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98395" documentId="8_{9058C769-37DB-4D75-B77A-5C1D47EA4B73}" xr6:coauthVersionLast="47" xr6:coauthVersionMax="47" xr10:uidLastSave="{6520E5AA-C9E4-46F1-8B77-5730377FB3DA}"/>
  <bookViews>
    <workbookView xWindow="16515" yWindow="-21060" windowWidth="18990" windowHeight="19005" tabRatio="500" firstSheet="21" activeTab="21"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 i="39" l="1"/>
  <c r="AF40" i="3"/>
  <c r="AG40" i="3"/>
  <c r="AH40" i="3"/>
  <c r="AI40" i="3"/>
  <c r="J40" i="3"/>
  <c r="T40" i="3"/>
  <c r="AF517" i="3"/>
  <c r="AG517" i="3"/>
  <c r="AH517" i="3"/>
  <c r="AI517" i="3"/>
  <c r="J517" i="3"/>
  <c r="T517" i="3"/>
  <c r="B198" i="21"/>
  <c r="K198" i="21"/>
  <c r="O198" i="21"/>
  <c r="R198" i="21"/>
  <c r="R175" i="21"/>
  <c r="O175" i="21"/>
  <c r="K175" i="21"/>
  <c r="B175" i="21"/>
  <c r="AG771" i="3"/>
  <c r="AF771" i="3"/>
  <c r="AH771" i="3" s="1"/>
  <c r="AI771" i="3" s="1"/>
  <c r="J771" i="3"/>
  <c r="AG770" i="3"/>
  <c r="AF770" i="3"/>
  <c r="AH770" i="3" s="1"/>
  <c r="AI770" i="3" s="1"/>
  <c r="J770" i="3"/>
  <c r="AG769" i="3"/>
  <c r="AF769" i="3"/>
  <c r="AH769" i="3" s="1"/>
  <c r="AI769" i="3" s="1"/>
  <c r="J769" i="3"/>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0" i="21"/>
  <c r="K190" i="21"/>
  <c r="B190" i="21"/>
  <c r="C82" i="44"/>
  <c r="J675" i="3"/>
  <c r="AF675" i="3"/>
  <c r="AG675" i="3"/>
  <c r="AH675" i="3"/>
  <c r="AI675"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s="1"/>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s="1"/>
  <c r="AJ103" i="3" s="1"/>
  <c r="AJ104" i="3" s="1"/>
  <c r="AJ105" i="3" s="1"/>
  <c r="AJ106" i="3" s="1"/>
  <c r="AJ107" i="3" s="1"/>
  <c r="AJ108" i="3" s="1"/>
  <c r="AJ109" i="3" s="1"/>
  <c r="AJ110" i="3" s="1"/>
  <c r="AJ111" i="3" s="1"/>
  <c r="AJ112" i="3" s="1"/>
  <c r="AJ113" i="3" s="1"/>
  <c r="AJ114" i="3" s="1"/>
  <c r="AJ115" i="3" s="1"/>
  <c r="AJ116" i="3" s="1"/>
  <c r="AJ117" i="3" s="1"/>
  <c r="AJ118" i="3" s="1"/>
  <c r="AJ119" i="3"/>
  <c r="AJ120" i="3"/>
  <c r="AJ121" i="3"/>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s="1"/>
  <c r="AJ147" i="3"/>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s="1"/>
  <c r="AJ177" i="3"/>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s="1"/>
  <c r="AJ214" i="3"/>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s="1"/>
  <c r="AJ256" i="3"/>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s="1"/>
  <c r="AJ292" i="3"/>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s="1"/>
  <c r="AJ322" i="3"/>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s="1"/>
  <c r="AJ345" i="3"/>
  <c r="AJ346" i="3"/>
  <c r="AJ347" i="3"/>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s="1"/>
  <c r="AJ378" i="3"/>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s="1"/>
  <c r="AJ414" i="3"/>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s="1"/>
  <c r="AJ442" i="3"/>
  <c r="AJ443" i="3"/>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s="1"/>
  <c r="AJ485" i="3"/>
  <c r="AJ486" i="3" s="1"/>
  <c r="AJ487" i="3" s="1"/>
  <c r="AJ488" i="3" s="1"/>
  <c r="AJ489" i="3" s="1"/>
  <c r="AJ490" i="3" s="1"/>
  <c r="AJ491" i="3" s="1"/>
  <c r="AJ492" i="3" s="1"/>
  <c r="AJ493" i="3" s="1"/>
  <c r="AJ494" i="3" s="1"/>
  <c r="AJ495" i="3" s="1"/>
  <c r="AJ496" i="3" s="1"/>
  <c r="AJ497" i="3" s="1"/>
  <c r="AJ498" i="3" s="1"/>
  <c r="AJ499" i="3" s="1"/>
  <c r="AJ500" i="3" s="1"/>
  <c r="AJ501" i="3" s="1"/>
  <c r="AJ502" i="3" s="1"/>
  <c r="AJ503" i="3" s="1"/>
  <c r="AJ504" i="3"/>
  <c r="AJ505" i="3"/>
  <c r="AJ506" i="3" s="1"/>
  <c r="AJ507" i="3" s="1"/>
  <c r="AJ508" i="3" s="1"/>
  <c r="AJ509" i="3" s="1"/>
  <c r="AJ510" i="3" s="1"/>
  <c r="AJ511" i="3" s="1"/>
  <c r="AJ512" i="3" s="1"/>
  <c r="AJ513" i="3" s="1"/>
  <c r="AJ514" i="3" s="1"/>
  <c r="AJ515" i="3" s="1"/>
  <c r="AJ516" i="3" s="1"/>
  <c r="AJ535" i="3"/>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s="1"/>
  <c r="AJ556" i="3"/>
  <c r="AJ557" i="3"/>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s="1"/>
  <c r="AJ632" i="3"/>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s="1"/>
  <c r="AJ658" i="3"/>
  <c r="AJ659" i="3" s="1"/>
  <c r="AJ660" i="3" s="1"/>
  <c r="AJ667" i="3" s="1"/>
  <c r="AJ661" i="3" s="1"/>
  <c r="AJ662" i="3" s="1"/>
  <c r="AJ663" i="3" s="1"/>
  <c r="AJ664" i="3" s="1"/>
  <c r="AJ665" i="3" s="1"/>
  <c r="AJ666" i="3" s="1"/>
  <c r="AJ668" i="3" s="1"/>
  <c r="AJ669" i="3" s="1"/>
  <c r="AJ671" i="3" s="1"/>
  <c r="AJ683" i="3"/>
  <c r="AJ684" i="3" s="1"/>
  <c r="AJ685" i="3" s="1"/>
  <c r="AJ686" i="3" s="1"/>
  <c r="AJ687" i="3" s="1"/>
  <c r="AJ692" i="3" s="1"/>
  <c r="AJ693" i="3" s="1"/>
  <c r="AJ694" i="3" s="1"/>
  <c r="AJ696" i="3" s="1"/>
  <c r="AJ697" i="3" s="1"/>
  <c r="AJ698" i="3" s="1"/>
  <c r="AJ699" i="3" s="1"/>
  <c r="AJ700" i="3" s="1"/>
  <c r="AJ701" i="3" s="1"/>
  <c r="AJ702" i="3" s="1"/>
  <c r="AJ703" i="3" s="1"/>
  <c r="AJ704" i="3" s="1"/>
  <c r="AJ705" i="3" s="1"/>
  <c r="AJ709" i="3" s="1"/>
  <c r="AJ710" i="3" s="1"/>
  <c r="AJ711" i="3"/>
  <c r="AJ712" i="3"/>
  <c r="AJ713" i="3" s="1"/>
  <c r="AJ714" i="3" s="1"/>
  <c r="AJ715" i="3" s="1"/>
  <c r="AJ716" i="3" s="1"/>
  <c r="AJ717" i="3" s="1"/>
  <c r="AJ718" i="3" s="1"/>
  <c r="AJ719" i="3" s="1"/>
  <c r="AJ720" i="3" s="1"/>
  <c r="AJ721" i="3" s="1"/>
  <c r="AJ722" i="3" s="1"/>
  <c r="AJ723" i="3" s="1"/>
  <c r="AJ724" i="3" s="1"/>
  <c r="AJ725" i="3" s="1"/>
  <c r="AJ726" i="3" s="1"/>
  <c r="AJ727" i="3" s="1"/>
  <c r="AJ728" i="3" s="1"/>
  <c r="AJ729" i="3" s="1"/>
  <c r="AJ730" i="3" s="1"/>
  <c r="AJ731" i="3" s="1"/>
  <c r="AJ733" i="3" s="1"/>
  <c r="AJ734" i="3" s="1"/>
  <c r="AJ735" i="3" s="1"/>
  <c r="AJ739" i="3" s="1"/>
  <c r="AJ740" i="3" s="1"/>
  <c r="AJ741" i="3"/>
  <c r="AJ742" i="3" s="1"/>
  <c r="AJ743" i="3" s="1"/>
  <c r="AJ744" i="3" s="1"/>
  <c r="AJ745" i="3" s="1"/>
  <c r="AJ746" i="3" s="1"/>
  <c r="AJ747" i="3" s="1"/>
  <c r="AJ748" i="3" s="1"/>
  <c r="AJ749" i="3" s="1"/>
  <c r="AJ750" i="3" s="1"/>
  <c r="AJ751" i="3" s="1"/>
  <c r="AJ752" i="3" s="1"/>
  <c r="AJ753" i="3" s="1"/>
  <c r="AJ754" i="3" s="1"/>
  <c r="AJ755" i="3" s="1"/>
  <c r="AJ756" i="3" s="1"/>
  <c r="AJ757" i="3" s="1"/>
  <c r="AJ758" i="3" s="1"/>
  <c r="AJ762" i="3" s="1"/>
  <c r="AJ763" i="3" s="1"/>
  <c r="AJ764" i="3"/>
  <c r="AJ765" i="3" s="1"/>
  <c r="AJ766" i="3" s="1"/>
  <c r="AJ76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6" i="3"/>
  <c r="AG66" i="3"/>
  <c r="AF68" i="3"/>
  <c r="AG68"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49" i="3"/>
  <c r="AG149" i="3"/>
  <c r="AF151" i="3"/>
  <c r="AG151" i="3"/>
  <c r="AF152" i="3"/>
  <c r="AG152" i="3"/>
  <c r="AF153" i="3"/>
  <c r="AG153" i="3"/>
  <c r="AF154" i="3"/>
  <c r="AG154" i="3"/>
  <c r="AF155" i="3"/>
  <c r="AG155" i="3"/>
  <c r="AF156" i="3"/>
  <c r="AG156" i="3"/>
  <c r="AF157" i="3"/>
  <c r="AG157"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89" i="3"/>
  <c r="AG389" i="3"/>
  <c r="AF391" i="3"/>
  <c r="AG391"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5" i="3"/>
  <c r="AG515"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4" i="3"/>
  <c r="AG634" i="3"/>
  <c r="AF636" i="3"/>
  <c r="AG636" i="3"/>
  <c r="AF637" i="3"/>
  <c r="AG637" i="3"/>
  <c r="AF638" i="3"/>
  <c r="AG638" i="3"/>
  <c r="AF639" i="3"/>
  <c r="AG639" i="3"/>
  <c r="AF640" i="3"/>
  <c r="AG640" i="3"/>
  <c r="AF641" i="3"/>
  <c r="AG641" i="3"/>
  <c r="AF642" i="3"/>
  <c r="AG642"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0" i="3"/>
  <c r="AG660" i="3"/>
  <c r="AF667" i="3"/>
  <c r="AG667" i="3"/>
  <c r="AF661" i="3"/>
  <c r="AG661" i="3"/>
  <c r="AF662" i="3"/>
  <c r="AG662" i="3"/>
  <c r="AF663" i="3"/>
  <c r="AG663" i="3"/>
  <c r="AF664" i="3"/>
  <c r="AG664" i="3"/>
  <c r="AF665" i="3"/>
  <c r="AG665" i="3"/>
  <c r="AF666" i="3"/>
  <c r="AG666" i="3"/>
  <c r="AF668" i="3"/>
  <c r="AG668" i="3"/>
  <c r="AF669" i="3"/>
  <c r="AG669" i="3"/>
  <c r="AF671" i="3"/>
  <c r="AG671" i="3"/>
  <c r="AF676" i="3"/>
  <c r="AG676" i="3"/>
  <c r="AF677" i="3"/>
  <c r="AG677" i="3"/>
  <c r="AF681" i="3"/>
  <c r="AG681" i="3"/>
  <c r="AF682" i="3"/>
  <c r="AG682" i="3"/>
  <c r="AF683" i="3"/>
  <c r="AG683" i="3"/>
  <c r="AF684" i="3"/>
  <c r="AG684" i="3"/>
  <c r="AF685" i="3"/>
  <c r="AG685" i="3"/>
  <c r="AF686" i="3"/>
  <c r="AG686" i="3"/>
  <c r="AF687" i="3"/>
  <c r="AG687" i="3"/>
  <c r="AF692" i="3"/>
  <c r="AG692" i="3"/>
  <c r="AF693" i="3"/>
  <c r="AG693" i="3"/>
  <c r="AF694" i="3"/>
  <c r="AG694" i="3"/>
  <c r="AF696" i="3"/>
  <c r="AG696" i="3"/>
  <c r="AF697" i="3"/>
  <c r="AG697" i="3"/>
  <c r="AF698" i="3"/>
  <c r="AG698" i="3"/>
  <c r="AF699" i="3"/>
  <c r="AG699" i="3"/>
  <c r="AF700" i="3"/>
  <c r="AG700" i="3"/>
  <c r="AF701" i="3"/>
  <c r="AG701" i="3"/>
  <c r="AF702" i="3"/>
  <c r="AG702" i="3"/>
  <c r="AF703" i="3"/>
  <c r="AG703" i="3"/>
  <c r="AF704" i="3"/>
  <c r="AG704" i="3"/>
  <c r="AF705" i="3"/>
  <c r="AG705"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0" i="3"/>
  <c r="AG730" i="3"/>
  <c r="AF731" i="3"/>
  <c r="AG731" i="3"/>
  <c r="AF733" i="3"/>
  <c r="AG733" i="3"/>
  <c r="AF734" i="3"/>
  <c r="AG734" i="3"/>
  <c r="AF735" i="3"/>
  <c r="AG735"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57" i="3"/>
  <c r="AG757" i="3"/>
  <c r="AF758" i="3"/>
  <c r="AG758" i="3"/>
  <c r="AF762" i="3"/>
  <c r="AG762" i="3"/>
  <c r="AF763" i="3"/>
  <c r="AG763" i="3"/>
  <c r="AF764" i="3"/>
  <c r="AG764" i="3"/>
  <c r="AF766" i="3"/>
  <c r="AG766" i="3"/>
  <c r="AF767" i="3"/>
  <c r="AG767" i="3"/>
  <c r="AF772" i="3"/>
  <c r="AG772" i="3"/>
  <c r="AF773" i="3"/>
  <c r="AG773" i="3"/>
  <c r="AF774" i="3"/>
  <c r="AG774" i="3"/>
  <c r="AF775" i="3"/>
  <c r="AG775" i="3"/>
  <c r="AF787" i="3"/>
  <c r="AG787" i="3"/>
  <c r="AF788" i="3"/>
  <c r="AG788"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1" i="3"/>
  <c r="J42" i="3"/>
  <c r="J43" i="3"/>
  <c r="J44" i="3"/>
  <c r="J45" i="3"/>
  <c r="J46" i="3"/>
  <c r="J47" i="3"/>
  <c r="J48" i="3"/>
  <c r="J49" i="3"/>
  <c r="J50" i="3"/>
  <c r="J51" i="3"/>
  <c r="J52" i="3"/>
  <c r="J55" i="3"/>
  <c r="J56" i="3"/>
  <c r="J57" i="3"/>
  <c r="J58" i="3"/>
  <c r="J59" i="3"/>
  <c r="J60" i="3"/>
  <c r="J61" i="3"/>
  <c r="J62" i="3"/>
  <c r="J63" i="3"/>
  <c r="J64" i="3"/>
  <c r="J65" i="3"/>
  <c r="J66" i="3"/>
  <c r="J68" i="3"/>
  <c r="J70" i="3"/>
  <c r="J71" i="3"/>
  <c r="J72" i="3"/>
  <c r="J73" i="3"/>
  <c r="J74" i="3"/>
  <c r="J75" i="3"/>
  <c r="J76" i="3"/>
  <c r="J77" i="3"/>
  <c r="J78" i="3"/>
  <c r="J79" i="3"/>
  <c r="J80" i="3"/>
  <c r="J81" i="3"/>
  <c r="J82" i="3"/>
  <c r="J83" i="3"/>
  <c r="J84" i="3"/>
  <c r="J85"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7" i="3"/>
  <c r="J148" i="3"/>
  <c r="J149" i="3"/>
  <c r="J151" i="3"/>
  <c r="J152" i="3"/>
  <c r="J153" i="3"/>
  <c r="J154" i="3"/>
  <c r="J155" i="3"/>
  <c r="J156" i="3"/>
  <c r="J157" i="3"/>
  <c r="J159" i="3"/>
  <c r="J160" i="3"/>
  <c r="J161" i="3"/>
  <c r="J162" i="3"/>
  <c r="J163" i="3"/>
  <c r="J164" i="3"/>
  <c r="J165" i="3"/>
  <c r="J166" i="3"/>
  <c r="J167" i="3"/>
  <c r="J168" i="3"/>
  <c r="J169" i="3"/>
  <c r="J170" i="3"/>
  <c r="J171" i="3"/>
  <c r="J172" i="3"/>
  <c r="J173" i="3"/>
  <c r="J174"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2" i="3"/>
  <c r="J323" i="3"/>
  <c r="J324" i="3"/>
  <c r="J325" i="3"/>
  <c r="J326" i="3"/>
  <c r="J327" i="3"/>
  <c r="J328" i="3"/>
  <c r="J329" i="3"/>
  <c r="J330" i="3"/>
  <c r="J331" i="3"/>
  <c r="J332" i="3"/>
  <c r="J333" i="3"/>
  <c r="J334" i="3"/>
  <c r="J335" i="3"/>
  <c r="J336" i="3"/>
  <c r="J337" i="3"/>
  <c r="J338" i="3"/>
  <c r="J339" i="3"/>
  <c r="J340" i="3"/>
  <c r="J341" i="3"/>
  <c r="J342"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8" i="3"/>
  <c r="J379" i="3"/>
  <c r="J380" i="3"/>
  <c r="J381" i="3"/>
  <c r="J382" i="3"/>
  <c r="J383" i="3"/>
  <c r="J384" i="3"/>
  <c r="J385" i="3"/>
  <c r="J386" i="3"/>
  <c r="J387" i="3"/>
  <c r="J388" i="3"/>
  <c r="J389" i="3"/>
  <c r="J391" i="3"/>
  <c r="J393" i="3"/>
  <c r="J394" i="3"/>
  <c r="J395" i="3"/>
  <c r="J396" i="3"/>
  <c r="J397" i="3"/>
  <c r="J398" i="3"/>
  <c r="J399" i="3"/>
  <c r="J400" i="3"/>
  <c r="J401" i="3"/>
  <c r="J402" i="3"/>
  <c r="J403" i="3"/>
  <c r="J404" i="3"/>
  <c r="J405" i="3"/>
  <c r="J406" i="3"/>
  <c r="J407" i="3"/>
  <c r="J408" i="3"/>
  <c r="J409" i="3"/>
  <c r="J410" i="3"/>
  <c r="J411"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5" i="3"/>
  <c r="J486" i="3"/>
  <c r="J487" i="3"/>
  <c r="J488" i="3"/>
  <c r="J489" i="3"/>
  <c r="J490" i="3"/>
  <c r="J491" i="3"/>
  <c r="J492" i="3"/>
  <c r="J493" i="3"/>
  <c r="J494" i="3"/>
  <c r="J495" i="3"/>
  <c r="J496" i="3"/>
  <c r="J497" i="3"/>
  <c r="J498" i="3"/>
  <c r="J499" i="3"/>
  <c r="J500" i="3"/>
  <c r="J501" i="3"/>
  <c r="J504" i="3"/>
  <c r="J505" i="3"/>
  <c r="J506" i="3"/>
  <c r="J507" i="3"/>
  <c r="J508" i="3"/>
  <c r="J509" i="3"/>
  <c r="J510" i="3"/>
  <c r="J511" i="3"/>
  <c r="J512" i="3"/>
  <c r="J513" i="3"/>
  <c r="J514" i="3"/>
  <c r="J515" i="3"/>
  <c r="J518" i="3"/>
  <c r="J519" i="3"/>
  <c r="J520" i="3"/>
  <c r="J521" i="3"/>
  <c r="J522" i="3"/>
  <c r="J523" i="3"/>
  <c r="J524" i="3"/>
  <c r="J525" i="3"/>
  <c r="J526" i="3"/>
  <c r="J527" i="3"/>
  <c r="J528" i="3"/>
  <c r="J529" i="3"/>
  <c r="J530" i="3"/>
  <c r="J531" i="3"/>
  <c r="J532" i="3"/>
  <c r="J535" i="3"/>
  <c r="J536" i="3"/>
  <c r="J537" i="3"/>
  <c r="J538" i="3"/>
  <c r="J539" i="3"/>
  <c r="J540" i="3"/>
  <c r="J541" i="3"/>
  <c r="J542" i="3"/>
  <c r="J543" i="3"/>
  <c r="J544" i="3"/>
  <c r="J545" i="3"/>
  <c r="J546" i="3"/>
  <c r="J547" i="3"/>
  <c r="J548" i="3"/>
  <c r="J549" i="3"/>
  <c r="J550" i="3"/>
  <c r="J551" i="3"/>
  <c r="J552" i="3"/>
  <c r="J553"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2" i="3"/>
  <c r="J633" i="3"/>
  <c r="J634" i="3"/>
  <c r="J636" i="3"/>
  <c r="J637" i="3"/>
  <c r="J638" i="3"/>
  <c r="J639" i="3"/>
  <c r="J640" i="3"/>
  <c r="J641" i="3"/>
  <c r="J642" i="3"/>
  <c r="J644" i="3"/>
  <c r="J645" i="3"/>
  <c r="J646" i="3"/>
  <c r="J647" i="3"/>
  <c r="J648" i="3"/>
  <c r="J649" i="3"/>
  <c r="J650" i="3"/>
  <c r="J651" i="3"/>
  <c r="J652" i="3"/>
  <c r="J653" i="3"/>
  <c r="J654" i="3"/>
  <c r="J655" i="3"/>
  <c r="J658" i="3"/>
  <c r="J659" i="3"/>
  <c r="J660" i="3"/>
  <c r="J667" i="3"/>
  <c r="J661" i="3"/>
  <c r="J662" i="3"/>
  <c r="J663" i="3"/>
  <c r="J664" i="3"/>
  <c r="J665" i="3"/>
  <c r="J666" i="3"/>
  <c r="J668" i="3"/>
  <c r="J669" i="3"/>
  <c r="J671" i="3"/>
  <c r="J676" i="3"/>
  <c r="J677" i="3"/>
  <c r="J683" i="3"/>
  <c r="J684" i="3"/>
  <c r="J685" i="3"/>
  <c r="J686" i="3"/>
  <c r="J687" i="3"/>
  <c r="J692" i="3"/>
  <c r="J693" i="3"/>
  <c r="J694" i="3"/>
  <c r="J696" i="3"/>
  <c r="J697" i="3"/>
  <c r="J698" i="3"/>
  <c r="J699" i="3"/>
  <c r="J700" i="3"/>
  <c r="J701" i="3"/>
  <c r="J702" i="3"/>
  <c r="J703" i="3"/>
  <c r="J704" i="3"/>
  <c r="J705" i="3"/>
  <c r="J711" i="3"/>
  <c r="J712" i="3"/>
  <c r="J713" i="3"/>
  <c r="J714" i="3"/>
  <c r="J715" i="3"/>
  <c r="J716" i="3"/>
  <c r="J717" i="3"/>
  <c r="J718" i="3"/>
  <c r="J719" i="3"/>
  <c r="J720" i="3"/>
  <c r="J721" i="3"/>
  <c r="J722" i="3"/>
  <c r="J723" i="3"/>
  <c r="J724" i="3"/>
  <c r="J725" i="3"/>
  <c r="J726" i="3"/>
  <c r="J727" i="3"/>
  <c r="J728" i="3"/>
  <c r="J729" i="3"/>
  <c r="J730" i="3"/>
  <c r="J731" i="3"/>
  <c r="J733" i="3"/>
  <c r="J734" i="3"/>
  <c r="J735" i="3"/>
  <c r="J741" i="3"/>
  <c r="J742" i="3"/>
  <c r="J743" i="3"/>
  <c r="J744" i="3"/>
  <c r="J745" i="3"/>
  <c r="J746" i="3"/>
  <c r="J747" i="3"/>
  <c r="J748" i="3"/>
  <c r="J749" i="3"/>
  <c r="J750" i="3"/>
  <c r="J751" i="3"/>
  <c r="J752" i="3"/>
  <c r="J753" i="3"/>
  <c r="J754" i="3"/>
  <c r="J755" i="3"/>
  <c r="J756" i="3"/>
  <c r="J757" i="3"/>
  <c r="J758" i="3"/>
  <c r="J764" i="3"/>
  <c r="J766" i="3"/>
  <c r="J767" i="3"/>
  <c r="J772" i="3"/>
  <c r="J773" i="3"/>
  <c r="J774" i="3"/>
  <c r="J775"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8" i="3"/>
  <c r="T717" i="3"/>
  <c r="T716" i="3"/>
  <c r="T714" i="3"/>
  <c r="T713" i="3"/>
  <c r="T712" i="3"/>
  <c r="C29" i="6"/>
  <c r="C28" i="6"/>
  <c r="C27" i="6"/>
  <c r="T510" i="3"/>
  <c r="T511"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1" i="3"/>
  <c r="R81" i="3"/>
  <c r="Q81" i="3"/>
  <c r="P81" i="3"/>
  <c r="S78" i="3"/>
  <c r="R78" i="3"/>
  <c r="Q78" i="3"/>
  <c r="P78" i="3"/>
  <c r="S391" i="3"/>
  <c r="R391" i="3"/>
  <c r="Q391" i="3"/>
  <c r="P391" i="3"/>
  <c r="O391" i="3"/>
  <c r="N391" i="3"/>
  <c r="M391"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1" i="3"/>
  <c r="R71" i="3"/>
  <c r="Q71" i="3"/>
  <c r="P71" i="3"/>
  <c r="S68" i="3"/>
  <c r="R68" i="3"/>
  <c r="Q68" i="3"/>
  <c r="P68" i="3"/>
  <c r="O68" i="3"/>
  <c r="N68" i="3"/>
  <c r="M68" i="3"/>
  <c r="S55" i="3"/>
  <c r="R55" i="3"/>
  <c r="Q55" i="3"/>
  <c r="P55" i="3"/>
  <c r="O55" i="3"/>
  <c r="N55" i="3"/>
  <c r="M55" i="3"/>
  <c r="S48" i="3"/>
  <c r="R48" i="3"/>
  <c r="Q48" i="3"/>
  <c r="P48" i="3"/>
  <c r="O48" i="3"/>
  <c r="N48" i="3"/>
  <c r="M48" i="3"/>
  <c r="S45" i="3"/>
  <c r="R45" i="3"/>
  <c r="Q45" i="3"/>
  <c r="P45" i="3"/>
  <c r="O45" i="3"/>
  <c r="N45" i="3"/>
  <c r="M45" i="3"/>
  <c r="S44" i="3"/>
  <c r="R44" i="3"/>
  <c r="Q44" i="3"/>
  <c r="P44" i="3"/>
  <c r="O44" i="3"/>
  <c r="N44" i="3"/>
  <c r="M44" i="3"/>
  <c r="S43" i="3"/>
  <c r="R43" i="3"/>
  <c r="Q43" i="3"/>
  <c r="P43" i="3"/>
  <c r="O43" i="3"/>
  <c r="N43" i="3"/>
  <c r="M43" i="3"/>
  <c r="O81" i="3"/>
  <c r="N81" i="3"/>
  <c r="M81" i="3"/>
  <c r="O78" i="3"/>
  <c r="N78" i="3"/>
  <c r="M78" i="3"/>
  <c r="O71" i="3"/>
  <c r="N71" i="3"/>
  <c r="M71" i="3"/>
  <c r="N488" i="3"/>
  <c r="M488" i="3"/>
  <c r="S488" i="3"/>
  <c r="R488" i="3"/>
  <c r="Q488" i="3"/>
  <c r="P488" i="3"/>
  <c r="O488" i="3"/>
  <c r="K67" i="21"/>
  <c r="K66" i="21"/>
  <c r="K65" i="21"/>
  <c r="K64" i="21"/>
  <c r="K63" i="21"/>
  <c r="O67" i="21"/>
  <c r="O66" i="21"/>
  <c r="O65" i="21"/>
  <c r="O64" i="21"/>
  <c r="O63" i="21"/>
  <c r="O48" i="21"/>
  <c r="O47" i="21"/>
  <c r="O46" i="21"/>
  <c r="O45" i="21"/>
  <c r="O44" i="21"/>
  <c r="O43" i="21"/>
  <c r="O58" i="21"/>
  <c r="O57" i="21"/>
  <c r="O56" i="21"/>
  <c r="O55" i="21"/>
  <c r="O54" i="21"/>
  <c r="K197" i="21"/>
  <c r="K196" i="21"/>
  <c r="K195" i="21"/>
  <c r="K194" i="21"/>
  <c r="K193" i="21"/>
  <c r="K192" i="21"/>
  <c r="K191" i="21"/>
  <c r="K189" i="21"/>
  <c r="K188" i="21"/>
  <c r="K187"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7" i="21"/>
  <c r="O196" i="21"/>
  <c r="O195" i="21"/>
  <c r="O194" i="21"/>
  <c r="O193" i="21"/>
  <c r="O192" i="21"/>
  <c r="O191" i="21"/>
  <c r="O189" i="21"/>
  <c r="O188" i="21"/>
  <c r="O187"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7" i="21"/>
  <c r="B189" i="21"/>
  <c r="B191" i="21"/>
  <c r="B192" i="21"/>
  <c r="B193" i="21"/>
  <c r="B194" i="21"/>
  <c r="B195" i="21"/>
  <c r="B196" i="21"/>
  <c r="B197" i="21"/>
  <c r="B120" i="21"/>
  <c r="T506" i="3"/>
  <c r="T507" i="3"/>
  <c r="T490"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80" i="3"/>
  <c r="T381" i="3"/>
  <c r="T391" i="3"/>
  <c r="T393" i="3"/>
  <c r="E66" i="21"/>
  <c r="E56" i="21"/>
  <c r="E45" i="21"/>
  <c r="T260" i="3"/>
  <c r="T228" i="3"/>
  <c r="T227" i="3"/>
  <c r="T226" i="3"/>
  <c r="T224" i="3"/>
  <c r="T223" i="3"/>
  <c r="T222" i="3"/>
  <c r="T217" i="3"/>
  <c r="T216" i="3"/>
  <c r="T215"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2" i="3"/>
  <c r="T81" i="3"/>
  <c r="T49" i="3"/>
  <c r="T48"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9" i="3"/>
  <c r="T78" i="3"/>
  <c r="T77" i="3"/>
  <c r="T73" i="3"/>
  <c r="T72" i="3"/>
  <c r="T71" i="3"/>
  <c r="T70" i="3"/>
  <c r="T68" i="3"/>
  <c r="T58" i="3"/>
  <c r="T57" i="3"/>
  <c r="T55" i="3"/>
  <c r="T47" i="3"/>
  <c r="T46" i="3"/>
  <c r="T45" i="3"/>
  <c r="T44" i="3"/>
  <c r="T43" i="3"/>
  <c r="T28" i="3"/>
  <c r="T27" i="3"/>
  <c r="T25" i="3"/>
  <c r="T17" i="3"/>
  <c r="T16" i="3"/>
  <c r="T15" i="3"/>
  <c r="T14" i="3"/>
  <c r="T13" i="3"/>
  <c r="T6" i="3"/>
  <c r="T3" i="3"/>
  <c r="AJ518" i="3" l="1"/>
  <c r="AJ519" i="3" s="1"/>
  <c r="AJ520" i="3" s="1"/>
  <c r="AJ521" i="3" s="1"/>
  <c r="AJ522" i="3" s="1"/>
  <c r="AJ523" i="3" s="1"/>
  <c r="AJ524" i="3" s="1"/>
  <c r="AJ525" i="3" s="1"/>
  <c r="AJ526" i="3" s="1"/>
  <c r="AJ527" i="3" s="1"/>
  <c r="AJ528" i="3" s="1"/>
  <c r="AJ529" i="3" s="1"/>
  <c r="AJ530" i="3" s="1"/>
  <c r="AJ531" i="3" s="1"/>
  <c r="AJ532" i="3" s="1"/>
  <c r="AJ533" i="3" s="1"/>
  <c r="AJ534" i="3" s="1"/>
  <c r="AJ517" i="3"/>
  <c r="F77" i="21"/>
  <c r="F78" i="21" s="1"/>
  <c r="R77" i="21"/>
  <c r="AJ772" i="3"/>
  <c r="AJ773" i="3" s="1"/>
  <c r="AJ774" i="3" s="1"/>
  <c r="AJ775" i="3" s="1"/>
  <c r="AJ776" i="3" s="1"/>
  <c r="AJ777" i="3" s="1"/>
  <c r="AJ778" i="3" s="1"/>
  <c r="AJ779" i="3" s="1"/>
  <c r="AJ780" i="3" s="1"/>
  <c r="AJ781" i="3" s="1"/>
  <c r="AJ782" i="3" s="1"/>
  <c r="AJ783" i="3" s="1"/>
  <c r="AJ784" i="3" s="1"/>
  <c r="AJ785" i="3" s="1"/>
  <c r="AJ786" i="3" s="1"/>
  <c r="AJ787" i="3" s="1"/>
  <c r="AJ788" i="3" s="1"/>
  <c r="AJ769" i="3"/>
  <c r="AJ770" i="3" s="1"/>
  <c r="AJ771" i="3" s="1"/>
  <c r="AJ675" i="3"/>
  <c r="AH775" i="3"/>
  <c r="AI775" i="3" s="1"/>
  <c r="AH774" i="3"/>
  <c r="AI774" i="3" s="1"/>
  <c r="AH773" i="3"/>
  <c r="AI773" i="3" s="1"/>
  <c r="AH772" i="3"/>
  <c r="AI772" i="3" s="1"/>
  <c r="AH767" i="3"/>
  <c r="AI767" i="3" s="1"/>
  <c r="AH766" i="3"/>
  <c r="AI766" i="3" s="1"/>
  <c r="AH764" i="3"/>
  <c r="AI764" i="3" s="1"/>
  <c r="AH758" i="3"/>
  <c r="AI758" i="3" s="1"/>
  <c r="AH757" i="3"/>
  <c r="AI757"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35" i="3"/>
  <c r="AI735" i="3" s="1"/>
  <c r="AH734" i="3"/>
  <c r="AI734" i="3" s="1"/>
  <c r="AH733" i="3"/>
  <c r="AI733" i="3" s="1"/>
  <c r="AH731" i="3"/>
  <c r="AI731" i="3" s="1"/>
  <c r="AH730" i="3"/>
  <c r="AI730"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05" i="3"/>
  <c r="AI705" i="3" s="1"/>
  <c r="AH704" i="3"/>
  <c r="AI704" i="3" s="1"/>
  <c r="AH703" i="3"/>
  <c r="AI703" i="3" s="1"/>
  <c r="AH702" i="3"/>
  <c r="AI702" i="3" s="1"/>
  <c r="AH701" i="3"/>
  <c r="AI701" i="3" s="1"/>
  <c r="AH700" i="3"/>
  <c r="AI700" i="3" s="1"/>
  <c r="AH699" i="3"/>
  <c r="AI699" i="3" s="1"/>
  <c r="AH698" i="3"/>
  <c r="AI698" i="3" s="1"/>
  <c r="AH697" i="3"/>
  <c r="AI697" i="3" s="1"/>
  <c r="AH696" i="3"/>
  <c r="AI696" i="3" s="1"/>
  <c r="AH694" i="3"/>
  <c r="AI694" i="3" s="1"/>
  <c r="AH693" i="3"/>
  <c r="AI693" i="3" s="1"/>
  <c r="AH692" i="3"/>
  <c r="AI692" i="3" s="1"/>
  <c r="AH687" i="3"/>
  <c r="AI687" i="3" s="1"/>
  <c r="AH686" i="3"/>
  <c r="AI686" i="3" s="1"/>
  <c r="AH685" i="3"/>
  <c r="AI685" i="3" s="1"/>
  <c r="AH684" i="3"/>
  <c r="AI684" i="3" s="1"/>
  <c r="AH683" i="3"/>
  <c r="AI683" i="3" s="1"/>
  <c r="AH677" i="3"/>
  <c r="AI677" i="3" s="1"/>
  <c r="AH676" i="3"/>
  <c r="AI676" i="3" s="1"/>
  <c r="AH671" i="3"/>
  <c r="AI671" i="3" s="1"/>
  <c r="AH669" i="3"/>
  <c r="AI669" i="3" s="1"/>
  <c r="AH668" i="3"/>
  <c r="AI668" i="3" s="1"/>
  <c r="AH666" i="3"/>
  <c r="AI666" i="3" s="1"/>
  <c r="AH665" i="3"/>
  <c r="AI665" i="3" s="1"/>
  <c r="AH664" i="3"/>
  <c r="AI664" i="3" s="1"/>
  <c r="AH663" i="3"/>
  <c r="AI663" i="3" s="1"/>
  <c r="AH662" i="3"/>
  <c r="AI662" i="3" s="1"/>
  <c r="AH661" i="3"/>
  <c r="AI661" i="3" s="1"/>
  <c r="AH667" i="3"/>
  <c r="AI667" i="3" s="1"/>
  <c r="AH660" i="3"/>
  <c r="AI660" i="3" s="1"/>
  <c r="AH659" i="3"/>
  <c r="AI659" i="3" s="1"/>
  <c r="AH658" i="3"/>
  <c r="AI658" i="3" s="1"/>
  <c r="AH655" i="3"/>
  <c r="AI655"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2" i="3"/>
  <c r="AI642" i="3" s="1"/>
  <c r="AH641" i="3"/>
  <c r="AI641" i="3" s="1"/>
  <c r="AH640" i="3"/>
  <c r="AI640" i="3" s="1"/>
  <c r="AH639" i="3"/>
  <c r="AI639" i="3" s="1"/>
  <c r="AH638" i="3"/>
  <c r="AI638" i="3" s="1"/>
  <c r="AH637" i="3"/>
  <c r="AI637" i="3" s="1"/>
  <c r="AH636" i="3"/>
  <c r="AI636" i="3" s="1"/>
  <c r="AH634" i="3"/>
  <c r="AI634" i="3" s="1"/>
  <c r="AH633" i="3"/>
  <c r="AI633" i="3" s="1"/>
  <c r="AH632" i="3"/>
  <c r="AI632" i="3" s="1"/>
  <c r="AH629" i="3"/>
  <c r="AI629"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3" i="3"/>
  <c r="AI553"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2" i="3"/>
  <c r="AI532"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5" i="3"/>
  <c r="AI515"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1" i="3"/>
  <c r="AI501"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2" i="3"/>
  <c r="AI482"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39" i="3"/>
  <c r="AI439"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1" i="3"/>
  <c r="AI411"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1" i="3"/>
  <c r="AI391" i="3" s="1"/>
  <c r="AH389" i="3"/>
  <c r="AI389"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5" i="3"/>
  <c r="AI375"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2" i="3"/>
  <c r="AI342"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19" i="3"/>
  <c r="AI319"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89" i="3"/>
  <c r="AI289"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3" i="3"/>
  <c r="AI253"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1" i="3"/>
  <c r="AI211"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4" i="3"/>
  <c r="AI174"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7" i="3"/>
  <c r="AI157" i="3" s="1"/>
  <c r="AH156" i="3"/>
  <c r="AI156" i="3" s="1"/>
  <c r="AH155" i="3"/>
  <c r="AI155" i="3" s="1"/>
  <c r="AH154" i="3"/>
  <c r="AI154" i="3" s="1"/>
  <c r="AH153" i="3"/>
  <c r="AI153" i="3" s="1"/>
  <c r="AH152" i="3"/>
  <c r="AI152" i="3" s="1"/>
  <c r="AH151" i="3"/>
  <c r="AI151" i="3" s="1"/>
  <c r="AH149" i="3"/>
  <c r="AI149" i="3" s="1"/>
  <c r="AH148" i="3"/>
  <c r="AI148" i="3" s="1"/>
  <c r="AH147" i="3"/>
  <c r="AI147" i="3" s="1"/>
  <c r="AH144" i="3"/>
  <c r="AI144"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6" i="3"/>
  <c r="AI116"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5" i="3"/>
  <c r="AI85"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8" i="3"/>
  <c r="AI68" i="3" s="1"/>
  <c r="AH66" i="3"/>
  <c r="AI66"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2" i="3"/>
  <c r="AI52"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6" i="3"/>
  <c r="AJ677" i="3" s="1"/>
  <c r="AJ681" i="3" s="1"/>
  <c r="AJ682"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89"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4" i="3" l="1"/>
  <c r="AH534" i="3" s="1"/>
  <c r="AI534" i="3" s="1"/>
  <c r="J321" i="3"/>
  <c r="AH321" i="3" s="1"/>
  <c r="AI321" i="3" s="1"/>
  <c r="J213" i="3"/>
  <c r="AH213" i="3" s="1"/>
  <c r="AI213" i="3" s="1"/>
  <c r="J555" i="3"/>
  <c r="AH555" i="3" s="1"/>
  <c r="AI555" i="3" s="1"/>
  <c r="J291" i="3"/>
  <c r="AH291" i="3" s="1"/>
  <c r="AI291" i="3" s="1"/>
  <c r="J54" i="3"/>
  <c r="AH54" i="3" s="1"/>
  <c r="AI54" i="3" s="1"/>
  <c r="J377" i="3"/>
  <c r="AH377" i="3" s="1"/>
  <c r="AI377" i="3" s="1"/>
  <c r="J255" i="3"/>
  <c r="AH255" i="3" s="1"/>
  <c r="AI255" i="3" s="1"/>
  <c r="J118" i="3"/>
  <c r="AH118" i="3" s="1"/>
  <c r="AI118" i="3" s="1"/>
  <c r="J682" i="3"/>
  <c r="AH682" i="3" s="1"/>
  <c r="AI682" i="3" s="1"/>
  <c r="J344" i="3"/>
  <c r="AH344" i="3" s="1"/>
  <c r="AI344" i="3" s="1"/>
  <c r="J763" i="3"/>
  <c r="AH763" i="3" s="1"/>
  <c r="AI763" i="3" s="1"/>
  <c r="J484" i="3"/>
  <c r="AH484" i="3" s="1"/>
  <c r="AI484" i="3" s="1"/>
  <c r="J709" i="3"/>
  <c r="AH709" i="3" s="1"/>
  <c r="AI709" i="3" s="1"/>
  <c r="J740" i="3"/>
  <c r="AH740" i="3" s="1"/>
  <c r="AI740" i="3" s="1"/>
  <c r="J87" i="3"/>
  <c r="AH87" i="3" s="1"/>
  <c r="AI87" i="3" s="1"/>
  <c r="J117" i="3"/>
  <c r="AH117" i="3" s="1"/>
  <c r="AI117" i="3" s="1"/>
  <c r="J290" i="3"/>
  <c r="AH290" i="3" s="1"/>
  <c r="AI290" i="3" s="1"/>
  <c r="J441" i="3"/>
  <c r="AH441" i="3" s="1"/>
  <c r="AI441" i="3" s="1"/>
  <c r="J413" i="3"/>
  <c r="AH413" i="3" s="1"/>
  <c r="AI413" i="3" s="1"/>
  <c r="J146" i="3"/>
  <c r="AH146" i="3" s="1"/>
  <c r="AI146" i="3" s="1"/>
  <c r="J503" i="3"/>
  <c r="AH503" i="3" s="1"/>
  <c r="AI503" i="3" s="1"/>
  <c r="J681" i="3"/>
  <c r="AH681" i="3" s="1"/>
  <c r="AI681" i="3" s="1"/>
  <c r="J412" i="3"/>
  <c r="AH412" i="3" s="1"/>
  <c r="AI412" i="3" s="1"/>
  <c r="J710" i="3"/>
  <c r="AH710" i="3" s="1"/>
  <c r="AI710"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20" i="3" l="1"/>
  <c r="AH320" i="3" s="1"/>
  <c r="AI320" i="3" s="1"/>
  <c r="J533" i="3"/>
  <c r="AH533" i="3" s="1"/>
  <c r="AI533" i="3" s="1"/>
  <c r="J502" i="3"/>
  <c r="AH502" i="3" s="1"/>
  <c r="AI502"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30" i="3" l="1"/>
  <c r="AH630" i="3" s="1"/>
  <c r="AI630"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3" i="3" l="1"/>
  <c r="AH483" i="3" s="1"/>
  <c r="AI483" i="3" s="1"/>
  <c r="J53" i="3"/>
  <c r="AH53" i="3" s="1"/>
  <c r="AI53" i="3" s="1"/>
  <c r="J762" i="3"/>
  <c r="AH762" i="3" s="1"/>
  <c r="AI762" i="3" s="1"/>
  <c r="J86" i="3"/>
  <c r="AH86" i="3" s="1"/>
  <c r="AI86" i="3" s="1"/>
  <c r="J376" i="3"/>
  <c r="AH376" i="3" s="1"/>
  <c r="AI376" i="3" s="1"/>
  <c r="J739" i="3"/>
  <c r="AH739" i="3" s="1"/>
  <c r="AI739" i="3" s="1"/>
  <c r="J440" i="3"/>
  <c r="AH440" i="3" s="1"/>
  <c r="AI440" i="3" s="1"/>
  <c r="J554" i="3"/>
  <c r="AH554" i="3" s="1"/>
  <c r="AI554" i="3" s="1"/>
  <c r="J343" i="3"/>
  <c r="AH343" i="3" s="1"/>
  <c r="AI343" i="3" s="1"/>
  <c r="J145" i="3"/>
  <c r="AH145" i="3" s="1"/>
  <c r="AI145" i="3" s="1"/>
  <c r="J254" i="3"/>
  <c r="AH254" i="3" s="1"/>
  <c r="AI254" i="3" s="1"/>
  <c r="J212" i="3"/>
  <c r="AH212" i="3" s="1"/>
  <c r="AI212" i="3" s="1"/>
  <c r="J631" i="3"/>
  <c r="AH631" i="3" s="1"/>
  <c r="AI631"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6" i="3"/>
  <c r="AG516" i="3"/>
  <c r="J39" i="3"/>
  <c r="J516" i="3"/>
  <c r="AF765" i="3"/>
  <c r="AG765" i="3"/>
  <c r="J788" i="3" s="1"/>
  <c r="AH788" i="3" s="1"/>
  <c r="AI788" i="3" s="1"/>
  <c r="J765" i="3"/>
  <c r="AF7" i="3"/>
  <c r="AG7" i="3"/>
  <c r="J24" i="3" s="1"/>
  <c r="AH24" i="3" s="1"/>
  <c r="AI24" i="3" s="1"/>
  <c r="J7" i="3"/>
  <c r="AF67" i="3"/>
  <c r="AG67" i="3"/>
  <c r="AF69" i="3"/>
  <c r="AG69" i="3"/>
  <c r="AF390" i="3"/>
  <c r="AG390" i="3"/>
  <c r="AF392" i="3"/>
  <c r="AG392" i="3"/>
  <c r="J67" i="3"/>
  <c r="J69" i="3"/>
  <c r="J390" i="3"/>
  <c r="J392" i="3"/>
  <c r="AF150" i="3"/>
  <c r="AG150" i="3"/>
  <c r="J176" i="3" s="1"/>
  <c r="AH176" i="3" s="1"/>
  <c r="AI176" i="3" s="1"/>
  <c r="AF158" i="3"/>
  <c r="AG158" i="3"/>
  <c r="AF635" i="3"/>
  <c r="AG635" i="3"/>
  <c r="J657" i="3" s="1"/>
  <c r="AH657" i="3" s="1"/>
  <c r="AI657" i="3" s="1"/>
  <c r="AF643" i="3"/>
  <c r="AG643" i="3"/>
  <c r="J150" i="3"/>
  <c r="J158" i="3"/>
  <c r="J635" i="3"/>
  <c r="J6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3" i="3"/>
  <c r="AI643" i="3" s="1"/>
  <c r="AH635" i="3"/>
  <c r="AI635" i="3" s="1"/>
  <c r="J656" i="3"/>
  <c r="AH656" i="3" s="1"/>
  <c r="AI656" i="3" s="1"/>
  <c r="AH158" i="3"/>
  <c r="AI158" i="3" s="1"/>
  <c r="AH150" i="3"/>
  <c r="AI150" i="3" s="1"/>
  <c r="J175" i="3"/>
  <c r="AH175" i="3" s="1"/>
  <c r="AI175" i="3" s="1"/>
  <c r="AH392" i="3"/>
  <c r="AI392" i="3" s="1"/>
  <c r="AH390" i="3"/>
  <c r="AI390" i="3" s="1"/>
  <c r="AH69" i="3"/>
  <c r="AI69" i="3" s="1"/>
  <c r="AH67" i="3"/>
  <c r="AI67" i="3" s="1"/>
  <c r="AH7" i="3"/>
  <c r="AI7" i="3" s="1"/>
  <c r="J23" i="3"/>
  <c r="AH23" i="3" s="1"/>
  <c r="AI23" i="3" s="1"/>
  <c r="AH765" i="3"/>
  <c r="AI765" i="3" s="1"/>
  <c r="J787" i="3"/>
  <c r="AH787" i="3" s="1"/>
  <c r="AI787" i="3" s="1"/>
  <c r="AH516" i="3"/>
  <c r="AI516"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66" i="29" l="1"/>
  <c r="M37" i="29"/>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G282" authorId="2" shapeId="0" xr:uid="{AB47F93D-E244-4613-B614-A54DA5BEF7B4}">
      <text>
        <r>
          <rPr>
            <sz val="11"/>
            <color theme="1"/>
            <rFont val="Calibri"/>
            <family val="2"/>
            <charset val="1"/>
          </rPr>
          <t>Leiðrétt 14.09.2026: reiturinn var auður. Leitt af innihaldslýsingu í F282 – engin glútenkorn eða aðrir skráðir ofnæmisvaldar. Staðfestið gegn umbúðum.</t>
        </r>
      </text>
    </comment>
    <comment ref="G283" authorId="2" shapeId="0" xr:uid="{3333B628-E8F3-457A-A4CC-93A90EE977DC}">
      <text>
        <r>
          <rPr>
            <sz val="11"/>
            <color theme="1"/>
            <rFont val="Calibri"/>
            <family val="2"/>
            <charset val="1"/>
          </rPr>
          <t>Leiðrétt 14.09.2026: reiturinn var auður. Leitt af innihaldslýsingu í F283. Staðfestið gegn umbúðum.</t>
        </r>
      </text>
    </comment>
    <comment ref="G284" authorId="2" shapeId="0" xr:uid="{D603C67B-1921-4A89-96F8-E97BED274DC5}">
      <text>
        <r>
          <rPr>
            <sz val="11"/>
            <color theme="1"/>
            <rFont val="Calibri"/>
            <family val="2"/>
            <charset val="1"/>
          </rPr>
          <t>Leiðrétt 14.09.2026: reiturinn var auður. Leitt af innihaldslýsingu í F284. Staðfestið gegn umbúðum.</t>
        </r>
      </text>
    </comment>
    <comment ref="G285" authorId="2" shapeId="0" xr:uid="{9AC0A653-989B-4B60-A0BA-E683A48E45BB}">
      <text>
        <r>
          <rPr>
            <sz val="11"/>
            <color theme="1"/>
            <rFont val="Calibri"/>
            <family val="2"/>
            <charset val="1"/>
          </rPr>
          <t>Leiðrétt 14.09.2026: reiturinn var auður. Leitt af innihaldslýsingu í F285. Staðfestið gegn umbúðum.</t>
        </r>
      </text>
    </comment>
    <comment ref="G286" authorId="2" shapeId="0" xr:uid="{A463D4DE-08AA-4701-9D14-FE5FF01FBD6C}">
      <text>
        <r>
          <rPr>
            <sz val="11"/>
            <color theme="1"/>
            <rFont val="Calibri"/>
            <family val="2"/>
            <charset val="1"/>
          </rPr>
          <t>Leiðrétt 14.09.2026: reiturinn var auður. Leitt af innihaldslýsingu í F286. Staðfestið gegn umbúðum.</t>
        </r>
      </text>
    </comment>
    <comment ref="F288" authorId="2" shapeId="0" xr:uid="{2654B887-3525-4A86-8EB3-ED848EEFD760}">
      <text>
        <r>
          <rPr>
            <sz val="11"/>
            <color theme="1"/>
            <rFont val="Calibri"/>
            <family val="2"/>
            <charset val="1"/>
          </rPr>
          <t>Orðalagið „súrdeig“ var óskýrt og olli því að óljós-hráefnisreglan felldi brauðið fyrir nemendur með bráðaofnæmi. Skilgreint sem hríssúrdeig í samræmi við vöruheiti framleiðanda (Brauðhúsið – Glútenlaust). Staðfestið gegn umbúðum.</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 ref="C2" authorId="0" shapeId="0" xr:uid="{48536FAE-50B3-4FEE-A40C-556E740F4494}">
      <text>
        <r>
          <rPr>
            <sz val="11"/>
            <color theme="1"/>
            <rFont val="Calibri"/>
            <family val="2"/>
            <charset val="1"/>
          </rPr>
          <t>ATH: "súrdeig" var fjarlægt úr þessum lista 14.09.2026. Súrdeig er aðferð, ekki korntegund — það má gera úr hrísmjöli. Orðið hafnaði glútenlausa hrísgrjónabrauðinu ("súrdeig (úr hrísmjöli – glútenlaust)") og olli "ENGINN RÉTTUR HENTAR". Kornin sjálf (hveiti, rúgur, bygg, hafrar, spelt) ná þessu hvort sem er.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<sst xmlns="http://schemas.openxmlformats.org/spreadsheetml/2006/main" count="98808" uniqueCount="6949">
  <si>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</si>
  <si>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</si>
  <si>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</si>
  <si>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</si>
  <si>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</si>
  <si>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</si>
  <si>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</si>
  <si>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</si>
  <si>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</si>
  <si>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</si>
  <si>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</si>
  <si>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</si>
  <si>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</si>
  <si>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</si>
  <si>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</si>
  <si>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</si>
  <si>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</si>
  <si>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</si>
  <si>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</si>
  <si>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</si>
  <si>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</si>
  <si>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</si>
  <si>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</si>
  <si>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Arnarberg</t>
  </si>
  <si>
    <t>Annað starfsfólk</t>
  </si>
  <si>
    <t>sama alla daga</t>
  </si>
  <si>
    <t>Hamar</t>
  </si>
  <si>
    <t>Klettur</t>
  </si>
  <si>
    <t>Krókur</t>
  </si>
  <si>
    <t>Reitur</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</si>
  <si>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</si>
  <si>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</si>
  <si>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</si>
  <si>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</si>
  <si>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</si>
  <si>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</si>
  <si>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</si>
  <si>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</si>
  <si>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</si>
  <si>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</si>
  <si>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</si>
  <si>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</si>
  <si>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</si>
  <si>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</si>
  <si>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</si>
  <si>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</si>
  <si>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</si>
  <si>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</si>
  <si>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</si>
  <si>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</si>
  <si>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Hörðuvellir</t>
  </si>
  <si>
    <t>Hraun</t>
  </si>
  <si>
    <t>Mán:19  Þri:19  Mið:19  Fim:19  Fös:19</t>
  </si>
  <si>
    <t>Lækur</t>
  </si>
  <si>
    <t>Laut</t>
  </si>
  <si>
    <t>Mán:16  Þri:16  Mið:16  Fim:16  Fös:16</t>
  </si>
  <si>
    <t>Starfsfólk sem borðar ekki inni á deildum</t>
  </si>
  <si>
    <t>Hraunkot</t>
  </si>
  <si>
    <t>Mán:89  Þri:89  Mið:89  Fim:89  Fös:89</t>
  </si>
  <si>
    <t>Hraunsel</t>
  </si>
  <si>
    <t>Mán:137  Þri:138  Mið:137  Fim:136  Fös:136</t>
  </si>
  <si>
    <t>Hraunvallaleikskóli</t>
  </si>
  <si>
    <t>Hraunvallaskóli</t>
  </si>
  <si>
    <t>8. bekkur</t>
  </si>
  <si>
    <t>9. bekkur</t>
  </si>
  <si>
    <t>10. bekkur</t>
  </si>
  <si>
    <t>Hvaleyrarskóli</t>
  </si>
  <si>
    <t>Krakkaberg</t>
  </si>
  <si>
    <t>Lækjarsel</t>
  </si>
  <si>
    <t>Mán:113  Þri:113  Mið:114  Fim:113  Fös:111</t>
  </si>
  <si>
    <t>Lækjarskóli</t>
  </si>
  <si>
    <t>Öldutúnsskóli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</si>
  <si>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</si>
  <si>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</si>
  <si>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</si>
  <si>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</si>
  <si>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</si>
  <si>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</si>
  <si>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</si>
  <si>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</si>
  <si>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</si>
  <si>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</si>
  <si>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</si>
  <si>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</si>
  <si>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</si>
  <si>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</si>
  <si>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</si>
  <si>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</si>
  <si>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</si>
  <si>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</si>
  <si>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</si>
  <si>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</si>
  <si>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</si>
  <si>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</si>
  <si>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</si>
  <si>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</si>
  <si>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</si>
  <si>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</si>
  <si>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</si>
  <si>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</si>
  <si>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</si>
  <si>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</si>
  <si>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</si>
  <si>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</si>
  <si>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</si>
  <si>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</si>
  <si>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</si>
  <si>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</si>
  <si>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</si>
  <si>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</si>
  <si>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</si>
  <si>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</si>
  <si>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</si>
  <si>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</si>
  <si>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</si>
  <si>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</si>
  <si>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</si>
  <si>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</si>
  <si>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</si>
  <si>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</si>
  <si>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</si>
  <si>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</si>
  <si>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</si>
  <si>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</si>
  <si>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</si>
  <si>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</si>
  <si>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</si>
  <si>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</si>
  <si>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</si>
  <si>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</si>
  <si>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</si>
  <si>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</si>
  <si>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</si>
  <si>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</si>
  <si>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</si>
  <si>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</si>
  <si>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</si>
  <si>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</si>
  <si>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</si>
  <si>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</si>
  <si>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</si>
  <si>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</si>
  <si>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</si>
  <si>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</si>
  <si>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</si>
  <si>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</si>
  <si>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</si>
  <si>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</si>
  <si>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</si>
  <si>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</si>
  <si>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</si>
  <si>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</si>
  <si>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</si>
  <si>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</si>
  <si>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</si>
  <si>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</si>
  <si>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</si>
  <si>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</si>
  <si>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</si>
  <si>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</si>
  <si>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</si>
  <si>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</si>
  <si>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</si>
  <si>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</si>
  <si>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</si>
  <si>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</si>
  <si>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</si>
  <si>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</si>
  <si>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</si>
  <si>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</si>
  <si>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</si>
  <si>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</si>
  <si>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</si>
  <si>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</si>
  <si>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</si>
  <si>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</si>
  <si>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</si>
  <si>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</si>
  <si>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</si>
  <si>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</si>
  <si>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</si>
  <si>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</si>
  <si>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</si>
  <si>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</si>
  <si>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</si>
  <si>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</si>
  <si>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</si>
  <si>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</si>
  <si>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</si>
  <si>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</si>
  <si>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</si>
  <si>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</si>
  <si>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</si>
  <si>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</si>
  <si>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</si>
  <si>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</si>
  <si>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</si>
  <si>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</si>
  <si>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</si>
  <si>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</si>
  <si>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</si>
  <si>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</si>
  <si>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</si>
  <si>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</si>
  <si>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</si>
  <si>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</si>
  <si>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</si>
  <si>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</si>
  <si>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</si>
  <si>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</si>
  <si>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</si>
  <si>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</si>
  <si>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</si>
  <si>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</si>
  <si>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</si>
  <si>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</si>
  <si>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</si>
  <si>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</si>
  <si>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</si>
  <si>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</si>
  <si>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</si>
  <si>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</si>
  <si>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</si>
  <si>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</si>
  <si>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</si>
  <si>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</si>
  <si>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</si>
  <si>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</si>
  <si>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</si>
  <si>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</si>
  <si>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</si>
  <si>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</si>
  <si>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</si>
  <si>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</si>
  <si>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</si>
  <si>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</si>
  <si>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</si>
  <si>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</si>
  <si>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</si>
  <si>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</si>
  <si>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</si>
  <si>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</si>
  <si>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</si>
  <si>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</si>
  <si>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</si>
  <si>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</si>
  <si>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</si>
  <si>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</si>
  <si>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</si>
  <si>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</si>
  <si>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</si>
  <si>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</si>
  <si>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</si>
  <si>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</si>
  <si>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</si>
  <si>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</si>
  <si>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</si>
  <si>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</si>
  <si>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</si>
  <si>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</si>
  <si>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</si>
  <si>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</si>
  <si>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</si>
  <si>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</si>
  <si>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</si>
  <si>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</si>
  <si>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</si>
  <si>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</si>
  <si>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</si>
  <si>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</si>
  <si>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</si>
  <si>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</si>
  <si>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</si>
  <si>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</si>
  <si>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</si>
  <si>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</si>
  <si>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</si>
  <si>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</si>
  <si>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</si>
  <si>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</si>
  <si>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</si>
  <si>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</si>
  <si>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</si>
  <si>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</si>
  <si>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</si>
  <si>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</si>
  <si>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</si>
  <si>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</si>
  <si>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</si>
  <si>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</si>
  <si>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</si>
  <si>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</si>
  <si>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</si>
  <si>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</si>
  <si>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</si>
  <si>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</si>
  <si>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</si>
  <si>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</si>
  <si>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</si>
  <si>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</si>
  <si>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</si>
  <si>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</si>
  <si>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</si>
  <si>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</si>
  <si>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</si>
  <si>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</si>
  <si>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</si>
  <si>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</si>
  <si>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</si>
  <si>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</si>
  <si>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</si>
  <si>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</si>
  <si>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</si>
  <si>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</si>
  <si>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</si>
  <si>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</si>
  <si>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</si>
  <si>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</si>
  <si>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</si>
  <si>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</si>
  <si>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</si>
  <si>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</si>
  <si>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</si>
  <si>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</si>
  <si>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</si>
  <si>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</si>
  <si>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</si>
  <si>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</si>
  <si>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</si>
  <si>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</si>
  <si>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</si>
  <si>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</si>
  <si>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</si>
  <si>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</si>
  <si>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</si>
  <si>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</si>
  <si>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</si>
  <si>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</si>
  <si>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</si>
  <si>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</si>
  <si>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</si>
  <si>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</si>
  <si>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</si>
  <si>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</si>
  <si>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</si>
  <si>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</si>
  <si>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</si>
  <si>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</si>
  <si>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</si>
  <si>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</si>
  <si>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</si>
  <si>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</si>
  <si>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</si>
  <si>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</si>
  <si>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</si>
  <si>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</si>
  <si>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</si>
  <si>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</si>
  <si>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</si>
  <si>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</si>
  <si>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</si>
  <si>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</si>
  <si>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</si>
  <si>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</si>
  <si>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</si>
  <si>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</si>
  <si>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</si>
  <si>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</si>
  <si>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</si>
  <si>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</si>
  <si>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</si>
  <si>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</si>
  <si>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</si>
  <si>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</si>
  <si>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</si>
  <si>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</si>
  <si>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</si>
  <si>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</si>
  <si>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</si>
  <si>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</si>
  <si>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</si>
  <si>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</si>
  <si>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</si>
  <si>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</si>
  <si>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</si>
  <si>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</si>
  <si>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</si>
  <si>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</si>
  <si>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</si>
  <si>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</si>
  <si>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</si>
  <si>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</si>
  <si>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</si>
  <si>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</si>
  <si>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</si>
  <si>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</si>
  <si>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</si>
  <si>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</si>
  <si>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</si>
  <si>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</si>
  <si>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</si>
  <si>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</si>
  <si>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</si>
  <si>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</si>
  <si>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</si>
  <si>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</si>
  <si>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</si>
  <si>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</si>
  <si>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</si>
  <si>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</si>
  <si>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</si>
  <si>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</si>
  <si>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</si>
  <si>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</si>
  <si>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</si>
  <si>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</si>
  <si>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</si>
  <si>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</si>
  <si>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</si>
  <si>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</si>
  <si>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</si>
  <si>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</si>
  <si>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</si>
  <si>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</si>
  <si>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</si>
  <si>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</si>
  <si>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</si>
  <si>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</si>
  <si>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</si>
  <si>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</si>
  <si>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</si>
  <si>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</si>
  <si>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</si>
  <si>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</si>
  <si>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</si>
  <si>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</si>
  <si>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</si>
  <si>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</si>
  <si>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</si>
  <si>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</si>
  <si>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</si>
  <si>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</si>
  <si>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</si>
  <si>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</si>
  <si>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</si>
  <si>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</si>
  <si>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</si>
  <si>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</si>
  <si>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</si>
  <si>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</si>
  <si>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</si>
  <si>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</si>
  <si>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</si>
  <si>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</si>
  <si>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</si>
  <si>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</si>
  <si>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</si>
  <si>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</si>
  <si>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</si>
  <si>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</si>
  <si>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</si>
  <si>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</si>
  <si>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</si>
  <si>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</si>
  <si>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</si>
  <si>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</si>
  <si>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</si>
  <si>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</si>
  <si>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</si>
  <si>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</si>
  <si>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</si>
  <si>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</si>
  <si>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</si>
  <si>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</si>
  <si>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</si>
  <si>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</si>
  <si>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</si>
  <si>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</si>
  <si>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</si>
  <si>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</si>
  <si>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</si>
  <si>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</si>
  <si>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</si>
  <si>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</si>
  <si>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</si>
  <si>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</si>
  <si>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</si>
  <si>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</si>
  <si>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</si>
  <si>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</si>
  <si>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</si>
  <si>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</si>
  <si>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</si>
  <si>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</si>
  <si>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</si>
  <si>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</si>
  <si>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</si>
  <si>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</si>
  <si>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</si>
  <si>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</si>
  <si>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</si>
  <si>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</si>
  <si>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</si>
  <si>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</si>
  <si>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</si>
  <si>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</si>
  <si>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</si>
  <si>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</si>
  <si>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</si>
  <si>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</si>
  <si>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</si>
  <si>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</si>
  <si>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</si>
  <si>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</si>
  <si>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</si>
  <si>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</si>
  <si>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</si>
  <si>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</si>
  <si>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</si>
  <si>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</si>
  <si>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</si>
  <si>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</si>
  <si>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</si>
  <si>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</si>
  <si>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</si>
  <si>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</si>
  <si>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</si>
  <si>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</si>
  <si>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</si>
  <si>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</si>
  <si>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</si>
  <si>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</si>
  <si>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</si>
  <si>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</si>
  <si>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</si>
  <si>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</si>
  <si>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</si>
  <si>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</si>
  <si>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</si>
  <si>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</si>
  <si>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</si>
  <si>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</si>
  <si>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</si>
  <si>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</si>
  <si>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</si>
  <si>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</si>
  <si>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</si>
  <si>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</si>
  <si>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</si>
  <si>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</si>
  <si>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</si>
  <si>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</si>
  <si>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</si>
  <si>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</si>
  <si>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</si>
  <si>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</si>
  <si>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</si>
  <si>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</si>
  <si>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</si>
  <si>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</si>
  <si>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</si>
  <si>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</si>
  <si>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</si>
  <si>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</si>
  <si>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</si>
  <si>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</si>
  <si>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</si>
  <si>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</si>
  <si>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</si>
  <si>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</si>
  <si>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</si>
  <si>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</si>
  <si>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</si>
  <si>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</si>
  <si>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</si>
  <si>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</si>
  <si>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</si>
  <si>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</si>
  <si>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</si>
  <si>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</si>
  <si>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</si>
  <si>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</si>
  <si>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</si>
  <si>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</si>
  <si>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</si>
  <si>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</si>
  <si>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</si>
  <si>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</si>
  <si>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</si>
  <si>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</si>
  <si>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</si>
  <si>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</si>
  <si>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</si>
  <si>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</si>
  <si>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</si>
  <si>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</si>
  <si>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</si>
  <si>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</si>
  <si>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</si>
  <si>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</si>
  <si>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</si>
  <si>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</si>
  <si>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</si>
  <si>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</si>
  <si>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</si>
  <si>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</si>
  <si>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</si>
  <si>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</si>
  <si>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</si>
  <si>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</si>
  <si>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</si>
  <si>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</si>
  <si>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</si>
  <si>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</si>
  <si>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</si>
  <si>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</si>
  <si>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</si>
  <si>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</si>
  <si>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</si>
  <si>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</si>
  <si>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</si>
  <si>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</si>
  <si>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</si>
  <si>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</si>
  <si>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</si>
  <si>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</si>
  <si>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</si>
  <si>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</si>
  <si>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</si>
  <si>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</si>
  <si>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</si>
  <si>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</si>
  <si>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</si>
  <si>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</si>
  <si>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</si>
  <si>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</si>
  <si>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</si>
  <si>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</si>
  <si>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</si>
  <si>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</si>
  <si>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</si>
  <si>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</si>
  <si>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</si>
  <si>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</si>
  <si>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</si>
  <si>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</si>
  <si>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</si>
  <si>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</si>
  <si>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</si>
  <si>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</si>
  <si>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</si>
  <si>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</si>
  <si>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</si>
  <si>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</si>
  <si>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</si>
  <si>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</si>
  <si>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</si>
  <si>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</si>
  <si>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</si>
  <si>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</si>
  <si>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</si>
  <si>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</si>
  <si>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</si>
  <si>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</si>
  <si>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</si>
  <si>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</si>
  <si>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</si>
  <si>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</si>
  <si>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</si>
  <si>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</si>
  <si>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</si>
  <si>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</si>
  <si>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</si>
  <si>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</si>
  <si>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</si>
  <si>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</si>
  <si>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</si>
  <si>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</si>
  <si>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</si>
  <si>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</si>
  <si>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</si>
  <si>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</si>
  <si>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</si>
  <si>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</si>
  <si>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</si>
  <si>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</si>
  <si>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</si>
  <si>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</si>
  <si>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</si>
  <si>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</si>
  <si>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</si>
  <si>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</si>
  <si>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</si>
  <si>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</si>
  <si>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</si>
  <si>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</si>
  <si>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</si>
  <si>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</si>
  <si>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</si>
  <si>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</si>
  <si>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</si>
  <si>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</si>
  <si>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</si>
  <si>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</si>
  <si>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</si>
  <si>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</si>
  <si>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</si>
  <si>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</si>
  <si>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</si>
  <si>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</si>
  <si>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</si>
  <si>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</si>
  <si>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</si>
  <si>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</si>
  <si>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</si>
  <si>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</si>
  <si>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</si>
  <si>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</si>
  <si>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</si>
  <si>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</si>
  <si>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</si>
  <si>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</si>
  <si>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</si>
  <si>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</si>
  <si>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</si>
  <si>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</si>
  <si>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</si>
  <si>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</si>
  <si>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</si>
  <si>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</si>
  <si>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</si>
  <si>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</si>
  <si>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</si>
  <si>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</si>
  <si>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</si>
  <si>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</si>
  <si>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</si>
  <si>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</si>
  <si>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</si>
  <si>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</si>
  <si>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</si>
  <si>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</si>
  <si>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</si>
  <si>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</si>
  <si>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</si>
  <si>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</si>
  <si>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</si>
  <si>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</si>
  <si>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</si>
  <si>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</si>
  <si>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</si>
  <si>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</si>
  <si>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</si>
  <si>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</si>
  <si>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</si>
  <si>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</si>
  <si>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</si>
  <si>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</si>
  <si>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</si>
  <si>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</si>
  <si>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</si>
  <si>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</si>
  <si>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</si>
  <si>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</si>
  <si>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</si>
  <si>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</si>
  <si>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</si>
  <si>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</si>
  <si>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</si>
  <si>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</si>
  <si>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</si>
  <si>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</si>
  <si>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</si>
  <si>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</si>
  <si>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</si>
  <si>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</si>
  <si>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</si>
  <si>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</si>
  <si>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</si>
  <si>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</si>
  <si>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</si>
  <si>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</si>
  <si>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</si>
  <si>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</si>
  <si>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</si>
  <si>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</si>
  <si>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</si>
  <si>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</si>
  <si>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</si>
  <si>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</si>
  <si>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</si>
  <si>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</si>
  <si>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</si>
  <si>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</si>
  <si>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</si>
  <si>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</si>
  <si>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</si>
  <si>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</si>
  <si>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</si>
  <si>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</si>
  <si>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</si>
  <si>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</si>
  <si>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</si>
  <si>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</si>
  <si>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</si>
  <si>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</si>
  <si>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</si>
  <si>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</si>
  <si>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</si>
  <si>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</si>
  <si>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</si>
  <si>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</si>
  <si>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</si>
  <si>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</si>
  <si>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</si>
  <si>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</si>
  <si>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</si>
  <si>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</si>
  <si>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</si>
  <si>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</si>
  <si>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</si>
  <si>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</si>
  <si>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</si>
  <si>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</si>
  <si>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</si>
  <si>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</si>
  <si>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</si>
  <si>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</si>
  <si>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</si>
  <si>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</si>
  <si>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</si>
  <si>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</si>
  <si>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</si>
  <si>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</si>
  <si>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</si>
  <si>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</si>
  <si>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</si>
  <si>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</si>
  <si>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</si>
  <si>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</si>
  <si>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</si>
  <si>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</si>
  <si>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</si>
  <si>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</si>
  <si>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</si>
  <si>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</si>
  <si>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</si>
  <si>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</si>
  <si>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</si>
  <si>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</si>
  <si>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</si>
  <si>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</si>
  <si>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</si>
  <si>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</si>
  <si>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</si>
  <si>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</si>
  <si>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</si>
  <si>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</si>
  <si>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</si>
  <si>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</si>
  <si>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</si>
  <si>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</si>
  <si>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</si>
  <si>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</si>
  <si>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</si>
  <si>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</si>
  <si>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</si>
  <si>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</si>
  <si>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</si>
  <si>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</si>
  <si>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</si>
  <si>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</si>
  <si>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</si>
  <si>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</si>
  <si>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</si>
  <si>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</si>
  <si>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</si>
  <si>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</si>
  <si>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</si>
  <si>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</si>
  <si>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</si>
  <si>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</si>
  <si>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</si>
  <si>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</si>
  <si>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</si>
  <si>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</si>
  <si>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</si>
  <si>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</si>
  <si>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</si>
  <si>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</si>
  <si>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</si>
  <si>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</si>
  <si>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</si>
  <si>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</si>
  <si>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</si>
  <si>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</si>
  <si>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</si>
  <si>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</si>
  <si>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</si>
  <si>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</si>
  <si>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</si>
  <si>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</si>
  <si>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</si>
  <si>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</si>
  <si>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</si>
  <si>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</si>
  <si>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</si>
  <si>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</si>
  <si>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</si>
  <si>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</si>
  <si>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</si>
  <si>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</si>
  <si>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</si>
  <si>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</si>
  <si>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</si>
  <si>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</si>
  <si>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</si>
  <si>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</si>
  <si>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</si>
  <si>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</si>
  <si>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</si>
  <si>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</si>
  <si>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</si>
  <si>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</si>
  <si>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</si>
  <si>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</si>
  <si>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</si>
  <si>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</si>
  <si>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</si>
  <si>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</si>
  <si>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</si>
  <si>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</si>
  <si>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</si>
  <si>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</si>
  <si>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</si>
  <si>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</si>
  <si>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</si>
  <si>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</si>
  <si>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</si>
  <si>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</si>
  <si>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</si>
  <si>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</si>
  <si>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</si>
  <si>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</si>
  <si>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</si>
  <si>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</si>
  <si>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</si>
  <si>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</si>
  <si>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</si>
  <si>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</si>
  <si>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</si>
  <si>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</si>
  <si>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</si>
  <si>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</si>
  <si>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</si>
  <si>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</si>
  <si>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</si>
  <si>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</si>
  <si>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</si>
  <si>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</si>
  <si>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</si>
  <si>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</si>
  <si>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</si>
  <si>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</si>
  <si>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</si>
  <si>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</si>
  <si>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</si>
  <si>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</si>
  <si>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</si>
  <si>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</si>
  <si>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</si>
  <si>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</si>
  <si>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</si>
  <si>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</si>
  <si>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</si>
  <si>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</si>
  <si>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</si>
  <si>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</si>
  <si>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</si>
  <si>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</si>
  <si>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</si>
  <si>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</si>
  <si>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</si>
  <si>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</si>
  <si>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</si>
  <si>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</si>
  <si>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</si>
  <si>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</si>
  <si>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</si>
  <si>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</si>
  <si>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</si>
  <si>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</si>
  <si>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</si>
  <si>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</si>
  <si>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</si>
  <si>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</si>
  <si>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</si>
  <si>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</si>
  <si>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</si>
  <si>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</si>
  <si>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</si>
  <si>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</si>
  <si>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</si>
  <si>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</si>
  <si>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</si>
  <si>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</si>
  <si>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</si>
  <si>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</si>
  <si>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</si>
  <si>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</si>
  <si>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</si>
  <si>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</si>
  <si>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</si>
  <si>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</si>
  <si>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</si>
  <si>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</si>
  <si>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</si>
  <si>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</si>
  <si>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</si>
  <si>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</si>
  <si>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</si>
  <si>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</si>
  <si>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</si>
  <si>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</si>
  <si>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</si>
  <si>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</si>
  <si>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</si>
  <si>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</si>
  <si>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</si>
  <si>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</si>
  <si>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</si>
  <si>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</si>
  <si>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</si>
  <si>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</si>
  <si>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</si>
  <si>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</si>
  <si>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</si>
  <si>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</si>
  <si>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</si>
  <si>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</si>
  <si>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</si>
  <si>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</si>
  <si>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</si>
  <si>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</si>
  <si>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</si>
  <si>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</si>
  <si>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</si>
  <si>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</si>
  <si>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</si>
  <si>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</si>
  <si>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</si>
  <si>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</si>
  <si>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</si>
  <si>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</si>
  <si>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</si>
  <si>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</si>
  <si>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</si>
  <si>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</si>
  <si>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</si>
  <si>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</si>
  <si>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</si>
  <si>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</si>
  <si>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</si>
  <si>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</si>
  <si>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</si>
  <si>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</si>
  <si>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</si>
  <si>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</si>
  <si>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</si>
  <si>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</si>
  <si>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</si>
  <si>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</si>
  <si>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</si>
  <si>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</si>
  <si>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</si>
  <si>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</si>
  <si>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</si>
  <si>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</si>
  <si>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</si>
  <si>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</si>
  <si>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</si>
  <si>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</si>
  <si>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</si>
  <si>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</si>
  <si>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</si>
  <si>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</si>
  <si>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</si>
  <si>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</si>
  <si>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</si>
  <si>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</si>
  <si>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</si>
  <si>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</si>
  <si>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</si>
  <si>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</si>
  <si>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</si>
  <si>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</si>
  <si>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</si>
  <si>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</si>
  <si>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</si>
  <si>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</si>
  <si>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</si>
  <si>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</si>
  <si>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</si>
  <si>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</si>
  <si>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</si>
  <si>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</si>
  <si>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</si>
  <si>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</si>
  <si>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</si>
  <si>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</si>
  <si>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</si>
  <si>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</si>
  <si>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</si>
  <si>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</si>
  <si>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</si>
  <si>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</si>
  <si>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</si>
  <si>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</si>
  <si>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</si>
  <si>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</si>
  <si>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</si>
  <si>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</si>
  <si>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</si>
  <si>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</si>
  <si>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</si>
  <si>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</si>
  <si>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</si>
  <si>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</si>
  <si>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</si>
  <si>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</si>
  <si>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</si>
  <si>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</si>
  <si>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</si>
  <si>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</si>
  <si>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</si>
  <si>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</si>
  <si>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</si>
  <si>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</si>
  <si>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</si>
  <si>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</si>
  <si>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</si>
  <si>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</si>
  <si>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</si>
  <si>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</si>
  <si>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</si>
  <si>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</si>
  <si>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</si>
  <si>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</si>
  <si>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</si>
  <si>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</si>
  <si>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</si>
  <si>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</si>
  <si>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</si>
  <si>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</si>
  <si>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</si>
  <si>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</si>
  <si>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</si>
  <si>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</si>
  <si>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</si>
  <si>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</si>
  <si>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</si>
  <si>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</si>
  <si>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</si>
  <si>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</si>
  <si>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</si>
  <si>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</si>
  <si>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</si>
  <si>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</si>
  <si>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</si>
  <si>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</si>
  <si>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</si>
  <si>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</si>
  <si>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</si>
  <si>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</si>
  <si>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</si>
  <si>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</si>
  <si>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</si>
  <si>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</si>
  <si>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</si>
  <si>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</si>
  <si>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</si>
  <si>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</si>
  <si>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</si>
  <si>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</si>
  <si>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</si>
  <si>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</si>
  <si>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</si>
  <si>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</si>
  <si>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</si>
  <si>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</si>
  <si>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</si>
  <si>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</si>
  <si>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</si>
  <si>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</si>
  <si>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</si>
  <si>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</si>
  <si>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</si>
  <si>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</si>
  <si>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</si>
  <si>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</si>
  <si>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</si>
  <si>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</si>
  <si>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</si>
  <si>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</si>
  <si>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</si>
  <si>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</si>
  <si>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</si>
  <si>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</si>
  <si>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</si>
  <si>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</si>
  <si>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</si>
  <si>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</si>
  <si>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</si>
  <si>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</si>
  <si>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</si>
  <si>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</si>
  <si>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</si>
  <si>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</si>
  <si>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</si>
  <si>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</si>
  <si>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</si>
  <si>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</si>
  <si>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</si>
  <si>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</si>
  <si>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</si>
  <si>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</si>
  <si>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</si>
  <si>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</si>
  <si>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</si>
  <si>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</si>
  <si>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</si>
  <si>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</si>
  <si>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</si>
  <si>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</si>
  <si>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</si>
  <si>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</si>
  <si>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</si>
  <si>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</si>
  <si>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</si>
  <si>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</si>
  <si>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</si>
  <si>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</si>
  <si>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</si>
  <si>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</si>
  <si>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</si>
  <si>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</si>
  <si>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</si>
  <si>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</si>
  <si>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</si>
  <si>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</si>
  <si>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</si>
  <si>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</si>
  <si>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</si>
  <si>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</si>
  <si>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</si>
  <si>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</si>
  <si>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</si>
  <si>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</si>
  <si>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</si>
  <si>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</si>
  <si>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</si>
  <si>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</si>
  <si>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</si>
  <si>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</si>
  <si>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</si>
  <si>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</si>
  <si>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</si>
  <si>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</si>
  <si>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</si>
  <si>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</si>
  <si>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</si>
  <si>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</si>
  <si>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</si>
  <si>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</si>
  <si>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</si>
  <si>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</si>
  <si>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</si>
  <si>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</si>
  <si>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</si>
  <si>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</si>
  <si>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</si>
  <si>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</si>
  <si>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</si>
  <si>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</si>
  <si>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</si>
  <si>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</si>
  <si>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</si>
  <si>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</si>
  <si>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</si>
  <si>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</si>
  <si>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</si>
  <si>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</si>
  <si>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</si>
  <si>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</si>
  <si>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</si>
  <si>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</si>
  <si>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</si>
  <si>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</si>
  <si>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</si>
  <si>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</si>
  <si>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</si>
  <si>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</si>
  <si>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</si>
  <si>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</si>
  <si>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</si>
  <si>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</si>
  <si>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</si>
  <si>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</si>
  <si>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</si>
  <si>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</si>
  <si>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</si>
  <si>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</si>
  <si>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</si>
  <si>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</si>
  <si>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</si>
  <si>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</si>
  <si>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</si>
  <si>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</si>
  <si>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</si>
  <si>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</si>
  <si>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</si>
  <si>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</si>
  <si>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(úr hrísmjöli – glútenlaust),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</si>
  <si>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</si>
  <si>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</si>
  <si>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</si>
  <si>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</si>
  <si>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</si>
  <si>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</si>
  <si>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</si>
  <si>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</si>
  <si>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</si>
  <si>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</si>
  <si>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</si>
  <si>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</si>
  <si>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</si>
  <si>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</si>
  <si>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</si>
  <si>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</si>
  <si>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</si>
  <si>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</si>
  <si>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</si>
  <si>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</si>
  <si>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</si>
  <si>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</si>
  <si>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</si>
  <si>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</si>
  <si>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</si>
  <si>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</si>
  <si>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</si>
  <si>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</si>
  <si>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</si>
  <si>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</si>
  <si>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</si>
  <si>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</si>
  <si>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</si>
  <si>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</si>
  <si>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</si>
  <si>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</si>
  <si>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</si>
  <si>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</si>
  <si>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</si>
  <si>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</si>
  <si>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</si>
  <si>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</si>
  <si>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</si>
  <si>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</si>
  <si>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</si>
  <si>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</si>
  <si>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</si>
  <si>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</si>
  <si>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</si>
  <si>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</si>
  <si>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</si>
  <si>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</si>
  <si>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</si>
  <si>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</si>
  <si>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</si>
  <si>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</si>
  <si>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</si>
  <si>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</si>
  <si>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</si>
  <si>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</si>
  <si>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</si>
  <si>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</si>
  <si>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</si>
  <si>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</si>
  <si>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</si>
  <si>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</si>
  <si>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</si>
  <si>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</si>
  <si>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</si>
  <si>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</si>
  <si>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</si>
  <si>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</si>
  <si>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</si>
  <si>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</si>
  <si>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</si>
  <si>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</si>
  <si>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</si>
  <si>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</si>
  <si>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</si>
  <si>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</si>
  <si>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</si>
  <si>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</si>
  <si>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</si>
  <si>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</si>
  <si>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</si>
  <si>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</si>
  <si>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</si>
  <si>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</si>
  <si>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</si>
  <si>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</si>
  <si>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</si>
  <si>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</si>
  <si>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</si>
  <si>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</si>
  <si>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</si>
  <si>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</si>
  <si>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</si>
  <si>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</si>
  <si>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</si>
  <si>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</si>
  <si>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</si>
  <si>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</si>
  <si>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</si>
  <si>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</si>
  <si>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</si>
  <si>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</si>
  <si>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</si>
  <si>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</si>
  <si>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</si>
  <si>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</si>
  <si>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</si>
  <si>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</si>
  <si>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</si>
  <si>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</si>
  <si>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</si>
  <si>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</si>
  <si>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</si>
  <si>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</si>
  <si>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</si>
  <si>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</si>
  <si>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</si>
  <si>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</si>
  <si>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</si>
  <si>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</si>
  <si>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</si>
  <si>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</si>
  <si>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</si>
  <si>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</si>
  <si>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</si>
  <si>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</si>
  <si>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</si>
  <si>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</si>
  <si>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</si>
  <si>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</si>
  <si>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</si>
  <si>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</si>
  <si>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</si>
  <si>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</si>
  <si>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</si>
  <si>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</si>
  <si>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</si>
  <si>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</si>
  <si>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</si>
  <si>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</si>
  <si>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</si>
  <si>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</si>
  <si>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</si>
  <si>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</si>
  <si>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</si>
  <si>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</si>
  <si>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</si>
  <si>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</si>
  <si>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</si>
  <si>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</si>
  <si>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</si>
  <si>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</si>
  <si>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</si>
  <si>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</si>
  <si>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</si>
  <si>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</si>
  <si>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</si>
  <si>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</si>
  <si>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</si>
  <si>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</si>
  <si>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</si>
  <si>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</si>
  <si>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</si>
  <si>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</si>
  <si>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</si>
  <si>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</si>
  <si>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</si>
  <si>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</si>
  <si>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</si>
  <si>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</si>
  <si>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</si>
  <si>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</si>
  <si>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</si>
  <si>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</si>
  <si>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</si>
  <si>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</si>
  <si>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</si>
  <si>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</si>
  <si>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</si>
  <si>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</si>
  <si>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</si>
  <si>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</si>
  <si>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</si>
  <si>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</si>
  <si>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</si>
  <si>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</si>
  <si>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</si>
  <si>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</si>
  <si>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</si>
  <si>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</si>
  <si>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</si>
  <si>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</si>
  <si>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</si>
  <si>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</si>
  <si>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</si>
  <si>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</si>
  <si>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</si>
  <si>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</si>
  <si>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</si>
  <si>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</si>
  <si>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</si>
  <si>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</si>
  <si>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</si>
  <si>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</si>
  <si>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</si>
  <si>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</si>
  <si>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</si>
  <si>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</si>
  <si>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</si>
  <si>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</si>
  <si>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</si>
  <si>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</si>
  <si>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</si>
  <si>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</si>
  <si>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</si>
  <si>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</si>
  <si>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</si>
  <si>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</si>
  <si>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</si>
  <si>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</si>
  <si>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</si>
  <si>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</si>
  <si>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</si>
  <si>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</si>
  <si>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</si>
  <si>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</si>
  <si>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</si>
  <si>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</si>
  <si>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</si>
  <si>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</si>
  <si>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</si>
  <si>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</si>
  <si>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</si>
  <si>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</si>
  <si>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</si>
  <si>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</si>
  <si>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</si>
  <si>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</si>
  <si>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</si>
  <si>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</si>
  <si>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</si>
  <si>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</si>
  <si>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</si>
  <si>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</si>
  <si>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</si>
  <si>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</si>
  <si>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</si>
  <si>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</si>
  <si>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</si>
  <si>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</si>
  <si>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</si>
  <si>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</si>
  <si>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</si>
  <si>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</si>
  <si>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</si>
  <si>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</si>
  <si>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</si>
  <si>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</si>
  <si>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</si>
  <si>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</si>
  <si>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</si>
  <si>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</si>
  <si>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</si>
  <si>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</si>
  <si>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</si>
  <si>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</si>
  <si>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</si>
  <si>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</si>
  <si>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</si>
  <si>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</si>
  <si>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</si>
  <si>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</si>
  <si>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</si>
  <si>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</si>
  <si>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</si>
  <si>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</si>
  <si>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</si>
  <si>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</si>
  <si>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</si>
  <si>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</si>
  <si>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</si>
  <si>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</si>
  <si>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</si>
  <si>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</si>
  <si>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</si>
  <si>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</si>
  <si>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</si>
  <si>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</si>
  <si>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</si>
  <si>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</si>
  <si>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</si>
  <si>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</si>
  <si>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</si>
  <si>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</si>
  <si>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</si>
  <si>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</si>
  <si>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</si>
  <si>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</si>
  <si>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</si>
  <si>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</si>
  <si>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</si>
  <si>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</si>
  <si>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</si>
  <si>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</si>
  <si>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</si>
  <si>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</si>
  <si>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</si>
  <si>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</si>
  <si>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</si>
  <si>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</si>
  <si>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</si>
  <si>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</si>
  <si>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</si>
  <si>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</si>
  <si>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</si>
  <si>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</si>
  <si>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</si>
  <si>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</si>
  <si>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</si>
  <si>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</si>
  <si>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</si>
  <si>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</si>
  <si>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</si>
  <si>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</si>
  <si>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</si>
  <si>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</si>
  <si>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</si>
  <si>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</si>
  <si>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</si>
  <si>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</si>
  <si>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</si>
  <si>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</si>
  <si>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</si>
  <si>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</si>
  <si>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</si>
  <si>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</si>
  <si>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</si>
  <si>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</si>
  <si>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</si>
  <si>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</si>
  <si>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</si>
  <si>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</si>
  <si>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</si>
  <si>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</si>
  <si>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</si>
  <si>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</si>
  <si>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</si>
  <si>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</si>
  <si>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</si>
  <si>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</si>
  <si>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</si>
  <si>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</si>
  <si>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</si>
  <si>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</si>
  <si>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</si>
  <si>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</si>
  <si>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</si>
  <si>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</si>
  <si>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</si>
  <si>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</si>
  <si>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</si>
  <si>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</si>
  <si>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</si>
  <si>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</si>
  <si>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</si>
  <si>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</si>
  <si>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</si>
  <si>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</si>
  <si>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</si>
  <si>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</si>
  <si>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</si>
  <si>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</si>
  <si>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</si>
  <si>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</si>
  <si>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</si>
  <si>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</si>
  <si>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</si>
  <si>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</si>
  <si>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</si>
  <si>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</si>
  <si>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</si>
  <si>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</si>
  <si>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</si>
  <si>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</si>
  <si>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</si>
  <si>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</si>
  <si>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</si>
  <si>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</si>
  <si>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</si>
  <si>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</si>
  <si>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</si>
  <si>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</si>
  <si>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</si>
  <si>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</si>
  <si>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</si>
  <si>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</si>
  <si>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</si>
  <si>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</si>
  <si>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</si>
  <si>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</si>
  <si>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</si>
  <si>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</si>
  <si>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</si>
  <si>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</si>
  <si>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</si>
  <si>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</si>
  <si>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</si>
  <si>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</si>
  <si>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</si>
  <si>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</si>
  <si>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</si>
  <si>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</si>
  <si>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</si>
  <si>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</si>
  <si>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</si>
  <si>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</si>
  <si>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</si>
  <si>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</si>
  <si>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</si>
  <si>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</si>
  <si>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</si>
  <si>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</si>
  <si>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</si>
  <si>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</si>
  <si>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</si>
  <si>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</si>
  <si>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</si>
  <si>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</si>
  <si>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</si>
  <si>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</si>
  <si>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</si>
  <si>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</si>
  <si>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</si>
  <si>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</si>
  <si>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</si>
  <si>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</si>
  <si>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</si>
  <si>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</si>
  <si>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</si>
  <si>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</si>
  <si>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</si>
  <si>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</si>
  <si>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</si>
  <si>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</si>
  <si>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</si>
  <si>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</si>
  <si>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</si>
  <si>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</si>
  <si>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</si>
  <si>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</si>
  <si>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</si>
  <si>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</si>
  <si>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</si>
  <si>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</si>
  <si>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</si>
  <si>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</si>
  <si>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</si>
  <si>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</si>
  <si>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</si>
  <si>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</si>
  <si>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</si>
  <si>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</si>
  <si>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</si>
  <si>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</si>
  <si>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</si>
  <si>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</si>
  <si>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</si>
  <si>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</si>
  <si>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</si>
  <si>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</si>
  <si>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</si>
  <si>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</si>
  <si>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</si>
  <si>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</si>
  <si>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</si>
  <si>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</si>
  <si>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</si>
  <si>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</si>
  <si>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</si>
  <si>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</si>
  <si>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</si>
  <si>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</si>
  <si>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</si>
  <si>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</si>
  <si>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</si>
  <si>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</si>
  <si>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</si>
  <si>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</si>
  <si>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</si>
  <si>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</si>
  <si>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</si>
  <si>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</si>
  <si>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</si>
  <si>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</si>
  <si>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</si>
  <si>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</si>
  <si>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</si>
  <si>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</si>
  <si>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</si>
  <si>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</si>
  <si>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</si>
  <si>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</si>
  <si>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</si>
  <si>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</si>
  <si>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</si>
  <si>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</si>
  <si>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</si>
  <si>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</si>
  <si>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</si>
  <si>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</si>
  <si>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</si>
  <si>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</si>
  <si>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</si>
  <si>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</si>
  <si>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</si>
  <si>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</si>
  <si>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</si>
  <si>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</si>
  <si>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</si>
  <si>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</si>
  <si>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</si>
  <si>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</si>
  <si>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</si>
  <si>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</si>
  <si>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</si>
  <si>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</si>
  <si>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</si>
  <si>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</si>
  <si>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</si>
  <si>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</si>
  <si>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</si>
  <si>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</si>
  <si>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</si>
  <si>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</si>
  <si>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</si>
  <si>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</si>
  <si>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</si>
  <si>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</si>
  <si>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</si>
  <si>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</si>
  <si>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</si>
  <si>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</si>
  <si>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</si>
  <si>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</si>
  <si>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</si>
  <si>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</si>
  <si>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</si>
  <si>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</si>
  <si>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</si>
  <si>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</si>
  <si>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</si>
  <si>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</si>
  <si>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</si>
  <si>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</si>
  <si>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</si>
  <si>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</si>
  <si>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</si>
  <si>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</si>
  <si>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</si>
  <si>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</si>
  <si>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</si>
  <si>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</si>
  <si>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</si>
  <si>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</si>
  <si>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</si>
  <si>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</si>
  <si>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</si>
  <si>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</si>
  <si>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</si>
  <si>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</si>
  <si>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</si>
  <si>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</si>
  <si>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</si>
  <si>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</si>
  <si>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</si>
  <si>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</si>
  <si>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</si>
  <si>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</si>
  <si>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</si>
  <si>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</si>
  <si>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</si>
  <si>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</si>
  <si>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</si>
  <si>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</si>
  <si>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</si>
  <si>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</si>
  <si>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</si>
  <si>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</si>
  <si>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</si>
  <si>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</si>
  <si>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</si>
  <si>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</si>
  <si>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</si>
  <si>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</si>
  <si>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</si>
  <si>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</si>
  <si>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</si>
  <si>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</si>
  <si>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</si>
  <si>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</si>
  <si>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</si>
  <si>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</si>
  <si>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</si>
  <si>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</si>
  <si>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</si>
  <si>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</si>
  <si>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</si>
  <si>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</si>
  <si>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</si>
  <si>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</si>
  <si>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</si>
  <si>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</si>
  <si>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</si>
  <si>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</si>
  <si>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</si>
  <si>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</si>
  <si>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</si>
  <si>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</si>
  <si>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</si>
  <si>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</si>
  <si>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</si>
  <si>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</si>
  <si>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</si>
  <si>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</si>
  <si>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</si>
  <si>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</si>
  <si>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</si>
  <si>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</si>
  <si>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</si>
  <si>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</si>
  <si>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</si>
  <si>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</si>
  <si>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</si>
  <si>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</si>
  <si>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</si>
  <si>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</si>
  <si>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</si>
  <si>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</si>
  <si>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</si>
  <si>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</si>
  <si>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</si>
  <si>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</si>
  <si>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</si>
  <si>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</si>
  <si>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</si>
  <si>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</si>
  <si>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</si>
  <si>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</si>
  <si>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</si>
  <si>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</si>
  <si>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</si>
  <si>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</si>
  <si>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</si>
  <si>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</si>
  <si>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</si>
  <si>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</si>
  <si>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</si>
  <si>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</si>
  <si>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</si>
  <si>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</si>
  <si>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</si>
  <si>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</si>
  <si>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</si>
  <si>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</si>
  <si>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</si>
  <si>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</si>
  <si>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</si>
  <si>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</si>
  <si>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</si>
  <si>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</si>
  <si>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</si>
  <si>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</si>
  <si>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</si>
  <si>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</si>
  <si>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</si>
  <si>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</si>
  <si>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</si>
  <si>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</si>
  <si>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</si>
  <si>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</si>
  <si>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</si>
  <si>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</si>
  <si>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</si>
  <si>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</si>
  <si>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</si>
  <si>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</si>
  <si>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</si>
  <si>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</si>
  <si>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</si>
  <si>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</si>
  <si>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</si>
  <si>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</si>
  <si>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</si>
  <si>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</si>
  <si>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</si>
  <si>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</si>
  <si>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</si>
  <si>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</si>
  <si>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</si>
  <si>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</si>
  <si>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</si>
  <si>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</si>
  <si>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</si>
  <si>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</si>
  <si>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</si>
  <si>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</si>
  <si>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</si>
  <si>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</si>
  <si>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</si>
  <si>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</si>
  <si>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</si>
  <si>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</si>
  <si>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</si>
  <si>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</si>
  <si>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</si>
  <si>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</si>
  <si>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</si>
  <si>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</si>
  <si>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</si>
  <si>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</si>
  <si>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</si>
  <si>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</si>
  <si>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</si>
  <si>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</si>
  <si>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</si>
  <si>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</si>
  <si>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</si>
  <si>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</si>
  <si>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</si>
  <si>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</si>
  <si>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</si>
  <si>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</si>
  <si>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</si>
  <si>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</si>
  <si>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</si>
  <si>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</si>
  <si>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</si>
  <si>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</si>
  <si>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</si>
  <si>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</si>
  <si>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</si>
  <si>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</si>
  <si>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</si>
  <si>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</si>
  <si>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</si>
  <si>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</si>
  <si>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</si>
  <si>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</si>
  <si>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</si>
  <si>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</si>
  <si>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</si>
  <si>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</si>
  <si>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</si>
  <si>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</si>
  <si>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</si>
  <si>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</si>
  <si>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</si>
  <si>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</si>
  <si>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</si>
  <si>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</si>
  <si>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</si>
  <si>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</si>
  <si>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</si>
  <si>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</si>
  <si>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</si>
  <si>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</si>
  <si>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</si>
  <si>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</si>
  <si>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</si>
  <si>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</si>
  <si>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</si>
  <si>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</si>
  <si>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</si>
  <si>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</si>
  <si>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</si>
  <si>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</si>
  <si>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</si>
  <si>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</si>
  <si>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</si>
  <si>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</si>
  <si>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</si>
  <si>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</si>
  <si>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</si>
  <si>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</si>
  <si>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</si>
  <si>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</si>
  <si>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</si>
  <si>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</si>
  <si>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</si>
  <si>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</si>
  <si>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</si>
  <si>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</si>
  <si>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</si>
  <si>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</si>
  <si>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</si>
  <si>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</si>
  <si>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</si>
  <si>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</si>
  <si>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</si>
  <si>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</si>
  <si>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</si>
  <si>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</si>
  <si>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</si>
  <si>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</si>
  <si>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</si>
  <si>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</si>
  <si>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</si>
  <si>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</si>
  <si>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</si>
  <si>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</si>
  <si>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</si>
  <si>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</si>
  <si>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</si>
  <si>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</si>
  <si>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</si>
  <si>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</si>
  <si>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</si>
  <si>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</si>
  <si>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</si>
  <si>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</si>
  <si>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</si>
  <si>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</si>
  <si>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</si>
  <si>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</si>
  <si>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</si>
  <si>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</si>
  <si>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</si>
  <si>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</si>
  <si>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</si>
  <si>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</si>
  <si>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</si>
  <si>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</si>
  <si>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</si>
  <si>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</si>
  <si>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</si>
  <si>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</si>
  <si>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</si>
  <si>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</si>
  <si>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</si>
  <si>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</si>
  <si>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</si>
  <si>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</si>
  <si>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</si>
  <si>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</si>
  <si>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</si>
  <si>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</si>
  <si>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</si>
  <si>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</si>
  <si>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</si>
  <si>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</si>
  <si>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</si>
  <si>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</si>
  <si>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</si>
  <si>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</si>
  <si>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</si>
  <si>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</si>
  <si>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</si>
  <si>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</si>
  <si>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</si>
  <si>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</si>
  <si>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</si>
  <si>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</si>
  <si>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</si>
  <si>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</si>
  <si>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</si>
  <si>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</si>
  <si>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</si>
  <si>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</si>
  <si>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</si>
  <si>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</si>
  <si>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</si>
  <si>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</si>
  <si>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</si>
  <si>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</si>
  <si>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</si>
  <si>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</si>
  <si>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</si>
  <si>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</si>
  <si>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</si>
  <si>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</si>
  <si>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</si>
  <si>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</si>
  <si>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</si>
  <si>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</si>
  <si>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</si>
  <si>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</si>
  <si>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</si>
  <si>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</si>
  <si>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</si>
  <si>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</si>
  <si>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</si>
  <si>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</si>
  <si>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</si>
  <si>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</si>
  <si>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</si>
  <si>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</si>
  <si>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</si>
  <si>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</si>
  <si>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</si>
  <si>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</si>
  <si>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</si>
  <si>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</si>
  <si>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</si>
  <si>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</si>
  <si>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</si>
  <si>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</si>
  <si>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</si>
  <si>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</si>
  <si>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</si>
  <si>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</si>
  <si>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</si>
  <si>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</si>
  <si>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</si>
  <si>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</si>
  <si>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</si>
  <si>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</si>
  <si>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</si>
  <si>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</si>
  <si>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</si>
  <si>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</si>
  <si>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</si>
  <si>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</si>
  <si>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</si>
  <si>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</si>
  <si>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</si>
  <si>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</si>
  <si>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</si>
  <si>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</si>
  <si>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</si>
  <si>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</si>
  <si>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</si>
  <si>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</si>
  <si>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</si>
  <si>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</si>
  <si>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</si>
  <si>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</si>
  <si>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</si>
  <si>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</si>
  <si>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</si>
  <si>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</si>
  <si>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</si>
  <si>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</si>
  <si>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</si>
  <si>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</si>
  <si>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</si>
  <si>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</si>
  <si>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</si>
  <si>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</si>
  <si>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</si>
  <si>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</si>
  <si>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</si>
  <si>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</si>
  <si>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</si>
  <si>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</si>
  <si>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</si>
  <si>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</si>
  <si>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</si>
  <si>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</si>
  <si>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</si>
  <si>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</si>
  <si>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</si>
  <si>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</si>
  <si>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</si>
  <si>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</si>
  <si>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</si>
  <si>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</si>
  <si>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</si>
  <si>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</si>
  <si>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</si>
  <si>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</si>
  <si>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</si>
  <si>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</si>
  <si>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</si>
  <si>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</si>
  <si>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</si>
  <si>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</si>
  <si>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</si>
  <si>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</si>
  <si>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</si>
  <si>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</si>
  <si>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</si>
  <si>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</si>
  <si>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</si>
  <si>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</si>
  <si>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</si>
  <si>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</si>
  <si>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</si>
  <si>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</si>
  <si>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</si>
  <si>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</si>
  <si>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</si>
  <si>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</si>
  <si>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</si>
  <si>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</si>
  <si>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</si>
  <si>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</si>
  <si>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</si>
  <si>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</si>
  <si>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</si>
  <si>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</si>
  <si>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</si>
  <si>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</si>
  <si>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</si>
  <si>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</si>
  <si>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</si>
  <si>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</si>
  <si>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</si>
  <si>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</si>
  <si>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</si>
  <si>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</si>
  <si>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</si>
  <si>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</si>
  <si>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</si>
  <si>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</si>
  <si>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</si>
  <si>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</si>
  <si>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</si>
  <si>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</si>
  <si>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</si>
  <si>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</si>
  <si>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</si>
  <si>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</si>
  <si>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</si>
  <si>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</si>
  <si>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</si>
  <si>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</si>
  <si>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</si>
  <si>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</si>
  <si>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</si>
  <si>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</si>
  <si>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</si>
  <si>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</si>
  <si>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</si>
  <si>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</si>
  <si>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</si>
  <si>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</si>
  <si>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</si>
  <si>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</si>
  <si>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</si>
  <si>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</si>
  <si>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</si>
  <si>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</si>
  <si>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</si>
  <si>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</si>
  <si>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</si>
  <si>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</si>
  <si>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</si>
  <si>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</si>
  <si>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</si>
  <si>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</si>
  <si>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</si>
  <si>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</si>
  <si>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</si>
  <si>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</si>
  <si>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</si>
  <si>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</si>
  <si>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</si>
  <si>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</si>
  <si>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</si>
  <si>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</si>
  <si>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</si>
  <si>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</si>
  <si>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</si>
  <si>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</si>
  <si>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</si>
  <si>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</si>
  <si>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</si>
  <si>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</si>
  <si>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</si>
  <si>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</si>
  <si>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</si>
  <si>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</si>
  <si>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</si>
  <si>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</si>
  <si>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</si>
  <si>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</si>
  <si>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</si>
  <si>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</si>
  <si>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</si>
  <si>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</si>
  <si>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</si>
  <si>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</si>
  <si>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(úr hrísmjöli – glútenlaust), salt</t>
  </si>
  <si>
    <t>Hrísgrjónabrauð</t>
  </si>
  <si>
    <t>Plokkfiskur (Mjólkurlaust),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</si>
  <si>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</si>
  <si>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</si>
  <si>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</si>
  <si>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</si>
  <si>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</si>
  <si>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</si>
  <si>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</si>
  <si>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</si>
  <si>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</si>
  <si>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</si>
  <si>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</si>
  <si>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</si>
  <si>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</si>
  <si>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</si>
  <si>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</si>
  <si>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</si>
  <si>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</si>
  <si>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</si>
  <si>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</si>
  <si>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</si>
  <si>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</si>
  <si>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</si>
  <si>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</si>
  <si>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</si>
  <si>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</si>
  <si>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</si>
  <si>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</si>
  <si>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</si>
  <si>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</si>
  <si>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</si>
  <si>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</si>
  <si>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</si>
  <si>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</si>
  <si>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</si>
  <si>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</si>
  <si>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</si>
  <si>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</si>
  <si>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</si>
  <si>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</si>
  <si>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</si>
  <si>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</si>
  <si>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</si>
  <si>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</si>
  <si>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</si>
  <si>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</si>
  <si>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</si>
  <si>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</si>
  <si>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</si>
  <si>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</si>
  <si>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</si>
  <si>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</si>
  <si>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</si>
  <si>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</si>
  <si>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</si>
  <si>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</si>
  <si>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</si>
  <si>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</si>
  <si>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</si>
  <si>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</si>
  <si>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</si>
  <si>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</si>
  <si>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</si>
  <si>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</si>
  <si>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</si>
  <si>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</si>
  <si>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</si>
  <si>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</si>
  <si>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</si>
  <si>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</si>
  <si>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</si>
  <si>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</si>
  <si>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</si>
  <si>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</si>
  <si>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</si>
  <si>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</si>
  <si>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</si>
  <si>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</si>
  <si>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</si>
  <si>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</si>
  <si>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</si>
  <si>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</si>
  <si>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</si>
  <si>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</si>
  <si>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</si>
  <si>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</si>
  <si>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</si>
  <si>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</si>
  <si>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</si>
  <si>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</si>
  <si>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</si>
  <si>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</si>
  <si>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</si>
  <si>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</si>
  <si>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</si>
  <si>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</si>
  <si>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</si>
  <si>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</si>
  <si>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</si>
  <si>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</si>
  <si>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</si>
  <si>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</si>
  <si>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</si>
  <si>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</si>
  <si>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</si>
  <si>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</si>
  <si>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</si>
  <si>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</si>
  <si>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</si>
  <si>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</si>
  <si>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</si>
  <si>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</si>
  <si>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</si>
  <si>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</si>
  <si>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</si>
  <si>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</si>
  <si>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</si>
  <si>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</si>
  <si>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</si>
  <si>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</si>
  <si>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</si>
  <si>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</si>
  <si>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</si>
  <si>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</si>
  <si>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</si>
  <si>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</si>
  <si>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</si>
  <si>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</si>
  <si>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</si>
  <si>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</si>
  <si>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</si>
  <si>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</si>
  <si>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</si>
  <si>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</si>
  <si>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</si>
  <si>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</si>
  <si>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</si>
  <si>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</si>
  <si>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</si>
  <si>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</si>
  <si>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</si>
  <si>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</si>
  <si>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</si>
  <si>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</si>
  <si>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</si>
  <si>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</si>
  <si>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</si>
  <si>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</si>
  <si>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</si>
  <si>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</si>
  <si>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</si>
  <si>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</si>
  <si>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</si>
  <si>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</si>
  <si>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</si>
  <si>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</si>
  <si>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</si>
  <si>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</si>
  <si>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</si>
  <si>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</si>
  <si>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</si>
  <si>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</si>
  <si>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</si>
  <si>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</si>
  <si>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</si>
  <si>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</si>
  <si>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</si>
  <si>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</si>
  <si>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</si>
  <si>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</si>
  <si>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</si>
  <si>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</si>
  <si>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</si>
  <si>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</si>
  <si>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</si>
  <si>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</si>
  <si>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</si>
  <si>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</si>
  <si>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</si>
  <si>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</si>
  <si>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</si>
  <si>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</si>
  <si>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</si>
  <si>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</si>
  <si>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</si>
  <si>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</si>
  <si>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</si>
  <si>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</si>
  <si>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</si>
  <si>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</si>
  <si>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</si>
  <si>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</si>
  <si>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</si>
  <si>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</si>
  <si>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</si>
  <si>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</si>
  <si>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</si>
  <si>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</si>
  <si>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</si>
  <si>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</si>
  <si>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</si>
  <si>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</si>
  <si>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</si>
  <si>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</si>
  <si>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</si>
  <si>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</si>
  <si>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</si>
  <si>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</si>
  <si>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</si>
  <si>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</si>
  <si>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</si>
  <si>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</si>
  <si>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</si>
  <si>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</si>
  <si>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</si>
  <si>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</si>
  <si>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</si>
  <si>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</si>
  <si>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</si>
  <si>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</si>
  <si>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</si>
  <si>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</si>
  <si>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</si>
  <si>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</si>
  <si>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</si>
  <si>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</si>
  <si>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</si>
  <si>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</si>
  <si>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</si>
  <si>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</si>
  <si>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</si>
  <si>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</si>
  <si>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</si>
  <si>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</si>
  <si>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</si>
  <si>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</si>
  <si>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</si>
  <si>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</si>
  <si>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</si>
  <si>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</si>
  <si>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</si>
  <si>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</si>
  <si>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</si>
  <si>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</si>
  <si>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</si>
  <si>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</si>
  <si>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</si>
  <si>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</si>
  <si>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</si>
  <si>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</si>
  <si>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</si>
  <si>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</si>
  <si>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</si>
  <si>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</si>
  <si>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</si>
  <si>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</si>
  <si>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</si>
  <si>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</si>
  <si>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</si>
  <si>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</si>
  <si>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</si>
  <si>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</si>
  <si>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</si>
  <si>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</si>
  <si>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</si>
  <si>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</si>
  <si>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</si>
  <si>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</si>
  <si>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</si>
  <si>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</si>
  <si>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</si>
  <si>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</si>
  <si>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</si>
  <si>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</si>
  <si>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</si>
  <si>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</si>
  <si>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</si>
  <si>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</si>
  <si>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</si>
  <si>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</si>
  <si>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</si>
  <si>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</si>
  <si>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</si>
  <si>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</si>
  <si>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</si>
  <si>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</si>
  <si>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</si>
  <si>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</si>
  <si>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</si>
  <si>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</si>
  <si>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</si>
  <si>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</si>
  <si>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</si>
  <si>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</si>
  <si>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</si>
  <si>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</si>
  <si>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</si>
  <si>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</si>
  <si>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</si>
  <si>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</si>
  <si>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</si>
  <si>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</si>
  <si>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</si>
  <si>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</si>
  <si>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</si>
  <si>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</si>
  <si>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</si>
  <si>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</si>
  <si>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</si>
  <si>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</si>
  <si>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</si>
  <si>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</si>
  <si>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</si>
  <si>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</si>
  <si>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</si>
  <si>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</si>
  <si>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</si>
  <si>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</si>
  <si>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</si>
  <si>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</si>
  <si>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</si>
  <si>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</si>
  <si>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</si>
  <si>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</si>
  <si>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</si>
  <si>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</si>
  <si>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</si>
  <si>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</si>
  <si>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</si>
  <si>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</si>
  <si>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</si>
  <si>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</si>
  <si>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</si>
  <si>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</si>
  <si>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</si>
  <si>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</si>
  <si>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</si>
  <si>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</si>
  <si>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</si>
  <si>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</si>
  <si>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</si>
  <si>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</si>
  <si>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</si>
  <si>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</si>
  <si>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</si>
  <si>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</si>
  <si>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</si>
  <si>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</si>
  <si>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</si>
  <si>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</si>
  <si>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</si>
  <si>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</si>
  <si>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</si>
  <si>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</si>
  <si>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</si>
  <si>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</si>
  <si>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</si>
  <si>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</si>
  <si>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</si>
  <si>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</si>
  <si>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</si>
  <si>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</si>
  <si>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</si>
  <si>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</si>
  <si>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</si>
  <si>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</si>
  <si>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</si>
  <si>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</si>
  <si>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</si>
  <si>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</si>
  <si>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</si>
  <si>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</si>
  <si>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</si>
  <si>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</si>
  <si>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</si>
  <si>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</si>
  <si>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</si>
  <si>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</si>
  <si>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</si>
  <si>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</si>
  <si>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</si>
  <si>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</si>
  <si>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</si>
  <si>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</si>
  <si>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</si>
  <si>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</si>
  <si>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</si>
  <si>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</si>
  <si>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</si>
  <si>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</si>
  <si>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</si>
  <si>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</si>
  <si>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</si>
  <si>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</si>
  <si>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</si>
  <si>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</si>
  <si>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</si>
  <si>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</si>
  <si>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</si>
  <si>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</si>
  <si>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</si>
  <si>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</si>
  <si>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</si>
  <si>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</si>
  <si>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</si>
  <si>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</si>
  <si>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</si>
  <si>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</si>
  <si>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</si>
  <si>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</si>
  <si>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</si>
  <si>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</si>
  <si>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</si>
  <si>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</si>
  <si>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</si>
  <si>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</si>
  <si>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</si>
  <si>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</si>
  <si>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</si>
  <si>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</si>
  <si>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</si>
  <si>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</si>
  <si>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</si>
  <si>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</si>
  <si>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</si>
  <si>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</si>
  <si>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</si>
  <si>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</si>
  <si>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</si>
  <si>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</si>
  <si>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</si>
  <si>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</si>
  <si>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</si>
  <si>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</si>
  <si>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</si>
  <si>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</si>
  <si>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</si>
  <si>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</si>
  <si>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</si>
  <si>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</si>
  <si>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</si>
  <si>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</si>
  <si>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</si>
  <si>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</si>
  <si>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</si>
  <si>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</si>
  <si>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</si>
  <si>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(úr hrísmjöli – glútenlaust),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</si>
  <si>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</si>
  <si>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</si>
  <si>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</si>
  <si>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</si>
  <si>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</si>
  <si>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</si>
  <si>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</si>
  <si>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</si>
  <si>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</si>
  <si>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</si>
  <si>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</si>
  <si>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</si>
  <si>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</si>
  <si>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</si>
  <si>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</si>
  <si>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</si>
  <si>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</si>
  <si>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</si>
  <si>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</si>
  <si>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</si>
  <si>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</si>
  <si>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</si>
  <si>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</si>
  <si>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</si>
  <si>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</si>
  <si>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</si>
  <si>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</si>
  <si>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</si>
  <si>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</si>
  <si>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</si>
  <si>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</si>
  <si>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</si>
  <si>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</si>
  <si>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</si>
  <si>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</si>
  <si>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</si>
  <si>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</si>
  <si>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</si>
  <si>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</si>
  <si>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</si>
  <si>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</si>
  <si>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</si>
  <si>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</si>
  <si>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</si>
  <si>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</si>
  <si>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</si>
  <si>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</si>
  <si>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</si>
  <si>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</si>
  <si>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</si>
  <si>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</si>
  <si>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</si>
  <si>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</si>
  <si>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</si>
  <si>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</si>
  <si>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</si>
  <si>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</si>
  <si>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</si>
  <si>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</si>
  <si>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</si>
  <si>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</si>
  <si>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</si>
  <si>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</si>
  <si>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</si>
  <si>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</si>
  <si>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</si>
  <si>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</si>
  <si>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</si>
  <si>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</si>
  <si>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</si>
  <si>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</si>
  <si>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</si>
  <si>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</si>
  <si>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</si>
  <si>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</si>
  <si>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</si>
  <si>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</si>
  <si>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</si>
  <si>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</si>
  <si>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</si>
  <si>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</si>
  <si>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</si>
  <si>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</si>
  <si>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</si>
  <si>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</si>
  <si>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</si>
  <si>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</si>
  <si>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</si>
  <si>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</si>
  <si>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</si>
  <si>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</si>
  <si>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</si>
  <si>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</si>
  <si>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</si>
  <si>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</si>
  <si>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</si>
  <si>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</si>
  <si>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</si>
  <si>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</si>
  <si>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</si>
  <si>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</si>
  <si>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</si>
  <si>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</si>
  <si>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</si>
  <si>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</si>
  <si>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</si>
  <si>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</si>
  <si>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</si>
  <si>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</si>
  <si>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</si>
  <si>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</si>
  <si>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</si>
  <si>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</si>
  <si>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</si>
  <si>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</si>
  <si>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</si>
  <si>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</si>
  <si>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</si>
  <si>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</si>
  <si>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</si>
  <si>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</si>
  <si>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</si>
  <si>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</si>
  <si>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</si>
  <si>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</si>
  <si>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</si>
  <si>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</si>
  <si>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</si>
  <si>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</si>
  <si>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</si>
  <si>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</si>
  <si>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</si>
  <si>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</si>
  <si>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</si>
  <si>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</si>
  <si>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</si>
  <si>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</si>
  <si>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</si>
  <si>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</si>
  <si>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</si>
  <si>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</si>
  <si>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</si>
  <si>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</si>
  <si>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</si>
  <si>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</si>
  <si>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</si>
  <si>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</si>
  <si>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</si>
  <si>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</si>
  <si>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</si>
  <si>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</si>
  <si>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</si>
  <si>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</si>
  <si>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</si>
  <si>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</si>
  <si>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</si>
  <si>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</si>
  <si>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</si>
  <si>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</si>
  <si>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</si>
  <si>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</si>
  <si>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</si>
  <si>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</si>
  <si>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</si>
  <si>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</si>
  <si>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</si>
  <si>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</si>
  <si>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</si>
  <si>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</si>
  <si>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</si>
  <si>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</si>
  <si>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</si>
  <si>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</si>
  <si>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</si>
  <si>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</si>
  <si>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</si>
  <si>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</si>
  <si>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</si>
  <si>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</si>
  <si>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</si>
  <si>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</si>
  <si>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</si>
  <si>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</si>
  <si>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</si>
  <si>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</si>
  <si>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</si>
  <si>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</si>
  <si>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</si>
  <si>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</si>
  <si>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</si>
  <si>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</si>
  <si>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</si>
  <si>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</si>
  <si>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</si>
  <si>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</si>
  <si>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</si>
  <si>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</si>
  <si>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</si>
  <si>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</si>
  <si>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</si>
  <si>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</si>
  <si>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</si>
  <si>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</si>
  <si>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</si>
  <si>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</si>
  <si>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</si>
  <si>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</si>
  <si>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</si>
  <si>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</si>
  <si>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</si>
  <si>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</si>
  <si>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</si>
  <si>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</si>
  <si>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</si>
  <si>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</si>
  <si>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</si>
  <si>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</si>
  <si>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</si>
  <si>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</si>
  <si>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</si>
  <si>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</si>
  <si>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</si>
  <si>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</si>
  <si>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</si>
  <si>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</si>
  <si>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</si>
  <si>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</si>
  <si>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</si>
  <si>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</si>
  <si>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</si>
  <si>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</si>
  <si>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</si>
  <si>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</si>
  <si>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</si>
  <si>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</si>
  <si>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</si>
  <si>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</si>
  <si>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</si>
  <si>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</si>
  <si>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</si>
  <si>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</si>
  <si>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</si>
  <si>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</si>
  <si>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</si>
  <si>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</si>
  <si>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Soja,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</si>
  <si>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</si>
  <si>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</si>
  <si>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</si>
  <si>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</si>
  <si>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</si>
  <si>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</si>
  <si>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</si>
  <si>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</si>
  <si>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</si>
  <si>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</si>
  <si>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</si>
  <si>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</si>
  <si>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</si>
  <si>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</si>
  <si>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</si>
  <si>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</si>
  <si>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</si>
  <si>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</si>
  <si>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</si>
  <si>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</si>
  <si>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</si>
  <si>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</si>
  <si>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</si>
  <si>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</si>
  <si>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</si>
  <si>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</si>
  <si>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</si>
  <si>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</si>
  <si>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</si>
  <si>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</si>
  <si>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</si>
  <si>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</si>
  <si>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</si>
  <si>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</si>
  <si>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</si>
  <si>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</si>
  <si>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</si>
  <si>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</si>
  <si>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</si>
  <si>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</si>
  <si>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</si>
  <si>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</si>
  <si>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</si>
  <si>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</si>
  <si>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</si>
  <si>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Soja,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</si>
  <si>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</si>
  <si>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</si>
  <si>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</si>
  <si>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</si>
  <si>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</si>
  <si>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</si>
  <si>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</si>
  <si>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</si>
  <si>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</si>
  <si>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</si>
  <si>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</si>
  <si>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</si>
  <si>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Freyja Sally Hafþórsdóttir</t>
  </si>
  <si>
    <t>Egg [bráðaofnæmi], Mjólk</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</si>
  <si>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</si>
  <si>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</si>
  <si>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</si>
  <si>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</si>
  <si>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</si>
  <si>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</si>
  <si>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</si>
  <si>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</si>
  <si>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</si>
  <si>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</si>
  <si>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</si>
  <si>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</si>
  <si>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</si>
  <si>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</si>
  <si>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</si>
  <si>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</si>
  <si>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</si>
  <si>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</si>
  <si>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</si>
  <si>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</si>
  <si>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</si>
  <si>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</si>
  <si>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</si>
  <si>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</si>
  <si>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</si>
  <si>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</si>
  <si>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</si>
  <si>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</si>
  <si>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</si>
  <si>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</si>
  <si>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</si>
  <si>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</si>
  <si>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</si>
  <si>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</si>
  <si>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</si>
  <si>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</si>
  <si>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</si>
  <si>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</si>
  <si>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</si>
  <si>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</si>
  <si>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</si>
  <si>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</si>
  <si>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</si>
  <si>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</si>
  <si>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</si>
  <si>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</si>
  <si>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</si>
  <si>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</si>
  <si>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</si>
  <si>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</si>
  <si>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</si>
  <si>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</si>
  <si>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</si>
  <si>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</si>
  <si>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</si>
  <si>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</si>
  <si>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</si>
  <si>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</si>
  <si>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</si>
  <si>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</si>
  <si>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</si>
  <si>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</si>
  <si>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</si>
  <si>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</si>
  <si>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</si>
  <si>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</si>
  <si>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</si>
  <si>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</si>
  <si>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</si>
  <si>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</si>
  <si>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</si>
  <si>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</si>
  <si>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</si>
  <si>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</si>
  <si>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</si>
  <si>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</si>
  <si>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</si>
  <si>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</si>
  <si>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</si>
  <si>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</si>
  <si>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</si>
  <si>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</si>
  <si>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</si>
  <si>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</si>
  <si>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</si>
  <si>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</si>
  <si>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</si>
  <si>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</si>
  <si>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</si>
  <si>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</si>
  <si>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</si>
  <si>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</si>
  <si>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</si>
  <si>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</si>
  <si>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</si>
  <si>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</si>
  <si>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</si>
  <si>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</si>
  <si>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</si>
  <si>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</si>
  <si>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</si>
  <si>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</si>
  <si>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</si>
  <si>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</si>
  <si>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</si>
  <si>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</si>
  <si>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</si>
  <si>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</si>
  <si>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</si>
  <si>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</si>
  <si>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</si>
  <si>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</si>
  <si>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</si>
  <si>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</si>
  <si>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</si>
  <si>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</si>
  <si>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</si>
  <si>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</si>
  <si>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</si>
  <si>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</si>
  <si>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</si>
  <si>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</si>
  <si>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</si>
  <si>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</si>
  <si>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</si>
  <si>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</si>
  <si>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</si>
  <si>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</si>
  <si>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</si>
  <si>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</si>
  <si>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</si>
  <si>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</si>
  <si>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</si>
  <si>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</si>
  <si>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</si>
  <si>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</si>
  <si>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</si>
  <si>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</si>
  <si>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</si>
  <si>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</si>
  <si>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</si>
  <si>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</si>
  <si>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</si>
  <si>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</si>
  <si>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</si>
  <si>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</si>
  <si>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</si>
  <si>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</si>
  <si>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</si>
  <si>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</si>
  <si>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</si>
  <si>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</si>
  <si>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</si>
  <si>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</si>
  <si>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</si>
  <si>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</si>
  <si>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</si>
  <si>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</si>
  <si>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</si>
  <si>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</si>
  <si>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</si>
  <si>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</si>
  <si>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</si>
  <si>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</si>
  <si>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</si>
  <si>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</si>
  <si>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</si>
  <si>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</si>
  <si>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</si>
  <si>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</si>
  <si>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</si>
  <si>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</si>
  <si>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</si>
  <si>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</si>
  <si>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</si>
  <si>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</si>
  <si>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</si>
  <si>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</si>
  <si>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</si>
  <si>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</si>
  <si>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</si>
  <si>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</si>
  <si>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</si>
  <si>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</si>
  <si>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</si>
  <si>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</si>
  <si>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</si>
  <si>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</si>
  <si>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</si>
  <si>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</si>
  <si>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</si>
  <si>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</si>
  <si>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</si>
  <si>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Soja,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</si>
  <si>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</si>
  <si>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</si>
  <si>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</si>
  <si>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</si>
  <si>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</si>
  <si>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</si>
  <si>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</si>
  <si>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</si>
  <si>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</si>
  <si>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</si>
  <si>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</si>
  <si>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</si>
  <si>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</si>
  <si>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</si>
  <si>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</si>
  <si>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</si>
  <si>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</si>
  <si>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</si>
  <si>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</si>
  <si>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</si>
  <si>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</si>
  <si>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</si>
  <si>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</si>
  <si>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</si>
  <si>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</si>
  <si>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</si>
  <si>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</si>
  <si>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</si>
  <si>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</si>
  <si>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</si>
  <si>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</si>
  <si>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</si>
  <si>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</si>
  <si>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</si>
  <si>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</si>
  <si>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</si>
  <si>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</si>
  <si>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</si>
  <si>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</si>
  <si>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</si>
  <si>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</si>
  <si>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</si>
  <si>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</si>
  <si>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</si>
  <si>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</si>
  <si>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</si>
  <si>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</si>
  <si>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</si>
  <si>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</si>
  <si>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</si>
  <si>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</si>
  <si>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</si>
  <si>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</si>
  <si>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</si>
  <si>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</si>
  <si>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</si>
  <si>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</si>
  <si>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</si>
  <si>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</si>
  <si>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</si>
  <si>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</si>
  <si>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</si>
  <si>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</si>
  <si>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</si>
  <si>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</si>
  <si>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</si>
  <si>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</si>
  <si>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</si>
  <si>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</si>
  <si>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</si>
  <si>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</si>
  <si>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</si>
  <si>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</si>
  <si>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</si>
  <si>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</si>
  <si>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</si>
  <si>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</si>
  <si>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</si>
  <si>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</si>
  <si>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</si>
  <si>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</si>
  <si>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</si>
  <si>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</si>
  <si>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</si>
  <si>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</si>
  <si>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</si>
  <si>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</si>
  <si>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</si>
  <si>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</si>
  <si>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</si>
  <si>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</si>
  <si>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Jarðarber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</si>
  <si>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</si>
  <si>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</si>
  <si>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</si>
  <si>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</si>
  <si>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</si>
  <si>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</si>
  <si>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</si>
  <si>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</si>
  <si>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</si>
  <si>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</si>
  <si>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</si>
  <si>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</si>
  <si>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</si>
  <si>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</si>
  <si>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</si>
  <si>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</si>
  <si>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</si>
  <si>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</si>
  <si>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</si>
  <si>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</si>
  <si>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</si>
  <si>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</si>
  <si>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</si>
  <si>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</si>
  <si>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</si>
  <si>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</si>
  <si>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Soja,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</si>
  <si>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</si>
  <si>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</si>
  <si>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</si>
  <si>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</si>
  <si>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</si>
  <si>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</si>
  <si>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</si>
  <si>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</si>
  <si>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</si>
  <si>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</si>
  <si>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</si>
  <si>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</si>
  <si>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</si>
  <si>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</si>
  <si>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</si>
  <si>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</si>
  <si>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</si>
  <si>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</si>
  <si>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</si>
  <si>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</si>
  <si>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</si>
  <si>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</si>
  <si>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</si>
  <si>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</si>
  <si>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</si>
  <si>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</si>
  <si>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</si>
  <si>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</si>
  <si>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</si>
  <si>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</si>
  <si>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</si>
  <si>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</si>
  <si>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</si>
  <si>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</si>
  <si>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</si>
  <si>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</si>
  <si>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</si>
  <si>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</si>
  <si>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</si>
  <si>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</si>
  <si>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</si>
  <si>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</si>
  <si>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</si>
  <si>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</si>
  <si>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</si>
  <si>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</si>
  <si>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</si>
  <si>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</si>
  <si>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</si>
  <si>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</si>
  <si>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</si>
  <si>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</si>
  <si>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</si>
  <si>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</si>
  <si>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</si>
  <si>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</si>
  <si>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</si>
  <si>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</si>
  <si>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</si>
  <si>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</si>
  <si>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</si>
  <si>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</si>
  <si>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</si>
  <si>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</si>
  <si>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</si>
  <si>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</si>
  <si>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</si>
  <si>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</si>
  <si>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</si>
  <si>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</si>
  <si>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</si>
  <si>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</si>
  <si>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</si>
  <si>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</si>
  <si>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</si>
  <si>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</si>
  <si>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</si>
  <si>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</si>
  <si>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</si>
  <si>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</si>
  <si>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</si>
  <si>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</si>
  <si>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</si>
  <si>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</si>
  <si>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</si>
  <si>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</si>
  <si>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</si>
  <si>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</si>
  <si>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</si>
  <si>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</si>
  <si>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</si>
  <si>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</si>
  <si>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</si>
  <si>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</si>
  <si>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</si>
  <si>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</si>
  <si>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</si>
  <si>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</si>
  <si>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</si>
  <si>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</si>
  <si>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</si>
  <si>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</si>
  <si>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</si>
  <si>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</si>
  <si>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</si>
  <si>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</si>
  <si>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</si>
  <si>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</si>
  <si>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</si>
  <si>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</si>
  <si>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</si>
  <si>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</si>
  <si>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</si>
  <si>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</si>
  <si>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</si>
  <si>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</si>
  <si>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</si>
  <si>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</si>
  <si>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</si>
  <si>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</si>
  <si>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Soja</t>
  </si>
  <si>
    <t>📍 Hvaleyrarskóli  ·  25. september</t>
  </si>
  <si>
    <t>Alex Hubert Lewandowski</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</si>
  <si>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</si>
  <si>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</si>
  <si>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</si>
  <si>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</si>
  <si>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</si>
  <si>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</si>
  <si>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</si>
  <si>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</si>
  <si>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</si>
  <si>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</si>
  <si>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</si>
  <si>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</si>
  <si>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Soja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</si>
  <si>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</si>
  <si>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</si>
  <si>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</si>
  <si>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</si>
  <si>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</si>
  <si>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</si>
  <si>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</si>
  <si>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</si>
  <si>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</si>
  <si>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</si>
  <si>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</si>
  <si>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</si>
  <si>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</si>
  <si>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</si>
  <si>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</si>
  <si>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</si>
  <si>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</si>
  <si>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</si>
  <si>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</si>
  <si>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</si>
  <si>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</si>
  <si>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</si>
  <si>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</si>
  <si>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</si>
  <si>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</si>
  <si>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</si>
  <si>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</si>
  <si>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</si>
  <si>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</si>
  <si>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</si>
  <si>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</si>
  <si>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</si>
  <si>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</si>
  <si>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</si>
  <si>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</si>
  <si>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</si>
  <si>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</si>
  <si>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</si>
  <si>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</si>
  <si>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</si>
  <si>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</si>
  <si>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</si>
  <si>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</si>
  <si>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</si>
  <si>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</si>
  <si>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</si>
  <si>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</si>
  <si>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</si>
  <si>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</si>
  <si>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</si>
  <si>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</si>
  <si>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</si>
  <si>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Soja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</si>
  <si>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</si>
  <si>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</si>
  <si>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</si>
  <si>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</si>
  <si>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</si>
  <si>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</si>
  <si>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</si>
  <si>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</si>
  <si>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</si>
  <si>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Soja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</si>
  <si>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</si>
  <si>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</si>
  <si>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</si>
  <si>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</si>
  <si>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</si>
  <si>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</si>
  <si>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</si>
  <si>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</si>
  <si>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</si>
  <si>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</si>
  <si>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</si>
  <si>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</si>
  <si>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</si>
  <si>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</si>
  <si>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</si>
  <si>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</si>
  <si>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</si>
  <si>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</si>
  <si>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</si>
  <si>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</si>
  <si>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</si>
  <si>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</si>
  <si>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</si>
  <si>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</si>
  <si>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</si>
  <si>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</si>
  <si>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</si>
  <si>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</si>
  <si>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</si>
  <si>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</si>
  <si>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</si>
  <si>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</si>
  <si>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</si>
  <si>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</si>
  <si>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</si>
  <si>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</si>
  <si>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</si>
  <si>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</si>
  <si>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</si>
  <si>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</si>
  <si>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</si>
  <si>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</si>
  <si>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</si>
  <si>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</si>
  <si>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</si>
  <si>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</si>
  <si>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</si>
  <si>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</si>
  <si>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</si>
  <si>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</si>
  <si>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</si>
  <si>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</si>
  <si>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</si>
  <si>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</si>
  <si>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</si>
  <si>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</si>
  <si>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</si>
  <si>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</si>
  <si>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</si>
  <si>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</si>
  <si>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</si>
  <si>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</si>
  <si>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</si>
  <si>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</si>
  <si>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</si>
  <si>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</si>
  <si>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</si>
  <si>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</si>
  <si>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</si>
  <si>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</si>
  <si>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</si>
  <si>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</si>
  <si>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</si>
  <si>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</si>
  <si>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</si>
  <si>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</si>
  <si>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</si>
  <si>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</si>
  <si>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</si>
  <si>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</si>
  <si>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</si>
  <si>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</si>
  <si>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</si>
  <si>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</si>
  <si>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</si>
  <si>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</si>
  <si>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</si>
  <si>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</si>
  <si>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</si>
  <si>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</si>
  <si>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</si>
  <si>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</si>
  <si>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</si>
  <si>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</si>
  <si>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</si>
  <si>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</si>
  <si>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</si>
  <si>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</si>
  <si>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</si>
  <si>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</si>
  <si>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</si>
  <si>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</si>
  <si>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</si>
  <si>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</si>
  <si>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</si>
  <si>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</si>
  <si>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</si>
  <si>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</si>
  <si>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</si>
  <si>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</si>
  <si>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</si>
  <si>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</si>
  <si>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</si>
  <si>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</si>
  <si>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</si>
  <si>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</si>
  <si>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</si>
  <si>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</si>
  <si>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</si>
  <si>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</si>
  <si>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</si>
  <si>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</si>
  <si>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</si>
  <si>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</si>
  <si>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</si>
  <si>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</si>
  <si>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</si>
  <si>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</si>
  <si>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</si>
  <si>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</si>
  <si>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</si>
  <si>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</si>
  <si>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</si>
  <si>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</si>
  <si>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</si>
  <si>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</si>
  <si>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</si>
  <si>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</si>
  <si>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</si>
  <si>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</si>
  <si>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</si>
  <si>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</si>
  <si>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</si>
  <si>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</si>
  <si>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</si>
  <si>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</si>
  <si>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</si>
  <si>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</si>
  <si>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</si>
  <si>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</si>
  <si>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</si>
  <si>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</si>
  <si>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</si>
  <si>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</si>
  <si>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</si>
  <si>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</si>
  <si>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</si>
  <si>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</si>
  <si>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</si>
  <si>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</si>
  <si>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</si>
  <si>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</si>
  <si>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</si>
  <si>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</si>
  <si>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</si>
  <si>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</si>
  <si>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</si>
  <si>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</si>
  <si>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</si>
  <si>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</si>
  <si>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</si>
  <si>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</si>
  <si>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</si>
  <si>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</si>
  <si>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</si>
  <si>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</si>
  <si>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</si>
  <si>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</si>
  <si>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</si>
  <si>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</si>
  <si>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</si>
  <si>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</si>
  <si>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</si>
  <si>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</si>
  <si>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</si>
  <si>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</si>
  <si>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</si>
  <si>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</si>
  <si>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</si>
  <si>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</si>
  <si>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</si>
  <si>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</si>
  <si>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</si>
  <si>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</si>
  <si>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</si>
  <si>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</si>
  <si>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</si>
  <si>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</si>
  <si>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</si>
  <si>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</si>
  <si>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</si>
  <si>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</si>
  <si>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</si>
  <si>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</si>
  <si>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</si>
  <si>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</si>
  <si>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</si>
  <si>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</si>
  <si>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</si>
  <si>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</si>
  <si>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</si>
  <si>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</si>
  <si>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</si>
  <si>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</si>
  <si>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</si>
  <si>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</si>
  <si>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</si>
  <si>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</si>
  <si>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</si>
  <si>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</si>
  <si>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</si>
  <si>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</si>
  <si>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</si>
  <si>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</si>
  <si>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</si>
  <si>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</si>
  <si>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</si>
  <si>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</si>
  <si>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</si>
  <si>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</si>
  <si>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</si>
  <si>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</si>
  <si>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</si>
  <si>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</si>
  <si>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</si>
  <si>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</si>
  <si>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</si>
  <si>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</si>
  <si>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</si>
  <si>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</si>
  <si>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</si>
  <si>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</si>
  <si>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</si>
  <si>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</si>
  <si>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</si>
  <si>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</si>
  <si>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</si>
  <si>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</si>
  <si>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</si>
  <si>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</si>
  <si>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</si>
  <si>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</si>
  <si>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</si>
  <si>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</si>
  <si>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</si>
  <si>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</si>
  <si>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</si>
  <si>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</si>
  <si>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</si>
  <si>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</si>
  <si>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</si>
  <si>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</si>
  <si>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</si>
  <si>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</si>
  <si>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</si>
  <si>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</si>
  <si>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</si>
  <si>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</si>
  <si>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</si>
  <si>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</si>
  <si>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</si>
  <si>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</si>
  <si>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</si>
  <si>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</si>
  <si>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</si>
  <si>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</si>
  <si>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</si>
  <si>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</si>
  <si>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</si>
  <si>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</si>
  <si>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</si>
  <si>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</si>
  <si>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</si>
  <si>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</si>
  <si>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</si>
  <si>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</si>
  <si>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</si>
  <si>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</si>
  <si>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</si>
  <si>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</si>
  <si>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</si>
  <si>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</si>
  <si>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</si>
  <si>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</si>
  <si>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</si>
  <si>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</si>
  <si>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</si>
  <si>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</si>
  <si>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</si>
  <si>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</si>
  <si>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</si>
  <si>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</si>
  <si>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</si>
  <si>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</si>
  <si>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</si>
  <si>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</si>
  <si>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</si>
  <si>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</si>
  <si>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</si>
  <si>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</si>
  <si>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</si>
  <si>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</si>
  <si>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</si>
  <si>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</si>
  <si>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</si>
  <si>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</si>
  <si>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</si>
  <si>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</si>
  <si>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</si>
  <si>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</si>
  <si>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</si>
  <si>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</si>
  <si>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</si>
  <si>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</si>
  <si>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</si>
  <si>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</si>
  <si>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</si>
  <si>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</si>
  <si>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</si>
  <si>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</si>
  <si>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</si>
  <si>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</si>
  <si>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</si>
  <si>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</si>
  <si>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</si>
  <si>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</si>
  <si>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</si>
  <si>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</si>
  <si>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</si>
  <si>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</si>
  <si>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</si>
  <si>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</si>
  <si>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</si>
  <si>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</si>
  <si>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</si>
  <si>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</si>
  <si>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</si>
  <si>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</si>
  <si>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</si>
  <si>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</si>
  <si>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</si>
  <si>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</si>
  <si>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</si>
  <si>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</si>
  <si>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</si>
  <si>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</si>
  <si>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</si>
  <si>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</si>
  <si>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</si>
  <si>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</si>
  <si>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</si>
  <si>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</si>
  <si>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</si>
  <si>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</si>
  <si>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</si>
  <si>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</si>
  <si>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</si>
  <si>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</si>
  <si>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</si>
  <si>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</si>
  <si>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</si>
  <si>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</si>
  <si>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</si>
  <si>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</si>
  <si>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</si>
  <si>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</si>
  <si>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</si>
  <si>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</si>
  <si>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</si>
  <si>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</si>
  <si>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</si>
  <si>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</si>
  <si>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</si>
  <si>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</si>
  <si>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</si>
  <si>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</si>
  <si>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</si>
  <si>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</si>
  <si>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</si>
  <si>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</si>
  <si>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</si>
  <si>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</si>
  <si>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</si>
  <si>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</si>
  <si>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</si>
  <si>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</si>
  <si>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</si>
  <si>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</si>
  <si>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</si>
  <si>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</si>
  <si>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</si>
  <si>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</si>
  <si>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</si>
  <si>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</si>
  <si>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</si>
  <si>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</si>
  <si>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</si>
  <si>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</si>
  <si>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</si>
  <si>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</si>
  <si>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</si>
  <si>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</si>
  <si>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</si>
  <si>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</si>
  <si>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</si>
  <si>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</si>
  <si>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</si>
  <si>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</si>
  <si>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</si>
  <si>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</si>
  <si>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</si>
  <si>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</si>
  <si>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</si>
  <si>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</si>
  <si>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</si>
  <si>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</si>
  <si>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</si>
  <si>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</si>
  <si>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</si>
  <si>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</si>
  <si>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</si>
  <si>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</si>
  <si>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</si>
  <si>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</si>
  <si>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</si>
  <si>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</si>
  <si>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</si>
  <si>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</si>
  <si>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</si>
  <si>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</si>
  <si>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</si>
  <si>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</si>
  <si>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</si>
  <si>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</si>
  <si>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</si>
  <si>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</si>
  <si>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</si>
  <si>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</si>
  <si>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</si>
  <si>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</si>
  <si>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</si>
  <si>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</si>
  <si>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</si>
  <si>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</si>
  <si>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</si>
  <si>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</si>
  <si>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</si>
  <si>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</si>
  <si>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</si>
  <si>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</si>
  <si>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</si>
  <si>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</si>
  <si>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</si>
  <si>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</si>
  <si>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</si>
  <si>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</si>
  <si>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</si>
  <si>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</si>
  <si>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</si>
  <si>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</si>
  <si>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</si>
  <si>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</si>
  <si>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</si>
  <si>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</si>
  <si>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</si>
  <si>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</si>
  <si>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</si>
  <si>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</si>
  <si>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</si>
  <si>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</si>
  <si>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</si>
  <si>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</si>
  <si>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</si>
  <si>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</si>
  <si>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</si>
  <si>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</si>
  <si>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</si>
  <si>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</si>
  <si>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</si>
  <si>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</si>
  <si>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</si>
  <si>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</si>
  <si>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</si>
  <si>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</si>
  <si>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</si>
  <si>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</si>
  <si>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</si>
  <si>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</si>
  <si>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</si>
  <si>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</si>
  <si>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</si>
  <si>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</si>
  <si>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</si>
  <si>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</si>
  <si>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</si>
  <si>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</si>
  <si>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</si>
  <si>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</si>
  <si>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</si>
  <si>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</si>
  <si>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</si>
  <si>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</si>
  <si>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</si>
  <si>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</si>
  <si>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</si>
  <si>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</si>
  <si>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</si>
  <si>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</si>
  <si>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</si>
  <si>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</si>
  <si>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</si>
  <si>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</si>
  <si>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</si>
  <si>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</si>
  <si>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</si>
  <si>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</si>
  <si>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</si>
  <si>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</si>
  <si>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</si>
  <si>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</si>
  <si>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</si>
  <si>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</si>
  <si>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</si>
  <si>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</si>
  <si>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</si>
  <si>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</si>
  <si>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</si>
  <si>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</si>
  <si>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</si>
  <si>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</si>
  <si>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</si>
  <si>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</si>
  <si>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</si>
  <si>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</si>
  <si>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</si>
  <si>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</si>
  <si>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</si>
  <si>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</si>
  <si>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</si>
  <si>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</si>
  <si>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</si>
  <si>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</si>
  <si>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</si>
  <si>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</si>
  <si>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</si>
  <si>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</si>
  <si>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</si>
  <si>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</si>
  <si>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</si>
  <si>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</si>
  <si>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</si>
  <si>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</si>
  <si>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</si>
  <si>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</si>
  <si>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</si>
  <si>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</si>
  <si>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</si>
  <si>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</si>
  <si>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</si>
  <si>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</si>
  <si>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</si>
  <si>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</si>
  <si>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</si>
  <si>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</si>
  <si>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</si>
  <si>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</si>
  <si>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</si>
  <si>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</si>
  <si>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</si>
  <si>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</si>
  <si>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</si>
  <si>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</si>
  <si>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</si>
  <si>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</si>
  <si>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</si>
  <si>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</si>
  <si>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</si>
  <si>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</si>
  <si>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</si>
  <si>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</si>
  <si>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</si>
  <si>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</si>
  <si>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</si>
  <si>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</si>
  <si>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</si>
  <si>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</si>
  <si>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</si>
  <si>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</si>
  <si>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</si>
  <si>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</si>
  <si>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</si>
  <si>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</si>
  <si>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</si>
  <si>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</si>
  <si>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</si>
  <si>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</si>
  <si>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</si>
  <si>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</si>
  <si>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</si>
  <si>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</si>
  <si>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</si>
  <si>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</si>
  <si>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</si>
  <si>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</si>
  <si>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</si>
  <si>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</si>
  <si>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</si>
  <si>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</si>
  <si>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</si>
  <si>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</si>
  <si>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</si>
  <si>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</si>
  <si>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</si>
  <si>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</si>
  <si>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</si>
  <si>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</si>
  <si>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</si>
  <si>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</si>
  <si>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</si>
  <si>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</si>
  <si>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</si>
  <si>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</si>
  <si>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</si>
  <si>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</si>
  <si>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</si>
  <si>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</si>
  <si>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</si>
  <si>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</si>
  <si>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</si>
  <si>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</si>
  <si>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</si>
  <si>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</si>
  <si>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</si>
  <si>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</si>
  <si>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</si>
  <si>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</si>
  <si>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</si>
  <si>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</si>
  <si>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</si>
  <si>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</si>
  <si>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</si>
  <si>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</si>
  <si>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</si>
  <si>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</si>
  <si>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</si>
  <si>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</si>
  <si>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</si>
  <si>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</si>
  <si>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</si>
  <si>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</si>
  <si>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</si>
  <si>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</si>
  <si>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</si>
  <si>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</si>
  <si>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</si>
  <si>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</si>
  <si>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</si>
  <si>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</si>
  <si>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</si>
  <si>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</si>
  <si>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</si>
  <si>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</si>
  <si>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</si>
  <si>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</si>
  <si>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</si>
  <si>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</si>
  <si>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</si>
  <si>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</si>
  <si>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</si>
  <si>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</si>
  <si>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</si>
  <si>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</si>
  <si>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</si>
  <si>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</si>
  <si>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</si>
  <si>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</si>
  <si>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</si>
  <si>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</si>
  <si>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</si>
  <si>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</si>
  <si>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</si>
  <si>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</si>
  <si>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</si>
  <si>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</si>
  <si>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</si>
  <si>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</si>
  <si>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</si>
  <si>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</si>
  <si>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</si>
  <si>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</si>
  <si>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</si>
  <si>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</si>
  <si>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</si>
  <si>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</si>
  <si>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</si>
  <si>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</si>
  <si>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</si>
  <si>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</si>
  <si>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</si>
  <si>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</si>
  <si>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</si>
  <si>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</si>
  <si>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</si>
  <si>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</si>
  <si>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</si>
  <si>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</si>
  <si>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</si>
  <si>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</si>
  <si>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</si>
  <si>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</si>
  <si>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</si>
  <si>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</si>
  <si>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</si>
  <si>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</si>
  <si>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</si>
  <si>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</si>
  <si>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</si>
  <si>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</si>
  <si>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</si>
  <si>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</si>
  <si>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</si>
  <si>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</si>
  <si>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</si>
  <si>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</si>
  <si>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</si>
  <si>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</si>
  <si>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</si>
  <si>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</si>
  <si>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</si>
  <si>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</si>
  <si>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</si>
  <si>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</si>
  <si>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</si>
  <si>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</si>
  <si>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</si>
  <si>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</si>
  <si>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</si>
  <si>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</si>
  <si>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</si>
  <si>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</si>
  <si>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</si>
  <si>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</si>
  <si>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</si>
  <si>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</si>
  <si>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</si>
  <si>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</si>
  <si>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</si>
  <si>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</si>
  <si>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</si>
  <si>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</si>
  <si>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</si>
  <si>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</si>
  <si>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</si>
  <si>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</si>
  <si>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</si>
  <si>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</si>
  <si>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</si>
  <si>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</si>
  <si>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</si>
  <si>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</si>
  <si>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</si>
  <si>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</si>
  <si>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</si>
  <si>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</si>
  <si>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</si>
  <si>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</si>
  <si>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</si>
  <si>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</si>
  <si>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</si>
  <si>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</si>
  <si>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</si>
  <si>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</si>
  <si>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</si>
  <si>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</si>
  <si>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</si>
  <si>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</si>
  <si>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</si>
  <si>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</si>
  <si>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</si>
  <si>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</si>
  <si>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</si>
  <si>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</si>
  <si>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</si>
  <si>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</si>
  <si>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</si>
  <si>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</si>
  <si>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</si>
  <si>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</si>
  <si>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</si>
  <si>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</si>
  <si>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</si>
  <si>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</si>
  <si>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</si>
  <si>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</si>
  <si>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</si>
  <si>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</si>
  <si>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</si>
  <si>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</si>
  <si>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</si>
  <si>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</si>
  <si>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</si>
  <si>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</si>
  <si>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</si>
  <si>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</si>
  <si>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</si>
  <si>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</si>
  <si>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</si>
  <si>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</si>
  <si>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</si>
  <si>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</si>
  <si>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</si>
  <si>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</si>
  <si>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</si>
  <si>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</si>
  <si>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</si>
  <si>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</si>
  <si>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</si>
  <si>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</si>
  <si>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</si>
  <si>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</si>
  <si>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</si>
  <si>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</si>
  <si>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</si>
  <si>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</si>
  <si>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</si>
  <si>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</si>
  <si>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</si>
  <si>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</si>
  <si>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</si>
  <si>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</si>
  <si>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</si>
  <si>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</si>
  <si>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</si>
  <si>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</si>
  <si>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</si>
  <si>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</si>
  <si>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</si>
  <si>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</si>
  <si>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</si>
  <si>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</si>
  <si>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</si>
  <si>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</si>
  <si>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</si>
  <si>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</si>
  <si>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</si>
  <si>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</si>
  <si>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</si>
  <si>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</si>
  <si>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</si>
  <si>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</si>
  <si>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</si>
  <si>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</si>
  <si>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</si>
  <si>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</si>
  <si>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</si>
  <si>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</si>
  <si>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</si>
  <si>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</si>
  <si>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</si>
  <si>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</si>
  <si>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</si>
  <si>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</si>
  <si>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</si>
  <si>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</si>
  <si>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</si>
  <si>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</si>
  <si>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</si>
  <si>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</si>
  <si>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</si>
  <si>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</si>
  <si>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</si>
  <si>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</si>
  <si>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</si>
  <si>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</si>
  <si>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</si>
  <si>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</si>
  <si>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</si>
  <si>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</si>
  <si>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</si>
  <si>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</si>
  <si>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</si>
  <si>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</si>
  <si>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</si>
  <si>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</si>
  <si>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</si>
  <si>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</si>
  <si>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</si>
  <si>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</si>
  <si>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</si>
  <si>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</si>
  <si>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</si>
  <si>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</si>
  <si>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</si>
  <si>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</si>
  <si>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</si>
  <si>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</si>
  <si>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</si>
  <si>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</si>
  <si>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</si>
  <si>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</si>
  <si>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</si>
  <si>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</si>
  <si>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</si>
  <si>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</si>
  <si>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</si>
  <si>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</si>
  <si>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</si>
  <si>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</si>
  <si>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</si>
  <si>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</si>
  <si>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</si>
  <si>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</si>
  <si>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</si>
  <si>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</si>
  <si>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</si>
  <si>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</si>
  <si>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</si>
  <si>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</si>
  <si>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</si>
  <si>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</si>
  <si>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</si>
  <si>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</si>
  <si>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</si>
  <si>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</si>
  <si>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</si>
  <si>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</si>
  <si>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</si>
  <si>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</si>
  <si>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</si>
  <si>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</si>
  <si>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</si>
  <si>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</si>
  <si>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</si>
  <si>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</si>
  <si>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</si>
  <si>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</si>
  <si>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</si>
  <si>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</si>
  <si>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</si>
  <si>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</si>
  <si>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</si>
  <si>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</si>
  <si>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</si>
  <si>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</si>
  <si>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</si>
  <si>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</si>
  <si>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</si>
  <si>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</si>
  <si>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</si>
  <si>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</si>
  <si>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</si>
  <si>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</si>
  <si>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</si>
  <si>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</si>
  <si>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</si>
  <si>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</si>
  <si>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</si>
  <si>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</si>
  <si>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</si>
  <si>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</si>
  <si>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</si>
  <si>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</si>
  <si>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</si>
  <si>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</si>
  <si>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</si>
  <si>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</si>
  <si>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</si>
  <si>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</si>
  <si>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</si>
  <si>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</si>
  <si>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</si>
  <si>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</si>
  <si>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</si>
  <si>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</si>
  <si>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</si>
  <si>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</si>
  <si>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</si>
  <si>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</si>
  <si>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</si>
  <si>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</si>
  <si>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</si>
  <si>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</si>
  <si>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</si>
  <si>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</si>
  <si>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</si>
  <si>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</si>
  <si>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</si>
  <si>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</si>
  <si>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</si>
  <si>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</si>
  <si>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</si>
  <si>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</si>
  <si>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</si>
  <si>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</si>
  <si>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</si>
  <si>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</si>
  <si>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</si>
  <si>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</si>
  <si>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</si>
  <si>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</si>
  <si>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</si>
  <si>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</si>
  <si>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</si>
  <si>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</si>
  <si>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</si>
  <si>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</si>
  <si>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</si>
  <si>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</si>
  <si>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</si>
  <si>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</si>
  <si>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</si>
  <si>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</si>
  <si>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</si>
  <si>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</si>
  <si>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</si>
  <si>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</si>
  <si>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</si>
  <si>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</si>
  <si>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</si>
  <si>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</si>
  <si>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</si>
  <si>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</si>
  <si>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</si>
  <si>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</si>
  <si>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</si>
  <si>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</si>
  <si>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</si>
  <si>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</si>
  <si>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</si>
  <si>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</si>
  <si>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</si>
  <si>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</si>
  <si>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</si>
  <si>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</si>
  <si>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</si>
  <si>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</si>
  <si>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</si>
  <si>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</si>
  <si>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</si>
  <si>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</si>
  <si>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</si>
  <si>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</si>
  <si>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</si>
  <si>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</si>
  <si>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</si>
  <si>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</si>
  <si>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</si>
  <si>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</si>
  <si>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</si>
  <si>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</si>
  <si>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</si>
  <si>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</si>
  <si>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</si>
  <si>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</si>
  <si>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</si>
  <si>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</si>
  <si>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</si>
  <si>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</si>
  <si>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</si>
  <si>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</si>
  <si>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</si>
  <si>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</si>
  <si>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</si>
  <si>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</si>
  <si>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</si>
  <si>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</si>
  <si>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</si>
  <si>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</si>
  <si>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</si>
  <si>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</si>
  <si>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</si>
  <si>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</si>
  <si>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</si>
  <si>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</si>
  <si>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</si>
  <si>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</si>
  <si>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</si>
  <si>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</si>
  <si>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</si>
  <si>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</si>
  <si>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</si>
  <si>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</si>
  <si>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</si>
  <si>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</si>
  <si>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</si>
  <si>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</si>
  <si>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</si>
  <si>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</si>
  <si>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</si>
  <si>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</si>
  <si>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</si>
  <si>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</si>
  <si>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</si>
  <si>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</si>
  <si>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</si>
  <si>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</si>
  <si>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</si>
  <si>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</si>
  <si>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</si>
  <si>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</si>
  <si>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</si>
  <si>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</si>
  <si>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</si>
  <si>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</si>
  <si>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</si>
  <si>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</si>
  <si>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</si>
  <si>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</si>
  <si>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</si>
  <si>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</si>
  <si>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</si>
  <si>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</si>
  <si>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</si>
  <si>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</si>
  <si>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</si>
  <si>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</si>
  <si>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</si>
  <si>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</si>
  <si>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</si>
  <si>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</si>
  <si>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</si>
  <si>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</si>
  <si>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</si>
  <si>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</si>
  <si>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</si>
  <si>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</si>
  <si>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</si>
  <si>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</si>
  <si>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</si>
  <si>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</si>
  <si>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</si>
  <si>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</si>
  <si>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</si>
  <si>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2026-09-14T14:15:02.736Z</t>
  </si>
  <si>
    <t>[{"hopur":"Allur skólinn","manneskja":"Nemendur","maltid":"","rettur":"Venjulegt","fjoldi":"","brottfarartimi":"","blandad":"","ath":"UTÍS"}]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</si>
  <si>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</si>
  <si>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</si>
  <si>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</si>
  <si>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</si>
  <si>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</si>
  <si>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</si>
  <si>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2026-09-14T14:23:30.271Z</t>
  </si>
  <si>
    <t>[{"hopur":"Allur skólinn","manneskja":"Nemendur","maltid":"","rettur":"Venjulegt","fjoldi":"","brottfarartimi":"","blandad":"","ath":"Menntakvika"}]</t>
  </si>
  <si>
    <t>laekjarskoli-20261005-skerturdagur</t>
  </si>
  <si>
    <t>2026-10-05</t>
  </si>
  <si>
    <t>Samtalsdagur</t>
  </si>
  <si>
    <t>2026-09-14T14:19:09.073Z</t>
  </si>
  <si>
    <t>[{"hopur":"Allur skólinn","manneskja":"Nemendur","maltid":"","rettur":"Venjulegt","fjoldi":"","brottfarartimi":"","blandad":"","ath":"Samtalsdagur"}]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</si>
  <si>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</si>
  <si>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</si>
  <si>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</si>
  <si>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</si>
  <si>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</si>
  <si>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[{"hopur": "Allur skólinn", "manneskja": "Nemendur", "maltid": "", "rettur": "Venjulegt", "fjoldi": "", "brottfarartimi": "", "blandad": "", "ath": "Samtalsdagur"}]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</si>
  <si>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</si>
  <si>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</si>
  <si>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</si>
  <si>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</si>
  <si>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</si>
  <si>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</si>
  <si>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</si>
  <si>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</si>
  <si>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</si>
  <si>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</si>
  <si>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</si>
  <si>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</si>
  <si>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</si>
  <si>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</si>
  <si>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</si>
  <si>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</si>
  <si>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</si>
  <si>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</si>
  <si>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</si>
  <si>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</si>
  <si>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</si>
  <si>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</si>
  <si>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</si>
  <si>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</si>
  <si>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</si>
  <si>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</si>
  <si>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</si>
  <si>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</si>
  <si>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</si>
  <si>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</si>
  <si>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</si>
  <si>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</si>
  <si>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</si>
  <si>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</si>
  <si>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</si>
  <si>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</si>
  <si>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</si>
  <si>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</si>
  <si>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</si>
  <si>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</si>
  <si>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</si>
  <si>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</si>
  <si>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</si>
  <si>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</si>
  <si>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</si>
  <si>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</si>
  <si>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</si>
  <si>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</si>
  <si>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</si>
  <si>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</si>
  <si>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</si>
  <si>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</si>
  <si>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</si>
  <si>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</si>
  <si>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</si>
  <si>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</si>
  <si>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</si>
  <si>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</si>
  <si>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</si>
  <si>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</si>
  <si>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</si>
  <si>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</si>
  <si>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</si>
  <si>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</si>
  <si>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</si>
  <si>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</si>
  <si>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</si>
  <si>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</si>
  <si>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</si>
  <si>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</si>
  <si>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</si>
  <si>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</si>
  <si>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</si>
  <si>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</si>
  <si>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</si>
  <si>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</si>
  <si>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</si>
  <si>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</si>
  <si>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</si>
  <si>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</si>
  <si>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</si>
  <si>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</si>
  <si>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</si>
  <si>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</si>
  <si>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</si>
  <si>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</si>
  <si>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</si>
  <si>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</si>
  <si>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</si>
  <si>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</si>
  <si>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</si>
  <si>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</si>
  <si>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</si>
  <si>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</si>
  <si>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</si>
  <si>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</si>
  <si>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</si>
  <si>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</si>
  <si>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</si>
  <si>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</si>
  <si>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</si>
  <si>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</si>
  <si>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</si>
  <si>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</si>
  <si>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</si>
  <si>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</si>
  <si>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</si>
  <si>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</si>
  <si>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</si>
  <si>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</si>
  <si>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</si>
  <si>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</si>
  <si>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</si>
  <si>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</si>
  <si>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</si>
  <si>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</si>
  <si>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</si>
  <si>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</si>
  <si>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</si>
  <si>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</si>
  <si>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</si>
  <si>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</si>
  <si>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</si>
  <si>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</si>
  <si>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</si>
  <si>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</si>
  <si>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</si>
  <si>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</si>
  <si>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</si>
  <si>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</si>
  <si>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</si>
  <si>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</si>
  <si>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</si>
  <si>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</si>
  <si>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</si>
  <si>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</si>
  <si>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</si>
  <si>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</si>
  <si>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</si>
  <si>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</si>
  <si>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</si>
  <si>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</si>
  <si>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</si>
  <si>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</si>
  <si>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</si>
  <si>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</si>
  <si>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</si>
  <si>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</si>
  <si>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</si>
  <si>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</si>
  <si>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</si>
  <si>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</si>
  <si>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</si>
  <si>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</si>
  <si>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</si>
  <si>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</si>
  <si>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</si>
  <si>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</si>
  <si>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</si>
  <si>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</si>
  <si>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</si>
  <si>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</si>
  <si>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</si>
  <si>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</si>
  <si>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</si>
  <si>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</si>
  <si>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</si>
  <si>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</si>
  <si>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</si>
  <si>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</si>
  <si>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</si>
  <si>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</si>
  <si>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</si>
  <si>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</si>
  <si>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</si>
  <si>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</si>
  <si>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</si>
  <si>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</si>
  <si>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</si>
  <si>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</si>
  <si>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</si>
  <si>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</si>
  <si>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</si>
  <si>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</si>
  <si>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</si>
  <si>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</si>
  <si>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</si>
  <si>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</si>
  <si>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</si>
  <si>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</si>
  <si>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</si>
  <si>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</si>
  <si>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</si>
  <si>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</si>
  <si>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</si>
  <si>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</si>
  <si>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</si>
  <si>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</si>
  <si>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</si>
  <si>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</si>
  <si>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</si>
  <si>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</si>
  <si>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</si>
  <si>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</si>
  <si>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</si>
  <si>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</si>
  <si>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</si>
  <si>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</si>
  <si>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</si>
  <si>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</si>
  <si>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</si>
  <si>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</si>
  <si>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</si>
  <si>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</si>
  <si>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</si>
  <si>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</si>
  <si>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</si>
  <si>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</si>
  <si>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</si>
  <si>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</si>
  <si>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</si>
  <si>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</si>
  <si>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</si>
  <si>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</si>
  <si>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</si>
  <si>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</si>
  <si>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</si>
  <si>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</si>
  <si>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</si>
  <si>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</si>
  <si>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</si>
  <si>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</si>
  <si>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</si>
  <si>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</si>
  <si>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</si>
  <si>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</si>
  <si>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</si>
  <si>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</si>
  <si>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</si>
  <si>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</si>
  <si>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</si>
  <si>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</si>
  <si>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</si>
  <si>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</si>
  <si>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</si>
  <si>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</si>
  <si>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</si>
  <si>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</si>
  <si>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</si>
  <si>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</si>
  <si>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</si>
  <si>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</si>
  <si>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</si>
  <si>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</si>
  <si>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</si>
  <si>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</si>
  <si>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</si>
  <si>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</si>
  <si>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</si>
  <si>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</si>
  <si>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</si>
  <si>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</si>
  <si>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</si>
  <si>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</si>
  <si>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</si>
  <si>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</si>
  <si>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</si>
  <si>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</si>
  <si>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</si>
  <si>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</si>
  <si>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</si>
  <si>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</si>
  <si>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</si>
  <si>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</si>
  <si>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</si>
  <si>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</si>
  <si>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</si>
  <si>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</si>
  <si>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</si>
  <si>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</si>
  <si>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</si>
  <si>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</si>
  <si>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</si>
  <si>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</si>
  <si>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</si>
  <si>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</si>
  <si>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</si>
  <si>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</si>
  <si>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</si>
  <si>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</si>
  <si>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</si>
  <si>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</si>
  <si>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</si>
  <si>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</si>
  <si>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</si>
  <si>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</si>
  <si>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</si>
  <si>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</si>
  <si>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</si>
  <si>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</si>
  <si>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</si>
  <si>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</si>
  <si>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</si>
  <si>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</si>
  <si>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</si>
  <si>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</si>
  <si>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</si>
  <si>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</si>
  <si>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</si>
  <si>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</si>
  <si>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</si>
  <si>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</si>
  <si>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</si>
  <si>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</si>
  <si>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</si>
  <si>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</si>
  <si>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</si>
  <si>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</si>
  <si>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</si>
  <si>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</si>
  <si>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</si>
  <si>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</si>
  <si>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</si>
  <si>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</si>
  <si>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</si>
  <si>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</si>
  <si>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</si>
  <si>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</si>
  <si>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</si>
  <si>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</si>
  <si>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</si>
  <si>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</si>
  <si>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</si>
  <si>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</si>
  <si>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</si>
  <si>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</si>
  <si>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</si>
  <si>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</si>
  <si>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</si>
  <si>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</si>
  <si>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</si>
  <si>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</si>
  <si>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</si>
  <si>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</si>
  <si>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</si>
  <si>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</si>
  <si>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</si>
  <si>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</si>
  <si>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</si>
  <si>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</si>
  <si>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</si>
  <si>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</si>
  <si>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</si>
  <si>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</si>
  <si>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</si>
  <si>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</si>
  <si>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</si>
  <si>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</si>
  <si>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</si>
  <si>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</si>
  <si>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</si>
  <si>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</si>
  <si>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</si>
  <si>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</si>
  <si>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</si>
  <si>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</si>
  <si>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</si>
  <si>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</si>
  <si>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</si>
  <si>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</si>
  <si>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</si>
  <si>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</si>
  <si>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</si>
  <si>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</si>
  <si>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</si>
  <si>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</si>
  <si>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</si>
  <si>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</si>
  <si>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</si>
  <si>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</si>
  <si>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</si>
  <si>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</si>
  <si>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</si>
  <si>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</si>
  <si>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</si>
  <si>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</si>
  <si>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</si>
  <si>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</si>
  <si>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</si>
  <si>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</si>
  <si>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</si>
  <si>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</si>
  <si>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</si>
  <si>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</si>
  <si>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</si>
  <si>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</si>
  <si>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</si>
  <si>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</si>
  <si>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</si>
  <si>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</si>
  <si>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</si>
  <si>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</si>
  <si>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</si>
  <si>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</si>
  <si>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</si>
  <si>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</si>
  <si>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</si>
  <si>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</si>
  <si>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</si>
  <si>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</si>
  <si>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</si>
  <si>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</si>
  <si>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</si>
  <si>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</si>
  <si>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</si>
  <si>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</si>
  <si>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</si>
  <si>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</si>
  <si>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</si>
  <si>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</si>
  <si>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</si>
  <si>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</si>
  <si>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</si>
  <si>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</si>
  <si>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</si>
  <si>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</si>
  <si>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</si>
  <si>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</si>
  <si>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</si>
  <si>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</si>
  <si>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</si>
  <si>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</si>
  <si>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</si>
  <si>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</si>
  <si>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</si>
  <si>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</si>
  <si>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</si>
  <si>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</si>
  <si>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</si>
  <si>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</si>
  <si>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</si>
  <si>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</si>
  <si>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</si>
  <si>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</si>
  <si>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</si>
  <si>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</si>
  <si>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</si>
  <si>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</si>
  <si>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</si>
  <si>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</si>
  <si>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</si>
  <si>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</si>
  <si>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</si>
  <si>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</si>
  <si>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</si>
  <si>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</si>
  <si>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</si>
  <si>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</si>
  <si>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</si>
  <si>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</si>
  <si>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</si>
  <si>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</si>
  <si>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</si>
  <si>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</si>
  <si>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</si>
  <si>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</si>
  <si>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</si>
  <si>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</si>
  <si>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</si>
  <si>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</si>
  <si>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</si>
  <si>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</si>
  <si>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</si>
  <si>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</si>
  <si>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</si>
  <si>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</si>
  <si>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</si>
  <si>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</si>
  <si>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</si>
  <si>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</si>
  <si>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</si>
  <si>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</si>
  <si>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</si>
  <si>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</si>
  <si>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</si>
  <si>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</si>
  <si>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</si>
  <si>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</si>
  <si>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</si>
  <si>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</si>
  <si>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</si>
  <si>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</si>
  <si>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</si>
  <si>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</si>
  <si>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</si>
  <si>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</si>
  <si>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</si>
  <si>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</si>
  <si>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</si>
  <si>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</si>
  <si>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</si>
  <si>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</si>
  <si>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</si>
  <si>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</si>
  <si>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</si>
  <si>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</si>
  <si>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</si>
  <si>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</si>
  <si>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</si>
  <si>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</si>
  <si>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</si>
  <si>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</si>
  <si>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</si>
  <si>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</si>
  <si>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</si>
  <si>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</si>
  <si>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</si>
  <si>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</si>
  <si>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</si>
  <si>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</si>
  <si>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</si>
  <si>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</si>
  <si>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</si>
  <si>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</si>
  <si>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</si>
  <si>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</si>
  <si>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</si>
  <si>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</si>
  <si>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</si>
  <si>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</si>
  <si>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</si>
  <si>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</si>
  <si>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</si>
  <si>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</si>
  <si>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</si>
  <si>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</si>
  <si>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</si>
  <si>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</si>
  <si>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</si>
  <si>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</si>
  <si>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</si>
  <si>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</si>
  <si>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</si>
  <si>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</si>
  <si>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</si>
  <si>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</si>
  <si>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</si>
  <si>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</si>
  <si>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</si>
  <si>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</si>
  <si>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</si>
  <si>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</si>
  <si>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</si>
  <si>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</si>
  <si>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</si>
  <si>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</si>
  <si>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</si>
  <si>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</si>
  <si>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</si>
  <si>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</si>
  <si>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</si>
  <si>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</si>
  <si>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</si>
  <si>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</si>
  <si>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</si>
  <si>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</si>
  <si>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</si>
  <si>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</si>
  <si>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</si>
  <si>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</si>
  <si>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</si>
  <si>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</si>
  <si>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</si>
  <si>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</si>
  <si>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</si>
  <si>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</si>
  <si>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</si>
  <si>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</si>
  <si>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</si>
  <si>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</si>
  <si>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</si>
  <si>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</si>
  <si>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</si>
  <si>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</si>
  <si>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</si>
  <si>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</si>
  <si>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</si>
  <si>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</si>
  <si>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</si>
  <si>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</si>
  <si>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</si>
  <si>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</si>
  <si>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</si>
  <si>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</si>
  <si>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</si>
  <si>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</si>
  <si>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</si>
  <si>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</si>
  <si>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</si>
  <si>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</si>
  <si>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</si>
  <si>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</si>
  <si>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</si>
  <si>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</si>
  <si>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</si>
  <si>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</si>
  <si>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</si>
  <si>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</si>
  <si>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</si>
  <si>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</si>
  <si>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</si>
  <si>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</si>
  <si>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</si>
  <si>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</si>
  <si>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</si>
  <si>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</si>
  <si>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</si>
  <si>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</si>
  <si>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</si>
  <si>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</si>
  <si>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</si>
  <si>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</si>
  <si>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</si>
  <si>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</si>
  <si>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</si>
  <si>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</si>
  <si>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</si>
  <si>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</si>
  <si>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</si>
  <si>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</si>
  <si>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</si>
  <si>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</si>
  <si>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</si>
  <si>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</si>
  <si>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</si>
  <si>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</si>
  <si>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</si>
  <si>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</si>
  <si>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</si>
  <si>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</si>
  <si>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</si>
  <si>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</si>
  <si>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</si>
  <si>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</si>
  <si>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</si>
  <si>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</si>
  <si>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</si>
  <si>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</si>
  <si>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</si>
  <si>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</si>
  <si>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</si>
  <si>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</si>
  <si>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</si>
  <si>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</si>
  <si>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</si>
  <si>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</si>
  <si>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</si>
  <si>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</si>
  <si>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</si>
  <si>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</si>
  <si>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</si>
  <si>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</si>
  <si>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</si>
  <si>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</si>
  <si>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</si>
  <si>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</si>
  <si>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</si>
  <si>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</si>
  <si>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</si>
  <si>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</si>
  <si>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</si>
  <si>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</si>
  <si>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</si>
  <si>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</si>
  <si>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</si>
  <si>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</si>
  <si>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</si>
  <si>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</si>
  <si>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</si>
  <si>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</si>
  <si>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</si>
  <si>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</si>
  <si>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</si>
  <si>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</si>
  <si>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</si>
  <si>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</si>
  <si>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</si>
  <si>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</si>
  <si>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</si>
  <si>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</si>
  <si>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</si>
  <si>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</si>
  <si>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</si>
  <si>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</si>
  <si>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</si>
  <si>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</si>
  <si>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</si>
  <si>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</si>
  <si>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</si>
  <si>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</si>
  <si>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</si>
  <si>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</si>
  <si>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</si>
  <si>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</si>
  <si>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</si>
  <si>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</si>
  <si>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</si>
  <si>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</si>
  <si>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</si>
  <si>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</si>
  <si>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</si>
  <si>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</si>
  <si>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</si>
  <si>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</si>
  <si>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</si>
  <si>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</si>
  <si>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</si>
  <si>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</si>
  <si>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</si>
  <si>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</si>
  <si>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</si>
  <si>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</si>
  <si>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</si>
  <si>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</si>
  <si>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</si>
  <si>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</si>
  <si>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</si>
  <si>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</si>
  <si>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</si>
  <si>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</si>
  <si>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</si>
  <si>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</si>
  <si>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</si>
  <si>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</si>
  <si>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</si>
  <si>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</si>
  <si>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</si>
  <si>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</si>
  <si>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</si>
  <si>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</si>
  <si>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</si>
  <si>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</si>
  <si>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</si>
  <si>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</si>
  <si>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</si>
  <si>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</si>
  <si>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</si>
  <si>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</si>
  <si>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</si>
  <si>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</si>
  <si>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</si>
  <si>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</si>
  <si>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</si>
  <si>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</si>
  <si>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</si>
  <si>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</si>
  <si>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</si>
  <si>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</si>
  <si>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</si>
  <si>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</si>
  <si>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</si>
  <si>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</si>
  <si>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</si>
  <si>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</si>
  <si>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</si>
  <si>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</si>
  <si>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 xml:space="preserve">já </t>
  </si>
  <si>
    <t>250 stk</t>
  </si>
  <si>
    <t>KFC ýsubitar</t>
  </si>
  <si>
    <t>Vantar leitarnafn í Grunnmatseðli (F903 tóm) – staðfesta við vöru</t>
  </si>
  <si>
    <t>6 tommu tortillur</t>
  </si>
  <si>
    <t>7500 stk</t>
  </si>
  <si>
    <t>56 stk</t>
  </si>
  <si>
    <t>120 kg</t>
  </si>
  <si>
    <t>115 kg</t>
  </si>
  <si>
    <t>93 kg (40 kg niðursoðið og 60 frosið)</t>
  </si>
  <si>
    <t>Iceberg</t>
  </si>
  <si>
    <t>BBQ kjúklingaleggir fyrir grunnskóla</t>
  </si>
  <si>
    <t>650 kg</t>
  </si>
  <si>
    <t>BBQ kjúklingur fyrir leikskóla</t>
  </si>
  <si>
    <t>330 kg fyrir eldun</t>
  </si>
  <si>
    <t>370 kg</t>
  </si>
  <si>
    <t>45 kg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</si>
  <si>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</si>
  <si>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</si>
  <si>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</si>
  <si>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</si>
  <si>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</si>
  <si>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</si>
  <si>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</si>
  <si>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</si>
  <si>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</si>
  <si>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</si>
  <si>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</si>
  <si>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</si>
  <si>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</si>
  <si>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</si>
  <si>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</si>
  <si>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</si>
  <si>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</si>
  <si>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</si>
  <si>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</si>
  <si>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</si>
  <si>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</si>
  <si>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</si>
  <si>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</si>
  <si>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</si>
  <si>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</si>
  <si>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</si>
  <si>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</si>
  <si>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</si>
  <si>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</si>
  <si>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</si>
  <si>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</si>
  <si>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</si>
  <si>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</si>
  <si>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</si>
  <si>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</si>
  <si>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</si>
  <si>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</si>
  <si>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</si>
  <si>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</si>
  <si>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</si>
  <si>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</si>
  <si>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</si>
  <si>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</si>
  <si>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</si>
  <si>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</si>
  <si>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</si>
  <si>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</si>
  <si>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</si>
  <si>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</si>
  <si>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</si>
  <si>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</si>
  <si>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</si>
  <si>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</si>
  <si>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</si>
  <si>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</si>
  <si>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</si>
  <si>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</si>
  <si>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</si>
  <si>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</si>
  <si>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</si>
  <si>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</si>
  <si>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</si>
  <si>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</si>
  <si>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</si>
  <si>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</si>
  <si>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</si>
  <si>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</si>
  <si>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</si>
  <si>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</si>
  <si>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</si>
  <si>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</si>
  <si>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</si>
  <si>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</si>
  <si>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</si>
  <si>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</si>
  <si>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</si>
  <si>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</si>
  <si>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</si>
  <si>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</si>
  <si>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</si>
  <si>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</si>
  <si>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</si>
  <si>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</si>
  <si>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</si>
  <si>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</si>
  <si>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</si>
  <si>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</si>
  <si>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</si>
  <si>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</si>
  <si>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</si>
  <si>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</si>
  <si>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</si>
  <si>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</si>
  <si>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</si>
  <si>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</si>
  <si>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</si>
  <si>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</si>
  <si>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</si>
  <si>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</si>
  <si>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</si>
  <si>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</si>
  <si>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</si>
  <si>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</si>
  <si>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</si>
  <si>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</si>
  <si>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</si>
  <si>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</si>
  <si>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</si>
  <si>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</si>
  <si>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</si>
  <si>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</si>
  <si>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</si>
  <si>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</si>
  <si>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</si>
  <si>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</si>
  <si>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</si>
  <si>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</si>
  <si>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</si>
  <si>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</si>
  <si>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</si>
  <si>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</si>
  <si>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</si>
  <si>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</si>
  <si>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</si>
  <si>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</si>
  <si>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</si>
  <si>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</si>
  <si>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</si>
  <si>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</si>
  <si>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</si>
  <si>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</si>
  <si>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</si>
  <si>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</si>
  <si>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</si>
  <si>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</si>
  <si>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</si>
  <si>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</si>
  <si>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</si>
  <si>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</si>
  <si>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</si>
  <si>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</si>
  <si>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</si>
  <si>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</si>
  <si>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</si>
  <si>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</si>
  <si>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</si>
  <si>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</si>
  <si>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</si>
  <si>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</si>
  <si>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</si>
  <si>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</si>
  <si>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</si>
  <si>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</si>
  <si>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</si>
  <si>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</si>
  <si>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</si>
  <si>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</si>
  <si>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</si>
  <si>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</si>
  <si>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</si>
  <si>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</si>
  <si>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</si>
  <si>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</si>
  <si>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</si>
  <si>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</si>
  <si>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</si>
  <si>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</si>
  <si>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</si>
  <si>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</si>
  <si>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</si>
  <si>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</si>
  <si>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</si>
  <si>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</si>
  <si>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</si>
  <si>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</si>
  <si>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</si>
  <si>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</si>
  <si>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</si>
  <si>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</si>
  <si>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</si>
  <si>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</si>
  <si>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</si>
  <si>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</si>
  <si>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</si>
  <si>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</si>
  <si>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</si>
  <si>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</si>
  <si>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</si>
  <si>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</si>
  <si>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</si>
  <si>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</si>
  <si>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</si>
  <si>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</si>
  <si>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</si>
  <si>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</si>
  <si>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</si>
  <si>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</si>
  <si>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</si>
  <si>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</si>
  <si>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</si>
  <si>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</si>
  <si>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</si>
  <si>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</si>
  <si>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</si>
  <si>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</si>
  <si>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</si>
  <si>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</si>
  <si>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</si>
  <si>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</si>
  <si>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</si>
  <si>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</si>
  <si>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</si>
  <si>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</si>
  <si>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</si>
  <si>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</si>
  <si>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</si>
  <si>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</si>
  <si>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</si>
  <si>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</si>
  <si>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</si>
  <si>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</si>
  <si>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</si>
  <si>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</si>
  <si>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</si>
  <si>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</si>
  <si>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</si>
  <si>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</si>
  <si>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</si>
  <si>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</si>
  <si>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</si>
  <si>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</si>
  <si>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</si>
  <si>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</si>
  <si>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</si>
  <si>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</si>
  <si>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</si>
  <si>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</si>
  <si>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</si>
  <si>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</si>
  <si>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</si>
  <si>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</si>
  <si>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</si>
  <si>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</si>
  <si>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</si>
  <si>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</si>
  <si>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</si>
  <si>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</si>
  <si>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</si>
  <si>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</si>
  <si>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</si>
  <si>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</si>
  <si>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</si>
  <si>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</si>
  <si>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</si>
  <si>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</si>
  <si>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</si>
  <si>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</si>
  <si>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</si>
  <si>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</si>
  <si>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</si>
  <si>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</si>
  <si>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</si>
  <si>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</si>
  <si>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</si>
  <si>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</si>
  <si>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</si>
  <si>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</si>
  <si>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</si>
  <si>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</si>
  <si>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</si>
  <si>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</si>
  <si>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</si>
  <si>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</si>
  <si>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</si>
  <si>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</si>
  <si>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</si>
  <si>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(úr hrísmjöli – glútenlaust), salt</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</si>
  <si>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t>
  </si>
  <si>
    <t>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</si>
  <si>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</si>
  <si>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</si>
  <si>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</si>
  <si>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</si>
  <si>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</si>
  <si>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</si>
  <si>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</si>
  <si>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</si>
  <si>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</si>
  <si>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</si>
  <si>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</si>
  <si>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</si>
  <si>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</si>
  <si>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</si>
  <si>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</si>
  <si>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</si>
  <si>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</si>
  <si>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</si>
  <si>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</si>
  <si>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</si>
  <si>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</si>
  <si>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</si>
  <si>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</si>
  <si>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</si>
  <si>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</si>
  <si>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</si>
  <si>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</si>
  <si>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</si>
  <si>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</si>
  <si>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</si>
  <si>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</si>
  <si>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</si>
  <si>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</si>
  <si>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</si>
  <si>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</si>
  <si>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</si>
  <si>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</si>
  <si>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</si>
  <si>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</si>
  <si>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</si>
  <si>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</si>
  <si>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</si>
  <si>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</si>
  <si>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</si>
  <si>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</si>
  <si>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</si>
  <si>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</si>
  <si>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</si>
  <si>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</si>
  <si>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</si>
  <si>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</si>
  <si>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</si>
  <si>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</si>
  <si>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</si>
  <si>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</si>
  <si>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</si>
  <si>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</si>
  <si>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</si>
  <si>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</si>
  <si>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</si>
  <si>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</si>
  <si>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</si>
  <si>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</si>
  <si>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</si>
  <si>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</si>
  <si>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</si>
  <si>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 vatn, hirsi</t>
  </si>
  <si>
    <t>krydd, súrdeig (úr hrísmjöli – glútenlaust),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</si>
  <si>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</si>
  <si>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</si>
  <si>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</si>
  <si>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</si>
  <si>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</si>
  <si>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</si>
  <si>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</si>
  <si>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</si>
  <si>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</si>
  <si>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</si>
  <si>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</si>
  <si>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</si>
  <si>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</si>
  <si>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</si>
  <si>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</si>
  <si>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</si>
  <si>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</si>
  <si>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</si>
  <si>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</si>
  <si>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</si>
  <si>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</si>
  <si>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</si>
  <si>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</si>
  <si>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</si>
  <si>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</si>
  <si>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</si>
  <si>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</si>
  <si>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</si>
  <si>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</si>
  <si>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</si>
  <si>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</si>
  <si>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</si>
  <si>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</si>
  <si>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</si>
  <si>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</si>
  <si>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</si>
  <si>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</si>
  <si>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</si>
  <si>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</si>
  <si>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</si>
  <si>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</si>
  <si>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</si>
  <si>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</si>
  <si>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</si>
  <si>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</si>
  <si>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</si>
  <si>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</si>
  <si>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</si>
  <si>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</si>
  <si>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</si>
  <si>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</si>
  <si>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</si>
  <si>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</si>
  <si>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</si>
  <si>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</si>
  <si>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</si>
  <si>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</si>
  <si>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</si>
  <si>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</si>
  <si>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</si>
  <si>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</si>
  <si>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</si>
  <si>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</si>
  <si>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</si>
  <si>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</si>
  <si>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</si>
  <si>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</si>
  <si>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</si>
  <si>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</si>
  <si>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</si>
  <si>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</si>
  <si>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</si>
  <si>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</si>
  <si>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</si>
  <si>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</si>
  <si>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</si>
  <si>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</si>
  <si>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</si>
  <si>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</si>
  <si>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</si>
  <si>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</si>
  <si>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</si>
  <si>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</si>
  <si>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</si>
  <si>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</si>
  <si>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</si>
  <si>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</si>
  <si>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</si>
  <si>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</si>
  <si>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</si>
  <si>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</si>
  <si>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</si>
  <si>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</si>
  <si>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Freyja Sally Hafþórsdóttir — 1.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</si>
  <si>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</si>
  <si>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</si>
  <si>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</si>
  <si>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</si>
  <si>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</si>
  <si>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</si>
  <si>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</si>
  <si>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</si>
  <si>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</si>
  <si>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</si>
  <si>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</si>
  <si>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</si>
  <si>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</si>
  <si>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</si>
  <si>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</si>
  <si>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</si>
  <si>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</si>
  <si>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</si>
  <si>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</si>
  <si>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</si>
  <si>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</si>
  <si>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</si>
  <si>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</si>
  <si>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</si>
  <si>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</si>
  <si>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</si>
  <si>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</si>
  <si>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</si>
  <si>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</si>
  <si>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</si>
  <si>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</si>
  <si>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</si>
  <si>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</si>
  <si>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</si>
  <si>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</si>
  <si>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</si>
  <si>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</si>
  <si>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</si>
  <si>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</si>
  <si>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</si>
  <si>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</si>
  <si>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</si>
  <si>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</si>
  <si>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</si>
  <si>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</si>
  <si>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</si>
  <si>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</si>
  <si>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</si>
  <si>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</si>
  <si>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</si>
  <si>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</si>
  <si>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</si>
  <si>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</si>
  <si>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</si>
  <si>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</si>
  <si>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
Kamilla Mjöll — Glaðheimar
Júlían Týr — Kærleiksheimar
Rúrik Þór — Kærleiksheimar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</si>
  <si>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</si>
  <si>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</si>
  <si>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</si>
  <si>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</si>
  <si>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</si>
  <si>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</si>
  <si>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</si>
  <si>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</si>
  <si>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</si>
  <si>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</si>
  <si>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</si>
  <si>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</si>
  <si>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</si>
  <si>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</si>
  <si>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</si>
  <si>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</si>
  <si>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</si>
  <si>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</si>
  <si>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</si>
  <si>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</si>
  <si>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</si>
  <si>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</si>
  <si>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</si>
  <si>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</si>
  <si>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</si>
  <si>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</si>
  <si>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</si>
  <si>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</si>
  <si>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</si>
  <si>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</si>
  <si>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</si>
  <si>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</si>
  <si>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</si>
  <si>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</si>
  <si>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</si>
  <si>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</si>
  <si>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</si>
  <si>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</si>
  <si>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</si>
  <si>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</si>
  <si>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</si>
  <si>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</si>
  <si>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</si>
  <si>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</si>
  <si>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</si>
  <si>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</si>
  <si>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</si>
  <si>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</si>
  <si>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</si>
  <si>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</si>
  <si>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</si>
  <si>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</si>
  <si>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</si>
  <si>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</si>
  <si>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</si>
  <si>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</si>
  <si>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</si>
  <si>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</si>
  <si>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</si>
  <si>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</si>
  <si>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</si>
  <si>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</si>
  <si>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</si>
  <si>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</si>
  <si>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</si>
  <si>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</si>
  <si>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</si>
  <si>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</si>
  <si>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</si>
  <si>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</si>
  <si>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</si>
  <si>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</si>
  <si>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</si>
  <si>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</si>
  <si>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</si>
  <si>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</si>
  <si>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</si>
  <si>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</si>
  <si>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</si>
  <si>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</si>
  <si>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</si>
  <si>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</si>
  <si>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</si>
  <si>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</si>
  <si>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</si>
  <si>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</si>
  <si>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</si>
  <si>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</si>
  <si>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</si>
  <si>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</si>
  <si>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</si>
  <si>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</si>
  <si>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</si>
  <si>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</si>
  <si>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</si>
  <si>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</si>
  <si>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</si>
  <si>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</si>
  <si>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</si>
  <si>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</si>
  <si>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</si>
  <si>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</si>
  <si>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</si>
  <si>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</si>
  <si>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</si>
  <si>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</si>
  <si>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</si>
  <si>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</si>
  <si>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</si>
  <si>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</si>
  <si>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</si>
  <si>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</si>
  <si>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</si>
  <si>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</si>
  <si>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</si>
  <si>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</si>
  <si>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</si>
  <si>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</si>
  <si>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</si>
  <si>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</si>
  <si>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</si>
  <si>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</si>
  <si>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</si>
  <si>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</si>
  <si>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</si>
  <si>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</si>
  <si>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</si>
  <si>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</si>
  <si>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</si>
  <si>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</si>
  <si>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</si>
  <si>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</si>
  <si>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</si>
  <si>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</si>
  <si>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</si>
  <si>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</si>
  <si>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</si>
  <si>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</si>
  <si>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</si>
  <si>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</si>
  <si>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</si>
  <si>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</si>
  <si>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</si>
  <si>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</si>
  <si>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</si>
  <si>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</si>
  <si>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</si>
  <si>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</si>
  <si>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</si>
  <si>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</si>
  <si>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</si>
  <si>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</si>
  <si>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</si>
  <si>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</si>
  <si>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</si>
  <si>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</si>
  <si>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</si>
  <si>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</si>
  <si>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</si>
  <si>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</si>
  <si>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</si>
  <si>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</si>
  <si>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</si>
  <si>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</si>
  <si>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</si>
  <si>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</si>
  <si>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</si>
  <si>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</si>
  <si>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</si>
  <si>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</si>
  <si>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</si>
  <si>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</si>
  <si>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</si>
  <si>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</si>
  <si>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</si>
  <si>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</si>
  <si>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</si>
  <si>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</si>
  <si>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</si>
  <si>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</si>
  <si>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</si>
  <si>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</si>
  <si>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</si>
  <si>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</si>
  <si>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</si>
  <si>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</si>
  <si>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</si>
  <si>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</si>
  <si>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</si>
  <si>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</si>
  <si>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</si>
  <si>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</si>
  <si>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</si>
  <si>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</si>
  <si>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</si>
  <si>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</si>
  <si>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</si>
  <si>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</si>
  <si>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</si>
  <si>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</si>
  <si>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</si>
  <si>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</si>
  <si>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</si>
  <si>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</si>
  <si>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</si>
  <si>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</si>
  <si>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</si>
  <si>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</si>
  <si>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</si>
  <si>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</si>
  <si>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</si>
  <si>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</si>
  <si>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</si>
  <si>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</si>
  <si>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</si>
  <si>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</si>
  <si>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</si>
  <si>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</si>
  <si>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</si>
  <si>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</si>
  <si>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</si>
  <si>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</si>
  <si>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</si>
  <si>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</si>
  <si>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</si>
  <si>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</si>
  <si>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</si>
  <si>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</si>
  <si>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</si>
  <si>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</si>
  <si>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</si>
  <si>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</si>
  <si>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</si>
  <si>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</si>
  <si>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</si>
  <si>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</si>
  <si>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</si>
  <si>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</si>
  <si>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</si>
  <si>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</si>
  <si>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</si>
  <si>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</si>
  <si>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</si>
  <si>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</si>
  <si>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</si>
  <si>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</si>
  <si>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</si>
  <si>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</si>
  <si>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</si>
  <si>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</si>
  <si>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</si>
  <si>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</si>
  <si>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</si>
  <si>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</si>
  <si>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</si>
  <si>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</si>
  <si>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</si>
  <si>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</si>
  <si>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</si>
  <si>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</si>
  <si>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</si>
  <si>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</si>
  <si>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</si>
  <si>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</si>
  <si>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</si>
  <si>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</si>
  <si>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</si>
  <si>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</si>
  <si>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</si>
  <si>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</si>
  <si>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</si>
  <si>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</si>
  <si>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</si>
  <si>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</si>
  <si>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</si>
  <si>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</si>
  <si>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</si>
  <si>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</si>
  <si>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</si>
  <si>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</si>
  <si>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</si>
  <si>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</si>
  <si>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</si>
  <si>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</si>
  <si>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</si>
  <si>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</si>
  <si>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</si>
  <si>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</si>
  <si>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</si>
  <si>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Alexander Dan Cate</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</si>
  <si>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</si>
  <si>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</si>
  <si>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</si>
  <si>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</si>
  <si>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</si>
  <si>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</si>
  <si>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</si>
  <si>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</si>
  <si>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</si>
  <si>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</si>
  <si>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</si>
  <si>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</si>
  <si>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</si>
  <si>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</si>
  <si>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</si>
  <si>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</si>
  <si>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</si>
  <si>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</si>
  <si>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</si>
  <si>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</si>
  <si>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</si>
  <si>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</si>
  <si>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</si>
  <si>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</si>
  <si>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</si>
  <si>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</si>
  <si>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</si>
  <si>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</si>
  <si>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</si>
  <si>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</si>
  <si>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</si>
  <si>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</si>
  <si>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</si>
  <si>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</si>
  <si>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</si>
  <si>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</si>
  <si>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</si>
  <si>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</si>
  <si>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</si>
  <si>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</si>
  <si>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</si>
  <si>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</si>
  <si>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</si>
  <si>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</si>
  <si>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</si>
  <si>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</si>
  <si>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</si>
  <si>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</si>
  <si>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</si>
  <si>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</si>
  <si>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</si>
  <si>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</si>
  <si>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</si>
  <si>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</si>
  <si>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</si>
  <si>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</si>
  <si>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</si>
  <si>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</si>
  <si>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</si>
  <si>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</si>
  <si>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</si>
  <si>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</si>
  <si>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</si>
  <si>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</si>
  <si>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</si>
  <si>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</si>
  <si>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</si>
  <si>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</si>
  <si>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</si>
  <si>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</si>
  <si>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</si>
  <si>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</si>
  <si>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</si>
  <si>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</si>
  <si>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</si>
  <si>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Elmar Kári Andrason</t>
  </si>
  <si>
    <t>Gunnar Elís Ólafsson</t>
  </si>
  <si>
    <t>Paulina Kersyte</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</si>
  <si>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</si>
  <si>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</si>
  <si>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</si>
  <si>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</si>
  <si>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</si>
  <si>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</si>
  <si>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</si>
  <si>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</si>
  <si>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</si>
  <si>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</si>
  <si>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</si>
  <si>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</si>
  <si>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</si>
  <si>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</si>
  <si>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</si>
  <si>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</si>
  <si>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</si>
  <si>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</si>
  <si>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</si>
  <si>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</si>
  <si>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</si>
  <si>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</si>
  <si>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</si>
  <si>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</si>
  <si>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</si>
  <si>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Matylda Halska</t>
  </si>
  <si>
    <t>8. HSJ</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</si>
  <si>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</si>
  <si>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</si>
  <si>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</si>
  <si>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</si>
  <si>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</si>
  <si>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</si>
  <si>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</si>
  <si>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</si>
  <si>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</si>
  <si>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</si>
  <si>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</si>
  <si>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</si>
  <si>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Luka Racunica</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</si>
  <si>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</si>
  <si>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</si>
  <si>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</si>
  <si>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</si>
  <si>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</si>
  <si>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</si>
  <si>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</si>
  <si>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</si>
  <si>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</si>
  <si>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</si>
  <si>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</si>
  <si>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</si>
  <si>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</si>
  <si>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</si>
  <si>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</si>
  <si>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</si>
  <si>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</si>
  <si>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</si>
  <si>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</si>
  <si>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</si>
  <si>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</si>
  <si>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</si>
  <si>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</si>
  <si>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</si>
  <si>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Jökull Loki Davíðsson</t>
  </si>
  <si>
    <t>Jóna Dís Gylfadóttir</t>
  </si>
  <si>
    <t>Kristrún Eir Kristjánsd. Olsen</t>
  </si>
  <si>
    <t>Máney Sunna Ívarsdóttir</t>
  </si>
  <si>
    <t>Marina Kyriaki</t>
  </si>
  <si>
    <t>Mímir Fróði Gunnarsson</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</si>
  <si>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</si>
  <si>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</si>
  <si>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</si>
  <si>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</si>
  <si>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</si>
  <si>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</si>
  <si>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</si>
  <si>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</si>
  <si>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</si>
  <si>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</si>
  <si>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</si>
  <si>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</si>
  <si>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Lína Kristín Ingu Steinunnard.</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</si>
  <si>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</si>
  <si>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</si>
  <si>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</si>
  <si>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</si>
  <si>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</si>
  <si>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</si>
  <si>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</si>
  <si>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</si>
  <si>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</si>
  <si>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</si>
  <si>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</si>
  <si>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</si>
  <si>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</si>
  <si>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</si>
  <si>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</si>
  <si>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</si>
  <si>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</si>
  <si>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</si>
  <si>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</si>
  <si>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</si>
  <si>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</si>
  <si>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</si>
  <si>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</si>
  <si>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</si>
  <si>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</si>
  <si>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</si>
  <si>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</si>
  <si>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</si>
  <si>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</si>
  <si>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</si>
  <si>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</si>
  <si>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</si>
  <si>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</si>
  <si>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</si>
  <si>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</si>
  <si>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</si>
  <si>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</si>
  <si>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</si>
  <si>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</si>
  <si>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</si>
  <si>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</si>
  <si>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</si>
  <si>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</si>
  <si>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</si>
  <si>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</si>
  <si>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</si>
  <si>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</si>
  <si>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</si>
  <si>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</si>
  <si>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</si>
  <si>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</si>
  <si>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</si>
  <si>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Adrian Máni Benjamínsson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</si>
  <si>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</si>
  <si>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</si>
  <si>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</si>
  <si>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</si>
  <si>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</si>
  <si>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</si>
  <si>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</si>
  <si>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</si>
  <si>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</si>
  <si>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</si>
  <si>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</si>
  <si>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</si>
  <si>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</si>
  <si>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</si>
  <si>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Indriði Jökull Sigurðsson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</si>
  <si>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</si>
  <si>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</si>
  <si>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</si>
  <si>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</si>
  <si>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</si>
  <si>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</si>
  <si>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</si>
  <si>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</si>
  <si>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</si>
  <si>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</si>
  <si>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</si>
  <si>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</si>
  <si>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</si>
  <si>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</si>
  <si>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</si>
  <si>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</si>
  <si>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</si>
  <si>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</si>
  <si>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</si>
  <si>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</si>
  <si>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</si>
  <si>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</si>
  <si>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</si>
  <si>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</si>
  <si>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</si>
  <si>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</si>
  <si>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</si>
  <si>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</si>
  <si>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</si>
  <si>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</si>
  <si>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</si>
  <si>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</si>
  <si>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</si>
  <si>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</si>
  <si>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</si>
  <si>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</si>
  <si>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</si>
  <si>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</si>
  <si>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</si>
  <si>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</si>
  <si>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</si>
  <si>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</si>
  <si>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</si>
  <si>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</si>
  <si>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</si>
  <si>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</si>
  <si>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</si>
  <si>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</si>
  <si>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</si>
  <si>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</si>
  <si>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</si>
  <si>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</si>
  <si>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Anton Erik Benjamínsson</t>
  </si>
  <si>
    <t>Gabríel Gauti Þorsteinsson</t>
  </si>
  <si>
    <t>Halldór Þorri Heiðarsson</t>
  </si>
  <si>
    <t>Tyrell Arnar Blanks</t>
  </si>
  <si>
    <t>Birna Skúladóttir</t>
  </si>
  <si>
    <t>Harpa Þrastardóttir</t>
  </si>
  <si>
    <t>Henry Emil Nilsson</t>
  </si>
  <si>
    <t>Nökkvi Óskarsson</t>
  </si>
  <si>
    <t>Viktor Gestsson</t>
  </si>
  <si>
    <t>Embrek Karl Fannarsson</t>
  </si>
  <si>
    <t>Prufueldhús Kára</t>
  </si>
  <si>
    <t>Ída Káradóttir</t>
  </si>
  <si>
    <t>1. 1.ÓG</t>
  </si>
  <si>
    <t>Alma Káradóttir</t>
  </si>
  <si>
    <t>2. 2.ÓG</t>
  </si>
  <si>
    <t>Elísabet Káradóttir</t>
  </si>
  <si>
    <t>4. 4.ÓG</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</si>
  <si>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</si>
  <si>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</si>
  <si>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</si>
  <si>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</si>
  <si>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</si>
  <si>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</si>
  <si>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</si>
  <si>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</si>
  <si>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</si>
  <si>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</si>
  <si>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</si>
  <si>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</si>
  <si>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</si>
  <si>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</si>
  <si>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</si>
  <si>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</si>
  <si>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</si>
  <si>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</si>
  <si>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</si>
  <si>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</si>
  <si>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</si>
  <si>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</si>
  <si>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</si>
  <si>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</si>
  <si>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</si>
  <si>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</si>
  <si>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</si>
  <si>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</si>
  <si>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</si>
  <si>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</si>
  <si>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</si>
  <si>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</si>
  <si>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</si>
  <si>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</si>
  <si>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</si>
  <si>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</si>
  <si>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</si>
  <si>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</si>
  <si>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</si>
  <si>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</si>
  <si>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</si>
  <si>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</si>
  <si>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</si>
  <si>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</si>
  <si>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</si>
  <si>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</si>
  <si>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</si>
  <si>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</si>
  <si>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</si>
  <si>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</si>
  <si>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</si>
  <si>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</si>
  <si>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</si>
  <si>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</si>
  <si>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</si>
  <si>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</si>
  <si>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</si>
  <si>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</si>
  <si>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</si>
  <si>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</si>
  <si>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</si>
  <si>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</si>
  <si>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</si>
  <si>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</si>
  <si>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</si>
  <si>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</si>
  <si>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</si>
  <si>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</si>
  <si>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</si>
  <si>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</si>
  <si>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</si>
  <si>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</si>
  <si>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</si>
  <si>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</si>
  <si>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</si>
  <si>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</si>
  <si>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</si>
  <si>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</si>
  <si>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</si>
  <si>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</si>
  <si>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</si>
  <si>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</si>
  <si>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</si>
  <si>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</si>
  <si>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</si>
  <si>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</si>
  <si>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</si>
  <si>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</si>
  <si>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</si>
  <si>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</si>
  <si>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</si>
  <si>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</si>
  <si>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</si>
  <si>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</si>
  <si>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</si>
  <si>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</si>
  <si>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</si>
  <si>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</si>
  <si>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</si>
  <si>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</si>
  <si>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</si>
  <si>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</si>
  <si>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</si>
  <si>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</si>
  <si>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</si>
  <si>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</si>
  <si>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</si>
  <si>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</si>
  <si>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</si>
  <si>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</si>
  <si>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</si>
  <si>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</si>
  <si>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</si>
  <si>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</si>
  <si>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</si>
  <si>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</si>
  <si>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</si>
  <si>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</si>
  <si>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</si>
  <si>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</si>
  <si>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</si>
  <si>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</si>
  <si>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</si>
  <si>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</si>
  <si>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</si>
  <si>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</si>
  <si>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</si>
  <si>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</si>
  <si>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</si>
  <si>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</si>
  <si>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</si>
  <si>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</si>
  <si>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</si>
  <si>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</si>
  <si>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</si>
  <si>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</si>
  <si>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</si>
  <si>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</si>
  <si>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</si>
  <si>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</si>
  <si>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</si>
  <si>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KHM</t>
  </si>
  <si>
    <t>Bjarki Hrafn Gíslason</t>
  </si>
  <si>
    <t>Fanney Elma Alexandersdóttir</t>
  </si>
  <si>
    <t>Kolfinna Nótt Sigmundsdóttir</t>
  </si>
  <si>
    <t>Laura Marín Vieira</t>
  </si>
  <si>
    <t>Maksym Bondarenko</t>
  </si>
  <si>
    <t>Mia Amirova</t>
  </si>
  <si>
    <t>Móeiður Smáradóttir</t>
  </si>
  <si>
    <t>Elena Röfn Þórisdóttir</t>
  </si>
  <si>
    <t>2. SLB</t>
  </si>
  <si>
    <t>Ellen Eva Margeirsdóttir</t>
  </si>
  <si>
    <t>Elvar Smári Guðlaugsson</t>
  </si>
  <si>
    <t>Jökull Snær Jóhannsson</t>
  </si>
  <si>
    <t>Kormákur Darri Sigrúnarson</t>
  </si>
  <si>
    <t>Kristófer Elí Hauksson</t>
  </si>
  <si>
    <t>Viktoría Hrönn Davíðsdóttir</t>
  </si>
  <si>
    <t>Zuzanna Zawadzka</t>
  </si>
  <si>
    <t>Aron Elvar Arnarsson</t>
  </si>
  <si>
    <t>3. KD</t>
  </si>
  <si>
    <t>Dagur Elefsen Alexandersson</t>
  </si>
  <si>
    <t>Erla Margrét Óskarsdóttir</t>
  </si>
  <si>
    <t>Jan Adrian Piwonski</t>
  </si>
  <si>
    <t>Lísbet Hannah Eggertsdóttir</t>
  </si>
  <si>
    <t>Lóa Karen Gottskálksdóttir</t>
  </si>
  <si>
    <t>Steinunn Elín Jennýjardóttir</t>
  </si>
  <si>
    <t>Yrsa Markúsdóttir</t>
  </si>
  <si>
    <t>Atina Aleksic Smoljanovic</t>
  </si>
  <si>
    <t>3. LRJ</t>
  </si>
  <si>
    <t>Baltasar Breki Hauksson</t>
  </si>
  <si>
    <t>Elsa Katrín Ívarsdóttir</t>
  </si>
  <si>
    <t>Flóki Þórðarson</t>
  </si>
  <si>
    <t>Sólbrá Stefánsdóttir</t>
  </si>
  <si>
    <t>Ylva Anna Finnbjörnsdóttir</t>
  </si>
  <si>
    <t>Ásta Guðrún Daðadóttir</t>
  </si>
  <si>
    <t>4. BA</t>
  </si>
  <si>
    <t>Gísli Grímur Gíslason</t>
  </si>
  <si>
    <t>Jóhann Sophus Björnsson</t>
  </si>
  <si>
    <t>Kári Seljan Arnarsson</t>
  </si>
  <si>
    <t>2027-01-29</t>
  </si>
  <si>
    <t>Ósk Óskarsdóttir</t>
  </si>
  <si>
    <t>Tinna Karen Jónsdóttir</t>
  </si>
  <si>
    <t>Bríet Björgvinsdóttir</t>
  </si>
  <si>
    <t>4. ÍLB</t>
  </si>
  <si>
    <t>Hildur Óðinsdóttir</t>
  </si>
  <si>
    <t>Una Lind Strange</t>
  </si>
  <si>
    <t>4. RÞ</t>
  </si>
  <si>
    <t>Bryndís Aðalsteinsdóttir Landrö</t>
  </si>
  <si>
    <t>Dagur Rafn Andrason</t>
  </si>
  <si>
    <t>Daníel Kári Kristjánsson</t>
  </si>
  <si>
    <t>Emilía Björk Örlygsdóttir</t>
  </si>
  <si>
    <t>Flóki White Ciaránsson</t>
  </si>
  <si>
    <t>Jayden Experience Okosun</t>
  </si>
  <si>
    <t>Magnús Kristjánsson</t>
  </si>
  <si>
    <t>Mía Eldon Arnarsdóttir</t>
  </si>
  <si>
    <t>Sölvi Bjarnason</t>
  </si>
  <si>
    <t>Þorgrímur Ágúst S. Guðnason</t>
  </si>
  <si>
    <t>Frosti Hrafn Eiríksson</t>
  </si>
  <si>
    <t>5. AFK</t>
  </si>
  <si>
    <t>Hlynur Esra Erlendsson</t>
  </si>
  <si>
    <t>Ólafur Guðni Magnússon</t>
  </si>
  <si>
    <t>Steinunn Kría Sigmundsdóttir</t>
  </si>
  <si>
    <t>Tinni Hrafn Elínar Vilhelmsson</t>
  </si>
  <si>
    <t>Hrafnkell Sveinn Hrannarson</t>
  </si>
  <si>
    <t>Jónas Víðar Jóhannsson</t>
  </si>
  <si>
    <t>Karitas Kolka Ívarsdóttir</t>
  </si>
  <si>
    <t>Reynir Snær Andrason</t>
  </si>
  <si>
    <t>6. HHH</t>
  </si>
  <si>
    <t>Baldur Uxi Claiborn Ingimarsson</t>
  </si>
  <si>
    <t>Snædís Halla Guðjónsdóttir</t>
  </si>
  <si>
    <t>Gabríela Björg Gísladóttir</t>
  </si>
  <si>
    <t>Dagur Ásgeirsson</t>
  </si>
  <si>
    <t>7. ESB</t>
  </si>
  <si>
    <t>Ernir Elí Steingrímsson</t>
  </si>
  <si>
    <t>Haraldur Hjartarson</t>
  </si>
  <si>
    <t>Mattías Inza Togola</t>
  </si>
  <si>
    <t>Pétur Leó Ragnarsson</t>
  </si>
  <si>
    <t>Dagur Einir Guðlaugsson</t>
  </si>
  <si>
    <t>Goði Hólm Garðarsson</t>
  </si>
  <si>
    <t>Karen Kristjánsdóttir</t>
  </si>
  <si>
    <t>Snævar Freyr Sigurðsson</t>
  </si>
  <si>
    <t>Aldís Von Árnadóttir</t>
  </si>
  <si>
    <t>Kormákur Goði Haraldsson</t>
  </si>
  <si>
    <t>Þuríður Halla Káradóttir</t>
  </si>
  <si>
    <t>8. AFÍ</t>
  </si>
  <si>
    <t>Rakel Eva Hrólfsdóttir</t>
  </si>
  <si>
    <t>Brimar Snær Friðjónsson</t>
  </si>
  <si>
    <t>8. JÓR</t>
  </si>
  <si>
    <t>Lea Amirova</t>
  </si>
  <si>
    <t>Sonja Lillý Ólafsdóttir</t>
  </si>
  <si>
    <t>Þula Björg Finnbjörnsdóttir</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</si>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</sst>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9">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99" fillId="0" borderId="25" xfId="0" applyFont="1" applyBorder="1" applyAlignment="1">
      <alignment readingOrder="1"/>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1" fontId="106" fillId="13" borderId="2" xfId="0" applyNumberFormat="1" applyFont="1" applyFill="1" applyBorder="1" applyAlignment="1">
      <alignment horizontal="left" vertical="center"/>
    </xf>
    <xf numFmtId="0" fontId="0" fillId="0" borderId="0" xfId="0" applyAlignment="1"/>
  </cellXfs>
  <cellStyles count="3">
    <cellStyle name="Hyperlink" xfId="2" builtinId="8"/>
    <cellStyle name="Normal" xfId="0" builtinId="0"/>
    <cellStyle name="Normal 2" xfId="1" xr:uid="{39394BF1-9A01-447D-A284-E78C9B153B2F}"/>
  </cellStyles>
  <dxfs count="201">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1" dataDxfId="70">
  <autoFilter ref="A1:J248"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5"/>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22</v>
      </c>
      <c r="D2">
        <v>4</v>
      </c>
      <c r="E2" t="s">
        <v>9</v>
      </c>
      <c r="F2" s="217">
        <v>46268</v>
      </c>
    </row>
    <row r="3" spans="1:9">
      <c r="A3" t="s">
        <v>7</v>
      </c>
      <c r="B3" t="s">
        <v>10</v>
      </c>
      <c r="C3">
        <v>13</v>
      </c>
      <c r="D3">
        <v>4</v>
      </c>
      <c r="E3" t="s">
        <v>11</v>
      </c>
      <c r="F3" s="217">
        <v>46268</v>
      </c>
    </row>
    <row r="4" spans="1:9">
      <c r="A4" t="s">
        <v>7</v>
      </c>
      <c r="B4" t="s">
        <v>12</v>
      </c>
      <c r="C4">
        <v>15</v>
      </c>
      <c r="D4">
        <v>4</v>
      </c>
      <c r="E4" t="s">
        <v>13</v>
      </c>
      <c r="F4" s="217">
        <v>46268</v>
      </c>
    </row>
    <row r="5" spans="1:9">
      <c r="A5" t="s">
        <v>7</v>
      </c>
      <c r="B5" t="s">
        <v>14</v>
      </c>
      <c r="C5">
        <v>0</v>
      </c>
      <c r="D5">
        <v>3</v>
      </c>
      <c r="E5" t="s">
        <v>15</v>
      </c>
      <c r="F5" s="217">
        <v>46268</v>
      </c>
    </row>
    <row r="6" spans="1:9">
      <c r="A6" t="s">
        <v>7</v>
      </c>
      <c r="B6" t="s">
        <v>16</v>
      </c>
      <c r="C6">
        <v>18</v>
      </c>
      <c r="D6">
        <v>4</v>
      </c>
      <c r="E6" t="s">
        <v>17</v>
      </c>
      <c r="F6" s="217">
        <v>46268</v>
      </c>
    </row>
    <row r="7" spans="1:9">
      <c r="A7" t="s">
        <v>7</v>
      </c>
      <c r="B7" t="s">
        <v>18</v>
      </c>
      <c r="C7">
        <v>10</v>
      </c>
      <c r="D7">
        <v>4</v>
      </c>
      <c r="E7" t="s">
        <v>19</v>
      </c>
      <c r="F7" s="217">
        <v>46268</v>
      </c>
    </row>
    <row r="8" spans="1:9">
      <c r="A8" t="s">
        <v>20</v>
      </c>
      <c r="B8" t="s">
        <v>21</v>
      </c>
      <c r="C8">
        <v>76</v>
      </c>
      <c r="D8">
        <v>0</v>
      </c>
      <c r="E8" t="s">
        <v>22</v>
      </c>
      <c r="F8" s="217">
        <v>46267</v>
      </c>
    </row>
    <row r="9" spans="1:9">
      <c r="A9" t="s">
        <v>23</v>
      </c>
      <c r="B9" t="s">
        <v>24</v>
      </c>
      <c r="C9">
        <v>0</v>
      </c>
      <c r="D9">
        <v>2</v>
      </c>
      <c r="E9" t="s">
        <v>25</v>
      </c>
      <c r="F9" s="217"/>
    </row>
    <row r="10" spans="1:9">
      <c r="A10" t="s">
        <v>23</v>
      </c>
      <c r="B10" t="s">
        <v>26</v>
      </c>
      <c r="C10">
        <v>22</v>
      </c>
      <c r="D10">
        <v>4</v>
      </c>
      <c r="E10" t="s">
        <v>25</v>
      </c>
      <c r="F10" s="217">
        <v>46265</v>
      </c>
    </row>
    <row r="11" spans="1:9">
      <c r="A11" t="s">
        <v>23</v>
      </c>
      <c r="B11" t="s">
        <v>27</v>
      </c>
      <c r="C11">
        <v>22</v>
      </c>
      <c r="D11">
        <v>4</v>
      </c>
      <c r="E11" t="s">
        <v>25</v>
      </c>
      <c r="F11" s="217">
        <v>46265</v>
      </c>
    </row>
    <row r="12" spans="1:9">
      <c r="A12" t="s">
        <v>23</v>
      </c>
      <c r="B12" t="s">
        <v>28</v>
      </c>
      <c r="C12">
        <v>10</v>
      </c>
      <c r="D12">
        <v>2</v>
      </c>
      <c r="E12" t="s">
        <v>25</v>
      </c>
      <c r="F12" s="217">
        <v>46265</v>
      </c>
    </row>
    <row r="13" spans="1:9">
      <c r="A13" t="s">
        <v>23</v>
      </c>
      <c r="B13" t="s">
        <v>29</v>
      </c>
      <c r="C13">
        <v>15</v>
      </c>
      <c r="D13">
        <v>4</v>
      </c>
      <c r="E13" t="s">
        <v>25</v>
      </c>
      <c r="F13" s="217">
        <v>46265</v>
      </c>
    </row>
    <row r="14" spans="1:9">
      <c r="A14" t="s">
        <v>30</v>
      </c>
      <c r="B14" t="s">
        <v>14</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9</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25</v>
      </c>
      <c r="F22" s="217"/>
    </row>
    <row r="23" spans="1:6">
      <c r="A23" t="s">
        <v>47</v>
      </c>
      <c r="B23" t="s">
        <v>14</v>
      </c>
      <c r="C23">
        <v>90</v>
      </c>
      <c r="D23">
        <v>28</v>
      </c>
      <c r="E23" t="s">
        <v>48</v>
      </c>
      <c r="F23" s="217">
        <v>46274</v>
      </c>
    </row>
    <row r="24" spans="1:6">
      <c r="A24" t="s">
        <v>49</v>
      </c>
      <c r="B24" t="s">
        <v>21</v>
      </c>
      <c r="C24">
        <v>90</v>
      </c>
      <c r="D24">
        <v>0</v>
      </c>
      <c r="E24" t="s">
        <v>25</v>
      </c>
      <c r="F24" s="217">
        <v>46251</v>
      </c>
    </row>
    <row r="25" spans="1:6">
      <c r="A25" t="s">
        <v>50</v>
      </c>
      <c r="B25" t="s">
        <v>26</v>
      </c>
      <c r="C25">
        <v>22</v>
      </c>
      <c r="D25">
        <v>4</v>
      </c>
      <c r="E25" t="s">
        <v>9</v>
      </c>
      <c r="F25" s="217">
        <v>46275</v>
      </c>
    </row>
    <row r="26" spans="1:6">
      <c r="A26" t="s">
        <v>50</v>
      </c>
      <c r="B26" t="s">
        <v>51</v>
      </c>
      <c r="C26">
        <v>19</v>
      </c>
      <c r="D26">
        <v>4</v>
      </c>
      <c r="E26" t="s">
        <v>52</v>
      </c>
      <c r="F26" s="217">
        <v>46275</v>
      </c>
    </row>
    <row r="27" spans="1:6">
      <c r="A27" t="s">
        <v>50</v>
      </c>
      <c r="B27" t="s">
        <v>53</v>
      </c>
      <c r="C27">
        <v>13</v>
      </c>
      <c r="D27">
        <v>4</v>
      </c>
      <c r="E27" t="s">
        <v>11</v>
      </c>
      <c r="F27" s="217">
        <v>46275</v>
      </c>
    </row>
    <row r="28" spans="1:6">
      <c r="A28" t="s">
        <v>50</v>
      </c>
      <c r="B28" t="s">
        <v>54</v>
      </c>
      <c r="C28">
        <v>16</v>
      </c>
      <c r="D28">
        <v>4</v>
      </c>
      <c r="E28" t="s">
        <v>55</v>
      </c>
      <c r="F28" s="217">
        <v>46275</v>
      </c>
    </row>
    <row r="29" spans="1:6">
      <c r="A29" t="s">
        <v>50</v>
      </c>
      <c r="B29" t="s">
        <v>56</v>
      </c>
      <c r="C29">
        <v>0</v>
      </c>
      <c r="D29">
        <v>5</v>
      </c>
      <c r="E29" t="s">
        <v>15</v>
      </c>
      <c r="F29" s="217">
        <v>46275</v>
      </c>
    </row>
    <row r="30" spans="1:6">
      <c r="A30" t="s">
        <v>57</v>
      </c>
      <c r="B30" t="s">
        <v>21</v>
      </c>
      <c r="C30">
        <v>89</v>
      </c>
      <c r="D30">
        <v>9</v>
      </c>
      <c r="E30" t="s">
        <v>58</v>
      </c>
      <c r="F30" s="217">
        <v>46266</v>
      </c>
    </row>
    <row r="31" spans="1:6">
      <c r="A31" t="s">
        <v>59</v>
      </c>
      <c r="C31">
        <v>137</v>
      </c>
      <c r="D31">
        <v>0</v>
      </c>
      <c r="E31" t="s">
        <v>60</v>
      </c>
      <c r="F31" s="217">
        <v>46260</v>
      </c>
    </row>
    <row r="32" spans="1:6">
      <c r="A32" t="s">
        <v>59</v>
      </c>
      <c r="B32" t="s">
        <v>21</v>
      </c>
      <c r="C32">
        <v>145</v>
      </c>
      <c r="D32">
        <v>20</v>
      </c>
      <c r="E32" t="s">
        <v>25</v>
      </c>
      <c r="F32" s="217">
        <v>46272</v>
      </c>
    </row>
    <row r="33" spans="1:6">
      <c r="A33" t="s">
        <v>61</v>
      </c>
      <c r="B33" t="s">
        <v>14</v>
      </c>
      <c r="C33">
        <v>67</v>
      </c>
      <c r="D33">
        <v>24</v>
      </c>
      <c r="E33" t="s">
        <v>25</v>
      </c>
      <c r="F33" s="217">
        <v>46251</v>
      </c>
    </row>
    <row r="34" spans="1:6">
      <c r="A34" t="s">
        <v>62</v>
      </c>
      <c r="B34" t="s">
        <v>33</v>
      </c>
      <c r="C34">
        <v>65</v>
      </c>
      <c r="D34">
        <v>0</v>
      </c>
      <c r="E34" t="s">
        <v>25</v>
      </c>
      <c r="F34" s="217">
        <v>46251</v>
      </c>
    </row>
    <row r="35" spans="1:6">
      <c r="A35" t="s">
        <v>62</v>
      </c>
      <c r="B35" t="s">
        <v>35</v>
      </c>
      <c r="C35">
        <v>64</v>
      </c>
      <c r="D35">
        <v>0</v>
      </c>
      <c r="E35" t="s">
        <v>25</v>
      </c>
      <c r="F35" s="217">
        <v>46251</v>
      </c>
    </row>
    <row r="36" spans="1:6">
      <c r="A36" t="s">
        <v>62</v>
      </c>
      <c r="B36" t="s">
        <v>36</v>
      </c>
      <c r="C36">
        <v>34</v>
      </c>
      <c r="D36">
        <v>0</v>
      </c>
      <c r="E36" t="s">
        <v>25</v>
      </c>
      <c r="F36" s="217">
        <v>46251</v>
      </c>
    </row>
    <row r="37" spans="1:6">
      <c r="A37" t="s">
        <v>62</v>
      </c>
      <c r="B37" t="s">
        <v>38</v>
      </c>
      <c r="C37">
        <v>55</v>
      </c>
      <c r="D37">
        <v>0</v>
      </c>
      <c r="E37" t="s">
        <v>25</v>
      </c>
      <c r="F37" s="217">
        <v>46251</v>
      </c>
    </row>
    <row r="38" spans="1:6">
      <c r="A38" t="s">
        <v>62</v>
      </c>
      <c r="B38" t="s">
        <v>40</v>
      </c>
      <c r="C38">
        <v>50</v>
      </c>
      <c r="D38">
        <v>0</v>
      </c>
      <c r="E38" t="s">
        <v>25</v>
      </c>
      <c r="F38" s="217">
        <v>46251</v>
      </c>
    </row>
    <row r="39" spans="1:6">
      <c r="A39" t="s">
        <v>62</v>
      </c>
      <c r="B39" t="s">
        <v>42</v>
      </c>
      <c r="C39">
        <v>58</v>
      </c>
      <c r="D39">
        <v>0</v>
      </c>
      <c r="E39" t="s">
        <v>25</v>
      </c>
      <c r="F39" s="217">
        <v>46251</v>
      </c>
    </row>
    <row r="40" spans="1:6">
      <c r="A40" t="s">
        <v>62</v>
      </c>
      <c r="B40" t="s">
        <v>44</v>
      </c>
      <c r="C40">
        <v>49</v>
      </c>
      <c r="D40">
        <v>0</v>
      </c>
      <c r="E40" t="s">
        <v>25</v>
      </c>
      <c r="F40" s="217">
        <v>46251</v>
      </c>
    </row>
    <row r="41" spans="1:6">
      <c r="A41" t="s">
        <v>62</v>
      </c>
      <c r="B41" t="s">
        <v>63</v>
      </c>
      <c r="C41">
        <v>54</v>
      </c>
      <c r="D41">
        <v>0</v>
      </c>
      <c r="E41" t="s">
        <v>25</v>
      </c>
      <c r="F41" s="217">
        <v>46251</v>
      </c>
    </row>
    <row r="42" spans="1:6">
      <c r="A42" t="s">
        <v>62</v>
      </c>
      <c r="B42" t="s">
        <v>64</v>
      </c>
      <c r="C42">
        <v>53</v>
      </c>
      <c r="D42">
        <v>0</v>
      </c>
      <c r="E42" t="s">
        <v>25</v>
      </c>
      <c r="F42" s="217">
        <v>46251</v>
      </c>
    </row>
    <row r="43" spans="1:6">
      <c r="A43" t="s">
        <v>62</v>
      </c>
      <c r="B43" t="s">
        <v>65</v>
      </c>
      <c r="C43">
        <v>66</v>
      </c>
      <c r="D43">
        <v>0</v>
      </c>
      <c r="E43" t="s">
        <v>25</v>
      </c>
      <c r="F43" s="217">
        <v>46251</v>
      </c>
    </row>
    <row r="44" spans="1:6">
      <c r="A44" t="s">
        <v>62</v>
      </c>
      <c r="B44" t="s">
        <v>46</v>
      </c>
      <c r="C44">
        <v>0</v>
      </c>
      <c r="D44">
        <v>125</v>
      </c>
      <c r="E44" t="s">
        <v>25</v>
      </c>
      <c r="F44" s="217"/>
    </row>
    <row r="45" spans="1:6">
      <c r="A45" t="s">
        <v>66</v>
      </c>
      <c r="B45" t="s">
        <v>33</v>
      </c>
      <c r="C45">
        <v>37</v>
      </c>
      <c r="D45">
        <v>0</v>
      </c>
      <c r="E45" t="s">
        <v>25</v>
      </c>
      <c r="F45" s="217">
        <v>46253</v>
      </c>
    </row>
    <row r="46" spans="1:6">
      <c r="A46" t="s">
        <v>66</v>
      </c>
      <c r="B46" t="s">
        <v>35</v>
      </c>
      <c r="C46">
        <v>34</v>
      </c>
      <c r="D46">
        <v>0</v>
      </c>
      <c r="E46" t="s">
        <v>25</v>
      </c>
      <c r="F46" s="217">
        <v>46253</v>
      </c>
    </row>
    <row r="47" spans="1:6">
      <c r="A47" t="s">
        <v>66</v>
      </c>
      <c r="B47" t="s">
        <v>36</v>
      </c>
      <c r="C47">
        <v>26</v>
      </c>
      <c r="D47">
        <v>0</v>
      </c>
      <c r="E47" t="s">
        <v>25</v>
      </c>
      <c r="F47" s="217">
        <v>46253</v>
      </c>
    </row>
    <row r="48" spans="1:6">
      <c r="A48" t="s">
        <v>66</v>
      </c>
      <c r="B48" t="s">
        <v>38</v>
      </c>
      <c r="C48">
        <v>26</v>
      </c>
      <c r="D48">
        <v>0</v>
      </c>
      <c r="E48" t="s">
        <v>25</v>
      </c>
      <c r="F48" s="217">
        <v>46253</v>
      </c>
    </row>
    <row r="49" spans="1:6">
      <c r="A49" t="s">
        <v>66</v>
      </c>
      <c r="B49" t="s">
        <v>40</v>
      </c>
      <c r="C49">
        <v>38</v>
      </c>
      <c r="D49">
        <v>0</v>
      </c>
      <c r="E49" t="s">
        <v>25</v>
      </c>
      <c r="F49" s="217">
        <v>46253</v>
      </c>
    </row>
    <row r="50" spans="1:6">
      <c r="A50" t="s">
        <v>66</v>
      </c>
      <c r="B50" t="s">
        <v>42</v>
      </c>
      <c r="C50">
        <v>35</v>
      </c>
      <c r="D50">
        <v>0</v>
      </c>
      <c r="E50" t="s">
        <v>25</v>
      </c>
      <c r="F50" s="217">
        <v>46253</v>
      </c>
    </row>
    <row r="51" spans="1:6">
      <c r="A51" t="s">
        <v>66</v>
      </c>
      <c r="B51" t="s">
        <v>44</v>
      </c>
      <c r="C51">
        <v>31</v>
      </c>
      <c r="D51">
        <v>0</v>
      </c>
      <c r="E51" t="s">
        <v>25</v>
      </c>
      <c r="F51" s="217">
        <v>46253</v>
      </c>
    </row>
    <row r="52" spans="1:6">
      <c r="A52" t="s">
        <v>66</v>
      </c>
      <c r="B52" t="s">
        <v>63</v>
      </c>
      <c r="C52">
        <v>41</v>
      </c>
      <c r="D52">
        <v>0</v>
      </c>
      <c r="E52" t="s">
        <v>25</v>
      </c>
      <c r="F52" s="217">
        <v>46253</v>
      </c>
    </row>
    <row r="53" spans="1:6">
      <c r="A53" t="s">
        <v>66</v>
      </c>
      <c r="B53" t="s">
        <v>64</v>
      </c>
      <c r="C53">
        <v>39</v>
      </c>
      <c r="D53">
        <v>0</v>
      </c>
      <c r="E53" t="s">
        <v>25</v>
      </c>
      <c r="F53" s="217">
        <v>46253</v>
      </c>
    </row>
    <row r="54" spans="1:6">
      <c r="A54" t="s">
        <v>66</v>
      </c>
      <c r="B54" t="s">
        <v>65</v>
      </c>
      <c r="C54">
        <v>38</v>
      </c>
      <c r="D54">
        <v>0</v>
      </c>
      <c r="E54" t="s">
        <v>25</v>
      </c>
      <c r="F54" s="217">
        <v>46253</v>
      </c>
    </row>
    <row r="55" spans="1:6">
      <c r="A55" t="s">
        <v>66</v>
      </c>
      <c r="B55" t="s">
        <v>46</v>
      </c>
      <c r="C55">
        <v>0</v>
      </c>
      <c r="D55">
        <v>83</v>
      </c>
      <c r="E55" t="s">
        <v>25</v>
      </c>
      <c r="F55" s="217"/>
    </row>
    <row r="56" spans="1:6">
      <c r="A56" t="s">
        <v>67</v>
      </c>
      <c r="B56" t="s">
        <v>21</v>
      </c>
      <c r="C56">
        <v>120</v>
      </c>
      <c r="D56">
        <v>0</v>
      </c>
      <c r="E56" t="s">
        <v>25</v>
      </c>
      <c r="F56" s="217">
        <v>46251</v>
      </c>
    </row>
    <row r="57" spans="1:6">
      <c r="A57" t="s">
        <v>68</v>
      </c>
      <c r="B57" t="s">
        <v>21</v>
      </c>
      <c r="C57">
        <v>113</v>
      </c>
      <c r="D57">
        <v>0</v>
      </c>
      <c r="E57" t="s">
        <v>69</v>
      </c>
      <c r="F57" s="217">
        <v>46275</v>
      </c>
    </row>
    <row r="58" spans="1:6">
      <c r="A58" t="s">
        <v>70</v>
      </c>
      <c r="B58" t="s">
        <v>33</v>
      </c>
      <c r="C58">
        <v>34</v>
      </c>
      <c r="D58">
        <v>0</v>
      </c>
      <c r="E58" t="s">
        <v>25</v>
      </c>
      <c r="F58" s="217">
        <v>46253</v>
      </c>
    </row>
    <row r="59" spans="1:6">
      <c r="A59" t="s">
        <v>70</v>
      </c>
      <c r="B59" t="s">
        <v>35</v>
      </c>
      <c r="C59">
        <v>35</v>
      </c>
      <c r="D59">
        <v>0</v>
      </c>
      <c r="E59" t="s">
        <v>25</v>
      </c>
      <c r="F59" s="217">
        <v>46253</v>
      </c>
    </row>
    <row r="60" spans="1:6">
      <c r="A60" t="s">
        <v>70</v>
      </c>
      <c r="B60" t="s">
        <v>36</v>
      </c>
      <c r="C60">
        <v>45</v>
      </c>
      <c r="D60">
        <v>0</v>
      </c>
      <c r="E60" t="s">
        <v>25</v>
      </c>
      <c r="F60" s="217">
        <v>46253</v>
      </c>
    </row>
    <row r="61" spans="1:6">
      <c r="A61" t="s">
        <v>70</v>
      </c>
      <c r="B61" t="s">
        <v>38</v>
      </c>
      <c r="C61">
        <v>29</v>
      </c>
      <c r="D61">
        <v>0</v>
      </c>
      <c r="E61" t="s">
        <v>25</v>
      </c>
      <c r="F61" s="217">
        <v>46253</v>
      </c>
    </row>
    <row r="62" spans="1:6">
      <c r="A62" t="s">
        <v>70</v>
      </c>
      <c r="B62" t="s">
        <v>40</v>
      </c>
      <c r="C62">
        <v>37</v>
      </c>
      <c r="D62">
        <v>0</v>
      </c>
      <c r="E62" t="s">
        <v>25</v>
      </c>
      <c r="F62" s="217">
        <v>46253</v>
      </c>
    </row>
    <row r="63" spans="1:6">
      <c r="A63" t="s">
        <v>70</v>
      </c>
      <c r="B63" t="s">
        <v>42</v>
      </c>
      <c r="C63">
        <v>43</v>
      </c>
      <c r="D63">
        <v>0</v>
      </c>
      <c r="E63" t="s">
        <v>25</v>
      </c>
      <c r="F63" s="217">
        <v>46253</v>
      </c>
    </row>
    <row r="64" spans="1:6">
      <c r="A64" t="s">
        <v>70</v>
      </c>
      <c r="B64" t="s">
        <v>44</v>
      </c>
      <c r="C64">
        <v>40</v>
      </c>
      <c r="D64">
        <v>0</v>
      </c>
      <c r="E64" t="s">
        <v>25</v>
      </c>
      <c r="F64" s="217">
        <v>46253</v>
      </c>
    </row>
    <row r="65" spans="1:6">
      <c r="A65" t="s">
        <v>70</v>
      </c>
      <c r="B65" t="s">
        <v>63</v>
      </c>
      <c r="C65">
        <v>39</v>
      </c>
      <c r="D65">
        <v>0</v>
      </c>
      <c r="E65" t="s">
        <v>25</v>
      </c>
      <c r="F65" s="217">
        <v>46253</v>
      </c>
    </row>
    <row r="66" spans="1:6">
      <c r="A66" t="s">
        <v>70</v>
      </c>
      <c r="B66" t="s">
        <v>64</v>
      </c>
      <c r="C66">
        <v>38</v>
      </c>
      <c r="D66">
        <v>0</v>
      </c>
      <c r="E66" t="s">
        <v>25</v>
      </c>
      <c r="F66" s="217">
        <v>46253</v>
      </c>
    </row>
    <row r="67" spans="1:6">
      <c r="A67" t="s">
        <v>70</v>
      </c>
      <c r="B67" t="s">
        <v>65</v>
      </c>
      <c r="C67">
        <v>41</v>
      </c>
      <c r="D67">
        <v>0</v>
      </c>
      <c r="E67" t="s">
        <v>25</v>
      </c>
      <c r="F67" s="217">
        <v>46253</v>
      </c>
    </row>
    <row r="68" spans="1:6">
      <c r="A68" t="s">
        <v>70</v>
      </c>
      <c r="B68" t="s">
        <v>46</v>
      </c>
      <c r="C68">
        <v>0</v>
      </c>
      <c r="D68">
        <v>91</v>
      </c>
      <c r="E68" t="s">
        <v>25</v>
      </c>
      <c r="F68" s="217"/>
    </row>
    <row r="69" spans="1:6">
      <c r="A69" t="s">
        <v>71</v>
      </c>
      <c r="B69" t="s">
        <v>33</v>
      </c>
      <c r="C69">
        <v>45</v>
      </c>
      <c r="D69">
        <v>0</v>
      </c>
      <c r="E69" t="s">
        <v>25</v>
      </c>
      <c r="F69" s="217">
        <v>46253</v>
      </c>
    </row>
    <row r="70" spans="1:6">
      <c r="A70" t="s">
        <v>71</v>
      </c>
      <c r="B70" t="s">
        <v>35</v>
      </c>
      <c r="C70">
        <v>50</v>
      </c>
      <c r="D70">
        <v>0</v>
      </c>
      <c r="E70" t="s">
        <v>25</v>
      </c>
      <c r="F70" s="217">
        <v>46253</v>
      </c>
    </row>
    <row r="71" spans="1:6">
      <c r="A71" t="s">
        <v>71</v>
      </c>
      <c r="B71" t="s">
        <v>36</v>
      </c>
      <c r="C71">
        <v>44</v>
      </c>
      <c r="D71">
        <v>0</v>
      </c>
      <c r="E71" t="s">
        <v>25</v>
      </c>
      <c r="F71" s="217">
        <v>46253</v>
      </c>
    </row>
    <row r="72" spans="1:6">
      <c r="A72" t="s">
        <v>71</v>
      </c>
      <c r="B72" t="s">
        <v>38</v>
      </c>
      <c r="C72">
        <v>58</v>
      </c>
      <c r="D72">
        <v>0</v>
      </c>
      <c r="E72" t="s">
        <v>25</v>
      </c>
      <c r="F72" s="217">
        <v>46253</v>
      </c>
    </row>
    <row r="73" spans="1:6">
      <c r="A73" t="s">
        <v>71</v>
      </c>
      <c r="B73" t="s">
        <v>40</v>
      </c>
      <c r="C73">
        <v>47</v>
      </c>
      <c r="D73">
        <v>0</v>
      </c>
      <c r="E73" t="s">
        <v>25</v>
      </c>
      <c r="F73" s="217">
        <v>46253</v>
      </c>
    </row>
    <row r="74" spans="1:6">
      <c r="A74" t="s">
        <v>71</v>
      </c>
      <c r="B74" t="s">
        <v>42</v>
      </c>
      <c r="C74">
        <v>48</v>
      </c>
      <c r="D74">
        <v>0</v>
      </c>
      <c r="E74" t="s">
        <v>25</v>
      </c>
      <c r="F74" s="217">
        <v>46253</v>
      </c>
    </row>
    <row r="75" spans="1:6">
      <c r="A75" t="s">
        <v>71</v>
      </c>
      <c r="B75" t="s">
        <v>44</v>
      </c>
      <c r="C75">
        <v>66</v>
      </c>
      <c r="D75">
        <v>0</v>
      </c>
      <c r="E75" t="s">
        <v>25</v>
      </c>
      <c r="F75" s="217">
        <v>46253</v>
      </c>
    </row>
    <row r="76" spans="1:6">
      <c r="A76" t="s">
        <v>71</v>
      </c>
      <c r="B76" t="s">
        <v>63</v>
      </c>
      <c r="C76">
        <v>54</v>
      </c>
      <c r="D76">
        <v>0</v>
      </c>
      <c r="E76" t="s">
        <v>25</v>
      </c>
      <c r="F76" s="217">
        <v>46253</v>
      </c>
    </row>
    <row r="77" spans="1:6">
      <c r="A77" t="s">
        <v>71</v>
      </c>
      <c r="B77" t="s">
        <v>64</v>
      </c>
      <c r="C77">
        <v>75</v>
      </c>
      <c r="D77">
        <v>0</v>
      </c>
      <c r="E77" t="s">
        <v>25</v>
      </c>
      <c r="F77" s="217">
        <v>46253</v>
      </c>
    </row>
    <row r="78" spans="1:6">
      <c r="A78" t="s">
        <v>71</v>
      </c>
      <c r="B78" t="s">
        <v>65</v>
      </c>
      <c r="C78">
        <v>70</v>
      </c>
      <c r="D78">
        <v>0</v>
      </c>
      <c r="E78" t="s">
        <v>25</v>
      </c>
      <c r="F78" s="217">
        <v>46253</v>
      </c>
    </row>
    <row r="79" spans="1:6">
      <c r="A79" t="s">
        <v>71</v>
      </c>
      <c r="B79" t="s">
        <v>46</v>
      </c>
      <c r="C79">
        <v>0</v>
      </c>
      <c r="D79">
        <v>99</v>
      </c>
      <c r="E79" t="s">
        <v>25</v>
      </c>
      <c r="F79" s="217"/>
    </row>
    <row r="80" spans="1:6">
      <c r="A80" t="s">
        <v>72</v>
      </c>
      <c r="B80" t="s">
        <v>21</v>
      </c>
      <c r="C80">
        <v>152</v>
      </c>
      <c r="D80">
        <v>0</v>
      </c>
      <c r="E80" t="s">
        <v>25</v>
      </c>
      <c r="F80" s="217">
        <v>46272</v>
      </c>
    </row>
    <row r="81" spans="1:6">
      <c r="A81" t="s">
        <v>73</v>
      </c>
      <c r="B81" t="s">
        <v>33</v>
      </c>
      <c r="C81">
        <v>41</v>
      </c>
      <c r="D81">
        <v>0</v>
      </c>
      <c r="E81" t="s">
        <v>25</v>
      </c>
      <c r="F81" s="217">
        <v>46253</v>
      </c>
    </row>
    <row r="82" spans="1:6">
      <c r="A82" t="s">
        <v>73</v>
      </c>
      <c r="B82" t="s">
        <v>35</v>
      </c>
      <c r="C82">
        <v>41</v>
      </c>
      <c r="D82">
        <v>0</v>
      </c>
      <c r="E82" t="s">
        <v>25</v>
      </c>
      <c r="F82" s="217">
        <v>46253</v>
      </c>
    </row>
    <row r="83" spans="1:6">
      <c r="A83" t="s">
        <v>73</v>
      </c>
      <c r="B83" t="s">
        <v>36</v>
      </c>
      <c r="C83">
        <v>39</v>
      </c>
      <c r="D83">
        <v>0</v>
      </c>
      <c r="E83" t="s">
        <v>25</v>
      </c>
      <c r="F83" s="217">
        <v>46253</v>
      </c>
    </row>
    <row r="84" spans="1:6">
      <c r="A84" t="s">
        <v>73</v>
      </c>
      <c r="B84" t="s">
        <v>38</v>
      </c>
      <c r="C84">
        <v>39</v>
      </c>
      <c r="D84">
        <v>0</v>
      </c>
      <c r="E84" t="s">
        <v>25</v>
      </c>
      <c r="F84" s="217">
        <v>46253</v>
      </c>
    </row>
    <row r="85" spans="1:6">
      <c r="A85" t="s">
        <v>73</v>
      </c>
      <c r="B85" t="s">
        <v>40</v>
      </c>
      <c r="C85">
        <v>52</v>
      </c>
      <c r="D85">
        <v>0</v>
      </c>
      <c r="E85" t="s">
        <v>25</v>
      </c>
      <c r="F85" s="217">
        <v>46253</v>
      </c>
    </row>
    <row r="86" spans="1:6">
      <c r="A86" t="s">
        <v>73</v>
      </c>
      <c r="B86" t="s">
        <v>42</v>
      </c>
      <c r="C86">
        <v>38</v>
      </c>
      <c r="D86">
        <v>0</v>
      </c>
      <c r="E86" t="s">
        <v>25</v>
      </c>
      <c r="F86" s="217">
        <v>46253</v>
      </c>
    </row>
    <row r="87" spans="1:6">
      <c r="A87" t="s">
        <v>73</v>
      </c>
      <c r="B87" t="s">
        <v>44</v>
      </c>
      <c r="C87">
        <v>40</v>
      </c>
      <c r="D87">
        <v>0</v>
      </c>
      <c r="E87" t="s">
        <v>25</v>
      </c>
      <c r="F87" s="217">
        <v>46253</v>
      </c>
    </row>
    <row r="88" spans="1:6">
      <c r="A88" t="s">
        <v>73</v>
      </c>
      <c r="B88" t="s">
        <v>63</v>
      </c>
      <c r="C88">
        <v>38</v>
      </c>
      <c r="D88">
        <v>0</v>
      </c>
      <c r="E88" t="s">
        <v>25</v>
      </c>
      <c r="F88" s="217">
        <v>46253</v>
      </c>
    </row>
    <row r="89" spans="1:6">
      <c r="A89" t="s">
        <v>73</v>
      </c>
      <c r="B89" t="s">
        <v>64</v>
      </c>
      <c r="C89">
        <v>34</v>
      </c>
      <c r="D89">
        <v>0</v>
      </c>
      <c r="E89" t="s">
        <v>25</v>
      </c>
      <c r="F89" s="217">
        <v>46253</v>
      </c>
    </row>
    <row r="90" spans="1:6">
      <c r="A90" t="s">
        <v>73</v>
      </c>
      <c r="B90" t="s">
        <v>65</v>
      </c>
      <c r="C90">
        <v>44</v>
      </c>
      <c r="D90">
        <v>0</v>
      </c>
      <c r="E90" t="s">
        <v>25</v>
      </c>
      <c r="F90" s="217">
        <v>46253</v>
      </c>
    </row>
    <row r="91" spans="1:6">
      <c r="A91" t="s">
        <v>73</v>
      </c>
      <c r="B91" t="s">
        <v>46</v>
      </c>
      <c r="C91">
        <v>0</v>
      </c>
      <c r="D91">
        <v>85</v>
      </c>
      <c r="E91" t="s">
        <v>25</v>
      </c>
      <c r="F91" s="217"/>
    </row>
    <row r="92" spans="1:6">
      <c r="A92" t="s">
        <v>74</v>
      </c>
      <c r="B92" t="s">
        <v>75</v>
      </c>
      <c r="C92">
        <v>20</v>
      </c>
      <c r="D92">
        <v>5</v>
      </c>
      <c r="E92" t="s">
        <v>25</v>
      </c>
      <c r="F92" s="217">
        <v>46252</v>
      </c>
    </row>
    <row r="93" spans="1:6">
      <c r="A93" t="s">
        <v>74</v>
      </c>
      <c r="B93" t="s">
        <v>51</v>
      </c>
      <c r="C93">
        <v>25</v>
      </c>
      <c r="D93">
        <v>5</v>
      </c>
      <c r="E93" t="s">
        <v>25</v>
      </c>
      <c r="F93" s="217">
        <v>46252</v>
      </c>
    </row>
    <row r="94" spans="1:6">
      <c r="A94" t="s">
        <v>74</v>
      </c>
      <c r="B94" t="s">
        <v>54</v>
      </c>
      <c r="C94">
        <v>15</v>
      </c>
      <c r="D94">
        <v>5</v>
      </c>
      <c r="E94" t="s">
        <v>25</v>
      </c>
      <c r="F94" s="217">
        <v>46252</v>
      </c>
    </row>
    <row r="95" spans="1:6">
      <c r="A95" t="s">
        <v>74</v>
      </c>
      <c r="B95" t="s">
        <v>76</v>
      </c>
      <c r="C95">
        <v>17</v>
      </c>
      <c r="D95">
        <v>5</v>
      </c>
      <c r="E95" t="s">
        <v>25</v>
      </c>
      <c r="F95" s="217">
        <v>46252</v>
      </c>
    </row>
    <row r="96" spans="1:6">
      <c r="A96" t="s">
        <v>74</v>
      </c>
      <c r="B96" t="s">
        <v>77</v>
      </c>
      <c r="C96">
        <v>0</v>
      </c>
      <c r="D96">
        <v>2</v>
      </c>
      <c r="E96" t="s">
        <v>25</v>
      </c>
      <c r="F96" s="217"/>
    </row>
    <row r="97" spans="1:6">
      <c r="A97" t="s">
        <v>74</v>
      </c>
      <c r="B97" t="s">
        <v>78</v>
      </c>
      <c r="C97">
        <v>0</v>
      </c>
      <c r="D97">
        <v>2</v>
      </c>
      <c r="E97" t="s">
        <v>25</v>
      </c>
      <c r="F97" s="217"/>
    </row>
    <row r="98" spans="1:6">
      <c r="A98" t="s">
        <v>79</v>
      </c>
      <c r="B98" t="s">
        <v>33</v>
      </c>
      <c r="C98">
        <v>45</v>
      </c>
      <c r="D98">
        <v>0</v>
      </c>
      <c r="E98" t="s">
        <v>25</v>
      </c>
      <c r="F98" s="217">
        <v>46253</v>
      </c>
    </row>
    <row r="99" spans="1:6">
      <c r="A99" t="s">
        <v>79</v>
      </c>
      <c r="B99" t="s">
        <v>35</v>
      </c>
      <c r="C99">
        <v>57</v>
      </c>
      <c r="D99">
        <v>0</v>
      </c>
      <c r="E99" t="s">
        <v>25</v>
      </c>
      <c r="F99" s="217">
        <v>46253</v>
      </c>
    </row>
    <row r="100" spans="1:6">
      <c r="A100" t="s">
        <v>79</v>
      </c>
      <c r="B100" t="s">
        <v>36</v>
      </c>
      <c r="C100">
        <v>59</v>
      </c>
      <c r="D100">
        <v>0</v>
      </c>
      <c r="E100" t="s">
        <v>25</v>
      </c>
      <c r="F100" s="217">
        <v>46253</v>
      </c>
    </row>
    <row r="101" spans="1:6">
      <c r="A101" t="s">
        <v>79</v>
      </c>
      <c r="B101" t="s">
        <v>38</v>
      </c>
      <c r="C101">
        <v>63</v>
      </c>
      <c r="D101">
        <v>0</v>
      </c>
      <c r="E101" t="s">
        <v>25</v>
      </c>
      <c r="F101" s="217">
        <v>46253</v>
      </c>
    </row>
    <row r="102" spans="1:6">
      <c r="A102" t="s">
        <v>79</v>
      </c>
      <c r="B102" t="s">
        <v>40</v>
      </c>
      <c r="C102">
        <v>65</v>
      </c>
      <c r="D102">
        <v>0</v>
      </c>
      <c r="E102" t="s">
        <v>25</v>
      </c>
      <c r="F102" s="217">
        <v>46253</v>
      </c>
    </row>
    <row r="103" spans="1:6">
      <c r="A103" t="s">
        <v>79</v>
      </c>
      <c r="B103" t="s">
        <v>42</v>
      </c>
      <c r="C103">
        <v>57</v>
      </c>
      <c r="D103">
        <v>0</v>
      </c>
      <c r="E103" t="s">
        <v>25</v>
      </c>
      <c r="F103" s="217">
        <v>46253</v>
      </c>
    </row>
    <row r="104" spans="1:6">
      <c r="A104" t="s">
        <v>79</v>
      </c>
      <c r="B104" t="s">
        <v>44</v>
      </c>
      <c r="C104">
        <v>56</v>
      </c>
      <c r="D104">
        <v>0</v>
      </c>
      <c r="E104" t="s">
        <v>25</v>
      </c>
      <c r="F104" s="217">
        <v>46253</v>
      </c>
    </row>
    <row r="105" spans="1:6">
      <c r="A105" t="s">
        <v>79</v>
      </c>
      <c r="B105" t="s">
        <v>63</v>
      </c>
      <c r="C105">
        <v>39</v>
      </c>
      <c r="D105">
        <v>0</v>
      </c>
      <c r="E105" t="s">
        <v>25</v>
      </c>
      <c r="F105" s="217">
        <v>46253</v>
      </c>
    </row>
    <row r="106" spans="1:6">
      <c r="A106" t="s">
        <v>79</v>
      </c>
      <c r="B106" t="s">
        <v>64</v>
      </c>
      <c r="C106">
        <v>53</v>
      </c>
      <c r="D106">
        <v>0</v>
      </c>
      <c r="E106" t="s">
        <v>25</v>
      </c>
      <c r="F106" s="217">
        <v>46253</v>
      </c>
    </row>
    <row r="107" spans="1:6">
      <c r="A107" t="s">
        <v>79</v>
      </c>
      <c r="B107" t="s">
        <v>65</v>
      </c>
      <c r="C107">
        <v>26</v>
      </c>
      <c r="D107">
        <v>0</v>
      </c>
      <c r="E107" t="s">
        <v>25</v>
      </c>
      <c r="F107" s="217">
        <v>46253</v>
      </c>
    </row>
    <row r="108" spans="1:6">
      <c r="A108" t="s">
        <v>79</v>
      </c>
      <c r="B108" t="s">
        <v>46</v>
      </c>
      <c r="C108">
        <v>0</v>
      </c>
      <c r="D108">
        <v>100</v>
      </c>
      <c r="E108" t="s">
        <v>25</v>
      </c>
      <c r="F108" s="217"/>
    </row>
    <row r="109" spans="1:6">
      <c r="A109" t="s">
        <v>80</v>
      </c>
      <c r="B109" t="s">
        <v>21</v>
      </c>
      <c r="C109">
        <v>161</v>
      </c>
      <c r="D109">
        <v>0</v>
      </c>
      <c r="E109" t="s">
        <v>81</v>
      </c>
      <c r="F109" s="217">
        <v>46266</v>
      </c>
    </row>
    <row r="110" spans="1:6">
      <c r="A110" t="s">
        <v>82</v>
      </c>
      <c r="B110" t="s">
        <v>83</v>
      </c>
      <c r="C110">
        <v>17</v>
      </c>
      <c r="D110">
        <v>4</v>
      </c>
      <c r="E110" t="s">
        <v>25</v>
      </c>
      <c r="F110" s="217">
        <v>46251</v>
      </c>
    </row>
    <row r="111" spans="1:6">
      <c r="A111" t="s">
        <v>82</v>
      </c>
      <c r="B111" t="s">
        <v>14</v>
      </c>
      <c r="C111">
        <v>0</v>
      </c>
      <c r="D111">
        <v>3</v>
      </c>
      <c r="E111" t="s">
        <v>25</v>
      </c>
      <c r="F111" s="217">
        <v>46250</v>
      </c>
    </row>
    <row r="112" spans="1:6">
      <c r="A112" t="s">
        <v>82</v>
      </c>
      <c r="B112" t="s">
        <v>84</v>
      </c>
      <c r="C112">
        <v>20</v>
      </c>
      <c r="D112">
        <v>4</v>
      </c>
      <c r="E112" t="s">
        <v>25</v>
      </c>
      <c r="F112" s="217">
        <v>46251</v>
      </c>
    </row>
    <row r="113" spans="1:6">
      <c r="A113" t="s">
        <v>82</v>
      </c>
      <c r="B113" t="s">
        <v>85</v>
      </c>
      <c r="C113">
        <v>16</v>
      </c>
      <c r="D113">
        <v>5</v>
      </c>
      <c r="E113" t="s">
        <v>25</v>
      </c>
      <c r="F113" s="217">
        <v>46251</v>
      </c>
    </row>
    <row r="114" spans="1:6">
      <c r="A114" t="s">
        <v>82</v>
      </c>
      <c r="B114" t="s">
        <v>86</v>
      </c>
      <c r="C114">
        <v>14</v>
      </c>
      <c r="D114">
        <v>5</v>
      </c>
      <c r="E114" t="s">
        <v>25</v>
      </c>
      <c r="F114" s="217">
        <v>46251</v>
      </c>
    </row>
    <row r="115" spans="1:6">
      <c r="A115" t="s">
        <v>87</v>
      </c>
      <c r="B115" t="s">
        <v>14</v>
      </c>
      <c r="C115">
        <v>144</v>
      </c>
      <c r="D115">
        <v>45</v>
      </c>
      <c r="E115" t="s">
        <v>25</v>
      </c>
      <c r="F115" s="217">
        <v>46265</v>
      </c>
    </row>
    <row r="116" spans="1:6">
      <c r="A116" t="s">
        <v>88</v>
      </c>
      <c r="B116" t="s">
        <v>89</v>
      </c>
      <c r="C116">
        <v>24</v>
      </c>
      <c r="D116">
        <v>5</v>
      </c>
      <c r="E116" t="s">
        <v>25</v>
      </c>
      <c r="F116" s="217">
        <v>46251</v>
      </c>
    </row>
    <row r="117" spans="1:6">
      <c r="A117" t="s">
        <v>88</v>
      </c>
      <c r="B117" t="s">
        <v>14</v>
      </c>
      <c r="C117">
        <v>26</v>
      </c>
      <c r="D117">
        <v>11</v>
      </c>
      <c r="E117" t="s">
        <v>25</v>
      </c>
      <c r="F117" s="217">
        <v>46272</v>
      </c>
    </row>
    <row r="118" spans="1:6">
      <c r="A118" t="s">
        <v>88</v>
      </c>
      <c r="B118" t="s">
        <v>90</v>
      </c>
      <c r="C118">
        <v>24</v>
      </c>
      <c r="D118">
        <v>4</v>
      </c>
      <c r="E118" t="s">
        <v>25</v>
      </c>
      <c r="F118" s="217">
        <v>46251</v>
      </c>
    </row>
    <row r="119" spans="1:6">
      <c r="A119" t="s">
        <v>88</v>
      </c>
      <c r="B119" t="s">
        <v>91</v>
      </c>
      <c r="C119">
        <v>15</v>
      </c>
      <c r="D119">
        <v>4</v>
      </c>
      <c r="E119" t="s">
        <v>25</v>
      </c>
      <c r="F119" s="217">
        <v>46251</v>
      </c>
    </row>
    <row r="120" spans="1:6">
      <c r="A120" t="s">
        <v>88</v>
      </c>
      <c r="B120" t="s">
        <v>92</v>
      </c>
      <c r="C120">
        <v>14</v>
      </c>
      <c r="D120">
        <v>4</v>
      </c>
      <c r="E120" t="s">
        <v>25</v>
      </c>
      <c r="F120" s="217">
        <v>46251</v>
      </c>
    </row>
    <row r="121" spans="1:6">
      <c r="A121" t="s">
        <v>93</v>
      </c>
      <c r="B121" t="s">
        <v>94</v>
      </c>
      <c r="C121">
        <v>15</v>
      </c>
      <c r="D121">
        <v>4</v>
      </c>
      <c r="E121" t="s">
        <v>25</v>
      </c>
      <c r="F121" s="217">
        <v>46251</v>
      </c>
    </row>
    <row r="122" spans="1:6">
      <c r="A122" t="s">
        <v>93</v>
      </c>
      <c r="B122" t="s">
        <v>95</v>
      </c>
      <c r="C122">
        <v>10</v>
      </c>
      <c r="D122">
        <v>4</v>
      </c>
      <c r="E122" t="s">
        <v>25</v>
      </c>
      <c r="F122" s="217">
        <v>46251</v>
      </c>
    </row>
    <row r="123" spans="1:6">
      <c r="A123" t="s">
        <v>93</v>
      </c>
      <c r="B123" t="s">
        <v>96</v>
      </c>
      <c r="C123">
        <v>21</v>
      </c>
      <c r="D123">
        <v>6</v>
      </c>
      <c r="E123" t="s">
        <v>25</v>
      </c>
      <c r="F123" s="217">
        <v>46251</v>
      </c>
    </row>
    <row r="124" spans="1:6">
      <c r="A124" t="s">
        <v>93</v>
      </c>
      <c r="B124" t="s">
        <v>14</v>
      </c>
      <c r="C124">
        <v>27</v>
      </c>
      <c r="D124">
        <v>16</v>
      </c>
      <c r="E124" t="s">
        <v>25</v>
      </c>
      <c r="F124" s="217">
        <v>46272</v>
      </c>
    </row>
    <row r="125" spans="1:6">
      <c r="A125" t="s">
        <v>93</v>
      </c>
      <c r="B125" t="s">
        <v>97</v>
      </c>
      <c r="C125">
        <v>24</v>
      </c>
      <c r="D125">
        <v>5</v>
      </c>
      <c r="E125" t="s">
        <v>25</v>
      </c>
      <c r="F125" s="217">
        <v>46251</v>
      </c>
    </row>
    <row r="126" spans="1:6">
      <c r="A126" t="s">
        <v>98</v>
      </c>
      <c r="B126" t="s">
        <v>33</v>
      </c>
      <c r="C126">
        <v>38</v>
      </c>
      <c r="D126">
        <v>0</v>
      </c>
      <c r="E126" t="s">
        <v>25</v>
      </c>
      <c r="F126" s="217">
        <v>46274</v>
      </c>
    </row>
    <row r="127" spans="1:6">
      <c r="A127" t="s">
        <v>98</v>
      </c>
      <c r="B127" t="s">
        <v>35</v>
      </c>
      <c r="C127">
        <v>30</v>
      </c>
      <c r="D127">
        <v>0</v>
      </c>
      <c r="E127" t="s">
        <v>25</v>
      </c>
      <c r="F127" s="217">
        <v>46274</v>
      </c>
    </row>
    <row r="128" spans="1:6">
      <c r="A128" t="s">
        <v>98</v>
      </c>
      <c r="B128" t="s">
        <v>36</v>
      </c>
      <c r="C128">
        <v>27</v>
      </c>
      <c r="D128">
        <v>0</v>
      </c>
      <c r="E128" t="s">
        <v>25</v>
      </c>
      <c r="F128" s="217">
        <v>46274</v>
      </c>
    </row>
    <row r="129" spans="1:6">
      <c r="A129" t="s">
        <v>98</v>
      </c>
      <c r="B129" t="s">
        <v>38</v>
      </c>
      <c r="C129">
        <v>51</v>
      </c>
      <c r="D129">
        <v>0</v>
      </c>
      <c r="E129" t="s">
        <v>25</v>
      </c>
      <c r="F129" s="217">
        <v>46274</v>
      </c>
    </row>
    <row r="130" spans="1:6">
      <c r="A130" t="s">
        <v>98</v>
      </c>
      <c r="B130" t="s">
        <v>40</v>
      </c>
      <c r="C130">
        <v>29</v>
      </c>
      <c r="D130">
        <v>0</v>
      </c>
      <c r="E130" t="s">
        <v>25</v>
      </c>
      <c r="F130" s="217">
        <v>46274</v>
      </c>
    </row>
    <row r="131" spans="1:6">
      <c r="A131" t="s">
        <v>98</v>
      </c>
      <c r="B131" t="s">
        <v>42</v>
      </c>
      <c r="C131">
        <v>51</v>
      </c>
      <c r="D131">
        <v>0</v>
      </c>
      <c r="E131" t="s">
        <v>25</v>
      </c>
      <c r="F131" s="217">
        <v>46274</v>
      </c>
    </row>
    <row r="132" spans="1:6">
      <c r="A132" t="s">
        <v>98</v>
      </c>
      <c r="B132" t="s">
        <v>44</v>
      </c>
      <c r="C132">
        <v>55</v>
      </c>
      <c r="D132">
        <v>0</v>
      </c>
      <c r="E132" t="s">
        <v>25</v>
      </c>
      <c r="F132" s="217">
        <v>46274</v>
      </c>
    </row>
    <row r="133" spans="1:6">
      <c r="A133" t="s">
        <v>98</v>
      </c>
      <c r="B133" t="s">
        <v>63</v>
      </c>
      <c r="C133">
        <v>81</v>
      </c>
      <c r="D133">
        <v>0</v>
      </c>
      <c r="E133" t="s">
        <v>25</v>
      </c>
      <c r="F133" s="217">
        <v>46274</v>
      </c>
    </row>
    <row r="134" spans="1:6">
      <c r="A134" t="s">
        <v>98</v>
      </c>
      <c r="B134" t="s">
        <v>64</v>
      </c>
      <c r="C134">
        <v>76</v>
      </c>
      <c r="D134">
        <v>0</v>
      </c>
      <c r="E134" t="s">
        <v>25</v>
      </c>
      <c r="F134" s="217">
        <v>46274</v>
      </c>
    </row>
    <row r="135" spans="1:6">
      <c r="A135" t="s">
        <v>98</v>
      </c>
      <c r="B135" t="s">
        <v>65</v>
      </c>
      <c r="C135">
        <v>80</v>
      </c>
      <c r="D135">
        <v>0</v>
      </c>
      <c r="E135" t="s">
        <v>25</v>
      </c>
      <c r="F135" s="217">
        <v>46274</v>
      </c>
    </row>
    <row r="136" spans="1:6">
      <c r="A136" t="s">
        <v>98</v>
      </c>
      <c r="B136" t="s">
        <v>46</v>
      </c>
      <c r="C136">
        <v>0</v>
      </c>
      <c r="D136">
        <v>80</v>
      </c>
      <c r="E136" t="s">
        <v>25</v>
      </c>
      <c r="F136" s="217"/>
    </row>
    <row r="137" spans="1:6">
      <c r="A137" t="s">
        <v>99</v>
      </c>
      <c r="B137" t="s">
        <v>100</v>
      </c>
      <c r="C137">
        <v>25</v>
      </c>
      <c r="D137">
        <v>7</v>
      </c>
      <c r="E137" t="s">
        <v>37</v>
      </c>
      <c r="F137" s="217">
        <v>46279</v>
      </c>
    </row>
    <row r="138" spans="1:6">
      <c r="A138" t="s">
        <v>99</v>
      </c>
      <c r="B138" t="s">
        <v>14</v>
      </c>
      <c r="C138">
        <v>0</v>
      </c>
      <c r="D138">
        <v>7</v>
      </c>
      <c r="E138" t="s">
        <v>15</v>
      </c>
      <c r="F138" s="217">
        <v>46279</v>
      </c>
    </row>
    <row r="139" spans="1:6">
      <c r="A139" t="s">
        <v>99</v>
      </c>
      <c r="B139" t="s">
        <v>101</v>
      </c>
      <c r="C139">
        <v>25</v>
      </c>
      <c r="D139">
        <v>6</v>
      </c>
      <c r="E139" t="s">
        <v>37</v>
      </c>
      <c r="F139" s="217">
        <v>46279</v>
      </c>
    </row>
    <row r="140" spans="1:6">
      <c r="A140" t="s">
        <v>99</v>
      </c>
      <c r="B140" t="s">
        <v>102</v>
      </c>
      <c r="C140">
        <v>16</v>
      </c>
      <c r="D140">
        <v>6</v>
      </c>
      <c r="E140" t="s">
        <v>55</v>
      </c>
      <c r="F140" s="217">
        <v>46279</v>
      </c>
    </row>
    <row r="141" spans="1:6">
      <c r="A141" t="s">
        <v>99</v>
      </c>
      <c r="B141" t="s">
        <v>103</v>
      </c>
      <c r="C141">
        <v>10</v>
      </c>
      <c r="D141">
        <v>4</v>
      </c>
      <c r="E141" t="s">
        <v>19</v>
      </c>
      <c r="F141" s="217">
        <v>46279</v>
      </c>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I212" sqref="I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0" t="s">
        <v>104</v>
      </c>
      <c r="B1" s="760"/>
      <c r="C1" s="760"/>
      <c r="D1" s="760"/>
      <c r="E1" s="760"/>
      <c r="F1" s="760"/>
      <c r="G1" s="760"/>
      <c r="H1" s="760"/>
      <c r="I1" s="760"/>
      <c r="J1" s="760"/>
      <c r="K1" s="760"/>
      <c r="L1" s="760"/>
      <c r="M1" s="760"/>
      <c r="N1" s="760"/>
      <c r="O1" s="760"/>
      <c r="P1" s="760"/>
      <c r="Q1" s="760"/>
      <c r="R1" s="760"/>
      <c r="S1" s="760"/>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1"/>
      <c r="I187" s="761"/>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759"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759"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t="s">
        <v>228</v>
      </c>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t="s">
        <v>228</v>
      </c>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t="s">
        <v>228</v>
      </c>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t="s">
        <v>228</v>
      </c>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t="s">
        <v>228</v>
      </c>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t="s">
        <v>228</v>
      </c>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A416" sqref="A416:XFD41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2" t="s">
        <v>1783</v>
      </c>
      <c r="B1" s="762"/>
      <c r="C1" s="762"/>
      <c r="D1" s="762"/>
      <c r="E1" s="762"/>
      <c r="F1" s="762"/>
      <c r="G1" s="762"/>
      <c r="H1" s="762"/>
      <c r="I1" s="762"/>
      <c r="J1" s="762"/>
      <c r="K1" s="762"/>
      <c r="L1" s="762"/>
      <c r="M1" s="762"/>
      <c r="N1" s="762"/>
      <c r="O1" s="762"/>
      <c r="P1" s="762"/>
      <c r="Q1" s="461" t="s">
        <v>1784</v>
      </c>
      <c r="R1" s="461" t="s">
        <v>1784</v>
      </c>
      <c r="S1" s="201"/>
      <c r="T1" s="201"/>
      <c r="U1" s="201"/>
      <c r="V1" s="201"/>
      <c r="W1" s="201"/>
    </row>
    <row r="2" spans="1:23" ht="29.1">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ht="14.45">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ht="14.45">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ht="14.45">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ht="14.45">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ht="14.45">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6.45">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ht="14.45">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ht="14.45">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ht="14.45">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ht="14.45">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ht="14.45">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3.6">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ht="14.45">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ht="14.45">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ht="14.45">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ht="14.45">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39.6">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ht="14.45">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ht="14.45">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ht="14.45">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ht="14.45">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ht="14.45">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ht="14.45">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ht="14.45">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ht="14.45">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ht="14.45">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ht="14.45">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ht="14.45">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ht="14.45">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ht="14.45">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ht="14.45">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ht="14.45">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ht="14.45">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ht="14.45">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ht="14.45">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ht="14.45">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ht="14.45">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ht="14.45">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ht="14.45">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ht="14.45">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38.450000000000003">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8.450000000000003">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9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87">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9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9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9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1.4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9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599999999999994">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9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599999999999994">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9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599999999999994">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7">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94999999999999">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8"/>
  <sheetViews>
    <sheetView zoomScale="89" zoomScaleNormal="89" workbookViewId="0">
      <pane xSplit="1" ySplit="2" topLeftCell="B3" activePane="bottomRight" state="frozen"/>
      <selection pane="bottomRight" activeCell="A620" sqref="A620:XFD6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3" t="s">
        <v>2316</v>
      </c>
      <c r="B1" s="763"/>
      <c r="C1" s="763"/>
      <c r="D1" s="763"/>
      <c r="E1" s="763"/>
      <c r="F1" s="763"/>
      <c r="G1" s="763"/>
      <c r="H1" s="763"/>
      <c r="I1" s="763"/>
      <c r="J1" s="763"/>
      <c r="K1" s="763"/>
      <c r="L1" s="763"/>
      <c r="M1" s="763"/>
      <c r="N1" s="763"/>
      <c r="O1" s="763"/>
      <c r="P1" s="763"/>
      <c r="Q1" s="763"/>
      <c r="R1" s="763"/>
      <c r="S1" s="763"/>
      <c r="T1" s="764" t="s">
        <v>1793</v>
      </c>
      <c r="U1" s="764"/>
      <c r="V1" s="764"/>
      <c r="W1" s="764"/>
      <c r="X1" s="764"/>
      <c r="Y1" s="764"/>
      <c r="Z1" s="764"/>
      <c r="AA1" s="764"/>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7"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8"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62</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66</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71</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73</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79</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98</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7</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23</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50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61</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74</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t="s">
        <v>228</v>
      </c>
      <c r="M21" s="9"/>
      <c r="N21" s="10">
        <v>225</v>
      </c>
      <c r="O21" s="10">
        <v>3</v>
      </c>
      <c r="P21" s="10">
        <v>0.3</v>
      </c>
      <c r="Q21" s="10">
        <v>41</v>
      </c>
      <c r="R21" s="10">
        <v>2.1</v>
      </c>
      <c r="S21" s="10">
        <v>1</v>
      </c>
      <c r="T21" s="44"/>
      <c r="U21" s="457"/>
      <c r="V21" s="457"/>
      <c r="W21" s="457"/>
      <c r="X21" s="457"/>
      <c r="Y21" s="457"/>
      <c r="Z21" s="457"/>
      <c r="AA21" s="457"/>
      <c r="AC21" t="s">
        <v>82</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87</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c r="A23" s="154"/>
      <c r="B23" s="95" t="s">
        <v>2350</v>
      </c>
      <c r="C23" s="95">
        <v>35</v>
      </c>
      <c r="D23" s="96"/>
      <c r="E23" s="96"/>
      <c r="F23" s="96" t="s">
        <v>2393</v>
      </c>
      <c r="G23" s="96"/>
      <c r="H23" s="97"/>
      <c r="I23" s="97"/>
      <c r="J23" s="225">
        <f>SUMIFS($AF$3:$AF$798,$AJ$3:$AJ$798,$AJ23,$D$3:$D$798,"&lt;&gt;Grunnskólar starfsmenn",$E$3:$E$798,"Aðalréttur")+SUMIFS($AF$3:$AF$798,$AJ$3:$AJ$798,$AJ23,$D$3:$D$798,"&lt;&gt;Grunnskólar starfsmenn",$E$3:$E$798,"Meðlætisbar")+SUMIFS($AF$3:$AF$798,$AJ$3:$AJ$798,$AJ23,$D$3:$D$798,"&lt;&gt;Grunnskólar starfsmenn",$E$3:$E$798,"Síðdegishressing")</f>
        <v>120</v>
      </c>
      <c r="K23" s="9" t="s">
        <v>2394</v>
      </c>
      <c r="L23" s="9"/>
      <c r="M23" s="9"/>
      <c r="N23" s="10"/>
      <c r="O23" s="10"/>
      <c r="P23" s="10"/>
      <c r="Q23" s="10"/>
      <c r="R23" s="10"/>
      <c r="S23" s="10"/>
      <c r="T23" s="44"/>
      <c r="U23" s="457"/>
      <c r="V23" s="457"/>
      <c r="W23" s="457"/>
      <c r="X23" s="457"/>
      <c r="Y23" s="457"/>
      <c r="Z23" s="457"/>
      <c r="AA23" s="457"/>
      <c r="AC23" t="s">
        <v>88</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c r="A24" s="154"/>
      <c r="B24" s="95" t="s">
        <v>2350</v>
      </c>
      <c r="C24" s="95">
        <v>35</v>
      </c>
      <c r="D24" s="96"/>
      <c r="E24" s="96"/>
      <c r="F24" s="96" t="s">
        <v>2395</v>
      </c>
      <c r="G24" s="96"/>
      <c r="H24" s="97"/>
      <c r="I24" s="97"/>
      <c r="J24" s="225">
        <f>SUMIFS($AG$3:$AG$798,$AJ$3:$AJ$798,$AJ24,$D$3:$D$798,"&lt;&gt;Grunnskólar starfsmenn",$E$3:$E$798,"Aðalréttur")+SUMIFS($AG$3:$AG$798,$AJ$3:$AJ$798,$AJ24,$D$3:$D$798,"&lt;&gt;Grunnskólar starfsmenn",$E$3:$E$798,"Meðlætisbar")</f>
        <v>60</v>
      </c>
      <c r="K24" s="9" t="s">
        <v>2394</v>
      </c>
      <c r="L24" s="9"/>
      <c r="M24" s="9"/>
      <c r="N24" s="10"/>
      <c r="O24" s="10"/>
      <c r="P24" s="10"/>
      <c r="Q24" s="10"/>
      <c r="R24" s="10"/>
      <c r="S24" s="10"/>
      <c r="T24" s="44"/>
      <c r="U24" s="455"/>
      <c r="V24" s="455"/>
      <c r="W24" s="455"/>
      <c r="X24" s="455"/>
      <c r="Y24" s="455"/>
      <c r="Z24" s="455"/>
      <c r="AA24" s="455"/>
      <c r="AC24" t="s">
        <v>93</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99</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2"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t="s">
        <v>228</v>
      </c>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96">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2412</v>
      </c>
      <c r="L38" s="9" t="s">
        <v>2413</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2">
      <c r="A39" s="153"/>
      <c r="B39" s="11" t="s">
        <v>2396</v>
      </c>
      <c r="C39" s="11">
        <v>35</v>
      </c>
      <c r="D39" s="12" t="s">
        <v>2344</v>
      </c>
      <c r="E39" s="12" t="s">
        <v>1080</v>
      </c>
      <c r="F39" s="12" t="s">
        <v>1837</v>
      </c>
      <c r="G39" s="12" t="s">
        <v>2414</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36">
      <c r="A40" s="153"/>
      <c r="B40" s="11" t="s">
        <v>2396</v>
      </c>
      <c r="C40" s="11">
        <v>35</v>
      </c>
      <c r="D40" s="12" t="s">
        <v>2344</v>
      </c>
      <c r="E40" s="12" t="s">
        <v>1080</v>
      </c>
      <c r="F40" s="12" t="s">
        <v>440</v>
      </c>
      <c r="G40" s="12" t="s">
        <v>2402</v>
      </c>
      <c r="H40" s="13">
        <v>25</v>
      </c>
      <c r="I40" s="13">
        <v>25</v>
      </c>
      <c r="J40" s="90">
        <f>IF($F40="","",IFERROR(IFERROR(INDEX(Réttabanki!$U:$U,MATCH($F40,Réttabanki!$A:$A,0)),INDEX(Vöruskrá!$R:$R,MATCH($F40,Vöruskrá!$B:$B,0)))*($H40+IF($I40="",$H40*(1+$AD$2),$I40))/2/1000,""))</f>
        <v>25.45</v>
      </c>
      <c r="K40" s="9" t="s">
        <v>441</v>
      </c>
      <c r="L40" s="9" t="s">
        <v>442</v>
      </c>
      <c r="M40" s="9" t="s">
        <v>443</v>
      </c>
      <c r="N40" s="10">
        <v>252</v>
      </c>
      <c r="O40" s="10">
        <v>1.1000000000000001</v>
      </c>
      <c r="P40" s="10">
        <v>0.2</v>
      </c>
      <c r="Q40" s="10">
        <v>50</v>
      </c>
      <c r="R40" s="10">
        <v>4.8</v>
      </c>
      <c r="S40" s="10">
        <v>0.6</v>
      </c>
      <c r="T40" s="45" t="str">
        <f>IF(F40="","",IFERROR(INDEX(Réttabanki!Q:Q,MATCH(F40,Réttabanki!A:A,0)),IFERROR(INDEX(Réttabanki!Q:Q,MATCH(F40,Réttabanki!B:B,0)),"")))</f>
        <v/>
      </c>
      <c r="U40" s="455" t="s">
        <v>2357</v>
      </c>
      <c r="V40" s="455" t="s">
        <v>2403</v>
      </c>
      <c r="W40" s="455"/>
      <c r="X40" s="455"/>
      <c r="Y40" s="455"/>
      <c r="Z40" s="455"/>
      <c r="AA40" s="455"/>
      <c r="AF40" s="205">
        <f>IF($F40="","",IFERROR(IFERROR(INDEX(Réttabanki!$U:$U,MATCH($F40,Réttabanki!$A:$A,0)),INDEX(Vöruskrá!$R:$R,MATCH($F40,Vöruskrá!$B:$B,0)))*$H40/1000,""))</f>
        <v>25.45</v>
      </c>
      <c r="AG40" s="205">
        <f>IF($F40="","",IFERROR(IFERROR(INDEX(Réttabanki!$U:$U,MATCH($F40,Réttabanki!$A:$A,0)),INDEX(Vöruskrá!$R:$R,MATCH($F40,Vöruskrá!$B:$B,0)))*IF($I40="",$H40*(1+$AD$2),$I40)/1000,""))</f>
        <v>25.45</v>
      </c>
      <c r="AH40" s="206">
        <f>IF(N($AF40)+N($AG40)=0,"",MAX(N($AF40)/$AE$6,N($AG40)/$AE$5))</f>
        <v>2.2130434782608694E-2</v>
      </c>
      <c r="AI40" s="409" t="str">
        <f>IF($AH40="","",IF($AH40&gt;$AE$7,"⚠ Yfir "&amp;TEXT($AE$7,"0%"),"OK"))</f>
        <v>OK</v>
      </c>
      <c r="AJ40" s="314">
        <f>IF($A40&lt;&gt;"",$A40,AJ39)</f>
        <v>46259</v>
      </c>
    </row>
    <row r="41" spans="1:36" ht="48">
      <c r="A41" s="153"/>
      <c r="B41" s="11" t="s">
        <v>2396</v>
      </c>
      <c r="C41" s="11">
        <v>35</v>
      </c>
      <c r="D41" s="12" t="s">
        <v>2344</v>
      </c>
      <c r="E41" s="12" t="s">
        <v>1080</v>
      </c>
      <c r="F41" s="12"/>
      <c r="G41" s="12" t="s">
        <v>2415</v>
      </c>
      <c r="H41" s="13"/>
      <c r="I41" s="13"/>
      <c r="J41" s="90" t="str">
        <f>IF($F41="","",IFERROR(IFERROR(INDEX(Réttabanki!$U:$U,MATCH($F41,Réttabanki!$A:$A,0)),INDEX(Vöruskrá!$R:$R,MATCH($F41,Vöruskrá!$B:$B,0)))*($H41+IF($I41="",$H41*(1+$AD$2),$I41))/2/1000,""))</f>
        <v/>
      </c>
      <c r="K41" s="9" t="s">
        <v>1346</v>
      </c>
      <c r="L41" s="9" t="s">
        <v>228</v>
      </c>
      <c r="M41" s="9"/>
      <c r="N41" s="10"/>
      <c r="O41" s="10"/>
      <c r="P41" s="10"/>
      <c r="Q41" s="10"/>
      <c r="R41" s="10"/>
      <c r="S41" s="10"/>
      <c r="T41" s="45"/>
      <c r="U41" s="457"/>
      <c r="V41" s="457"/>
      <c r="W41" s="457"/>
      <c r="X41" s="457"/>
      <c r="Y41" s="457"/>
      <c r="Z41" s="457"/>
      <c r="AA41" s="457"/>
      <c r="AF41" s="205" t="str">
        <f>IF($F41="","",IFERROR(IFERROR(INDEX(Réttabanki!$U:$U,MATCH($F41,Réttabanki!$A:$A,0)),INDEX(Vöruskrá!$R:$R,MATCH($F41,Vöruskrá!$B:$B,0)))*$H41/1000,""))</f>
        <v/>
      </c>
      <c r="AG41" s="205" t="str">
        <f>IF($F41="","",IFERROR(IFERROR(INDEX(Réttabanki!$U:$U,MATCH($F41,Réttabanki!$A:$A,0)),INDEX(Vöruskrá!$R:$R,MATCH($F41,Vöruskrá!$B:$B,0)))*IF($I41="",$H41*(1+$AD$2),$I41)/1000,""))</f>
        <v/>
      </c>
      <c r="AH41" s="206" t="str">
        <f t="shared" si="3"/>
        <v/>
      </c>
      <c r="AI41" s="409" t="str">
        <f t="shared" si="1"/>
        <v/>
      </c>
      <c r="AJ41" s="314">
        <f>IF($A41&lt;&gt;"",$A41,AJ39)</f>
        <v>46259</v>
      </c>
    </row>
    <row r="42" spans="1:36" ht="48">
      <c r="A42" s="153"/>
      <c r="B42" s="11" t="s">
        <v>2396</v>
      </c>
      <c r="C42" s="11">
        <v>35</v>
      </c>
      <c r="D42" s="12" t="s">
        <v>2344</v>
      </c>
      <c r="E42" s="12" t="s">
        <v>1080</v>
      </c>
      <c r="F42" s="12" t="s">
        <v>1345</v>
      </c>
      <c r="G42" s="12" t="s">
        <v>2415</v>
      </c>
      <c r="H42" s="13">
        <v>200</v>
      </c>
      <c r="I42" s="13"/>
      <c r="J42" s="90">
        <f>IF($F42="","",IFERROR(IFERROR(INDEX(Réttabanki!$U:$U,MATCH($F42,Réttabanki!$A:$A,0)),INDEX(Vöruskrá!$R:$R,MATCH($F42,Vöruskrá!$B:$B,0)))*($H42+IF($I42="",$H42*(1+$AD$2),$I42))/2/1000,""))</f>
        <v>300</v>
      </c>
      <c r="K42" s="9" t="s">
        <v>1346</v>
      </c>
      <c r="L42" s="9"/>
      <c r="M42" s="9"/>
      <c r="N42" s="10">
        <v>105</v>
      </c>
      <c r="O42" s="10">
        <v>5.0999999999999996</v>
      </c>
      <c r="P42" s="10">
        <v>3.3</v>
      </c>
      <c r="Q42" s="10">
        <v>7.8</v>
      </c>
      <c r="R42" s="10">
        <v>6.9</v>
      </c>
      <c r="S42" s="10">
        <v>0.6</v>
      </c>
      <c r="T42" s="44">
        <v>1</v>
      </c>
      <c r="U42" s="455" t="s">
        <v>2357</v>
      </c>
      <c r="V42" s="455" t="s">
        <v>2358</v>
      </c>
      <c r="W42" s="455">
        <v>160</v>
      </c>
      <c r="X42" s="455" t="s">
        <v>2380</v>
      </c>
      <c r="Y42" s="455">
        <v>75</v>
      </c>
      <c r="Z42" s="455" t="s">
        <v>2401</v>
      </c>
      <c r="AA42" s="455"/>
      <c r="AF42" s="205">
        <f>IF($F42="","",IFERROR(IFERROR(INDEX(Réttabanki!$U:$U,MATCH($F42,Réttabanki!$A:$A,0)),INDEX(Vöruskrá!$R:$R,MATCH($F42,Vöruskrá!$B:$B,0)))*$H42/1000,""))</f>
        <v>240</v>
      </c>
      <c r="AG42" s="205">
        <f>IF($F42="","",IFERROR(IFERROR(INDEX(Réttabanki!$U:$U,MATCH($F42,Réttabanki!$A:$A,0)),INDEX(Vöruskrá!$R:$R,MATCH($F42,Vöruskrá!$B:$B,0)))*IF($I42="",$H42*(1+$AD$2),$I42)/1000,""))</f>
        <v>360</v>
      </c>
      <c r="AH42" s="206">
        <f t="shared" si="3"/>
        <v>0.31304347826086959</v>
      </c>
      <c r="AI42" s="409" t="str">
        <f t="shared" si="1"/>
        <v>⚠ Yfir 30%</v>
      </c>
      <c r="AJ42" s="314">
        <f t="shared" si="2"/>
        <v>46259</v>
      </c>
    </row>
    <row r="43" spans="1:36" ht="30.75">
      <c r="A43" s="153"/>
      <c r="B43" s="11" t="s">
        <v>2396</v>
      </c>
      <c r="C43" s="11">
        <v>35</v>
      </c>
      <c r="D43" s="12" t="s">
        <v>2351</v>
      </c>
      <c r="E43" s="12" t="s">
        <v>2381</v>
      </c>
      <c r="F43" s="12"/>
      <c r="G43" s="12"/>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4"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c r="A44" s="153"/>
      <c r="B44" s="11" t="s">
        <v>2396</v>
      </c>
      <c r="C44" s="11">
        <v>35</v>
      </c>
      <c r="D44" s="12" t="s">
        <v>2344</v>
      </c>
      <c r="E44" s="12" t="s">
        <v>2381</v>
      </c>
      <c r="F44" s="12"/>
      <c r="G44" s="12" t="s">
        <v>2416</v>
      </c>
      <c r="H44" s="13"/>
      <c r="I44" s="13"/>
      <c r="J44" s="90" t="str">
        <f>IF($F44="","",IFERROR(IFERROR(INDEX(Réttabanki!$U:$U,MATCH($F44,Réttabanki!$A:$A,0)),INDEX(Vöruskrá!$R:$R,MATCH($F44,Vöruskrá!$B:$B,0)))*($H44+IF($I44="",$H44*(1+$AD$2),$I44))/2/1000,""))</f>
        <v/>
      </c>
      <c r="K44" s="9"/>
      <c r="L44" s="9" t="s">
        <v>228</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5"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60">
      <c r="A45" s="153"/>
      <c r="B45" s="11" t="s">
        <v>2396</v>
      </c>
      <c r="C45" s="11">
        <v>35</v>
      </c>
      <c r="D45" s="12" t="s">
        <v>2344</v>
      </c>
      <c r="E45" s="12" t="s">
        <v>2383</v>
      </c>
      <c r="F45" s="12"/>
      <c r="G45" s="12" t="s">
        <v>2417</v>
      </c>
      <c r="H45" s="13"/>
      <c r="I45" s="13"/>
      <c r="J45" s="90" t="str">
        <f>IF($F45="","",IFERROR(IFERROR(INDEX(Réttabanki!$U:$U,MATCH($F45,Réttabanki!$A:$A,0)),INDEX(Vöruskrá!$R:$R,MATCH($F45,Vöruskrá!$B:$B,0)))*($H45+IF($I45="",$H45*(1+$AD$2),$I45))/2/1000,""))</f>
        <v/>
      </c>
      <c r="K45" s="9" t="s">
        <v>2418</v>
      </c>
      <c r="L45" s="9" t="s">
        <v>2419</v>
      </c>
      <c r="M45" s="9" t="str">
        <f>IF($F45="","",IFERROR(IFERROR(INDEX(Réttabanki!$F:$F,MATCH($F45,Réttabanki!$A:$A,0)),INDEX(Vöruskrá!$H:$H,MATCH($F45,Vöruskrá!$B:$B,0))),""))</f>
        <v/>
      </c>
      <c r="N45" s="10" t="str">
        <f>IF($F45="","",IFERROR(IFERROR(INDEX(Réttabanki!$G:$G,MATCH($F45,Réttabanki!$A:$A,0)),INDEX(Vöruskrá!$J:$J,MATCH($F45,Vöruskrá!$B:$B,0)))*($H45+IF($I45="",$H45*(1+$AD$2),$I45))/2/100,""))</f>
        <v/>
      </c>
      <c r="O45" s="10" t="str">
        <f>IF($F45="","",IFERROR(IFERROR(INDEX(Réttabanki!$H:$H,MATCH($F45,Réttabanki!$A:$A,0)),INDEX(Vöruskrá!$K:$K,MATCH($F45,Vöruskrá!$B:$B,0)))*($H45+IF($I45="",$H45*(1+$AD$2),$I45))/2/100,""))</f>
        <v/>
      </c>
      <c r="P45" s="10" t="str">
        <f>IF($F45="","",IFERROR(IFERROR(INDEX(Réttabanki!$I:$I,MATCH($F45,Réttabanki!$A:$A,0)),INDEX(Vöruskrá!$L:$L,MATCH($F45,Vöruskrá!$B:$B,0)))*($H45+IF($I45="",$H45*(1+$AD$2),$I45))/2/100,""))</f>
        <v/>
      </c>
      <c r="Q45" s="10" t="str">
        <f>IF($F45="","",IFERROR(IFERROR(INDEX(Réttabanki!$J:$J,MATCH($F45,Réttabanki!$A:$A,0)),INDEX(Vöruskrá!$M:$M,MATCH($F45,Vöruskrá!$B:$B,0)))*($H45+IF($I45="",$H45*(1+$AD$2),$I45))/2/100,""))</f>
        <v/>
      </c>
      <c r="R45" s="10" t="str">
        <f>IF($F45="","",IFERROR(IFERROR(INDEX(Réttabanki!$L:$L,MATCH($F45,Réttabanki!$A:$A,0)),INDEX(Vöruskrá!$O:$O,MATCH($F45,Vöruskrá!$B:$B,0)))*($H45+IF($I45="",$H45*(1+$AD$2),$I45))/2/100,""))</f>
        <v/>
      </c>
      <c r="S45" s="10" t="str">
        <f>IF($F45="","",IFERROR(IFERROR(INDEX(Réttabanki!$M:$M,MATCH($F45,Réttabanki!$A:$A,0)),INDEX(Vöruskrá!$P:$P,MATCH($F45,Vöruskrá!$B:$B,0)))*($H45+IF($I45="",$H45*(1+$AD$2),$I45))/2/100,""))</f>
        <v/>
      </c>
      <c r="T45" s="44" t="str">
        <f>IF(F45="","",IFERROR(INDEX(Réttabanki!Q:Q,MATCH(F45,Réttabanki!A:A,0)),IFERROR(INDEX(Réttabanki!Q:Q,MATCH(F45,Réttabanki!B:B,0)),"")))</f>
        <v/>
      </c>
      <c r="U45" s="457"/>
      <c r="V45" s="457"/>
      <c r="W45" s="457"/>
      <c r="X45" s="457"/>
      <c r="Y45" s="457"/>
      <c r="Z45" s="457"/>
      <c r="AA45" s="457"/>
      <c r="AF45" s="205" t="str">
        <f>IF($F45="","",IFERROR(IFERROR(INDEX(Réttabanki!$U:$U,MATCH($F45,Réttabanki!$A:$A,0)),INDEX(Vöruskrá!$R:$R,MATCH($F45,Vöruskrá!$B:$B,0)))*$H45/1000,""))</f>
        <v/>
      </c>
      <c r="AG45" s="205" t="str">
        <f>IF($F45="","",IFERROR(IFERROR(INDEX(Réttabanki!$U:$U,MATCH($F45,Réttabanki!$A:$A,0)),INDEX(Vöruskrá!$R:$R,MATCH($F45,Vöruskrá!$B:$B,0)))*IF($I45="",$H45*(1+$AD$2),$I45)/1000,""))</f>
        <v/>
      </c>
      <c r="AH45" s="206" t="str">
        <f t="shared" si="3"/>
        <v/>
      </c>
      <c r="AI45" s="409" t="str">
        <f t="shared" si="1"/>
        <v/>
      </c>
      <c r="AJ45" s="314">
        <f t="shared" si="2"/>
        <v>46259</v>
      </c>
    </row>
    <row r="46" spans="1:36" ht="36">
      <c r="A46" s="153"/>
      <c r="B46" s="11" t="s">
        <v>2396</v>
      </c>
      <c r="C46" s="11">
        <v>35</v>
      </c>
      <c r="D46" s="12" t="s">
        <v>2344</v>
      </c>
      <c r="E46" s="12" t="s">
        <v>2383</v>
      </c>
      <c r="F46" s="12" t="s">
        <v>1535</v>
      </c>
      <c r="G46" s="12" t="s">
        <v>2420</v>
      </c>
      <c r="H46" s="13">
        <v>40</v>
      </c>
      <c r="I46" s="13"/>
      <c r="J46" s="90">
        <f>IF($F46="","",IFERROR(IFERROR(INDEX(Réttabanki!$U:$U,MATCH($F46,Réttabanki!$A:$A,0)),INDEX(Vöruskrá!$R:$R,MATCH($F46,Vöruskrá!$B:$B,0)))*($H46+IF($I46="",$H46*(1+$AD$2),$I46))/2/1000,""))</f>
        <v>35</v>
      </c>
      <c r="K46" s="9" t="s">
        <v>1538</v>
      </c>
      <c r="L46" s="9" t="s">
        <v>1163</v>
      </c>
      <c r="M46" s="9"/>
      <c r="N46" s="10">
        <v>266</v>
      </c>
      <c r="O46" s="10">
        <v>4.7</v>
      </c>
      <c r="P46" s="10">
        <v>0.6</v>
      </c>
      <c r="Q46" s="10">
        <v>42</v>
      </c>
      <c r="R46" s="10">
        <v>11</v>
      </c>
      <c r="S46" s="10">
        <v>1</v>
      </c>
      <c r="T46" s="45"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28</v>
      </c>
      <c r="AG46" s="205">
        <f>IF($F46="","",IFERROR(IFERROR(INDEX(Réttabanki!$U:$U,MATCH($F46,Réttabanki!$A:$A,0)),INDEX(Vöruskrá!$R:$R,MATCH($F46,Vöruskrá!$B:$B,0)))*IF($I46="",$H46*(1+$AD$2),$I46)/1000,""))</f>
        <v>42</v>
      </c>
      <c r="AH46" s="206">
        <f t="shared" si="3"/>
        <v>3.6521739130434785E-2</v>
      </c>
      <c r="AI46" s="409" t="str">
        <f t="shared" si="1"/>
        <v>OK</v>
      </c>
      <c r="AJ46" s="314">
        <f t="shared" si="2"/>
        <v>46259</v>
      </c>
    </row>
    <row r="47" spans="1:36" ht="36">
      <c r="A47" s="153"/>
      <c r="B47" s="11" t="s">
        <v>2396</v>
      </c>
      <c r="C47" s="11">
        <v>35</v>
      </c>
      <c r="D47" s="12" t="s">
        <v>2344</v>
      </c>
      <c r="E47" s="12" t="s">
        <v>2383</v>
      </c>
      <c r="F47" s="12" t="s">
        <v>688</v>
      </c>
      <c r="G47" s="12" t="s">
        <v>2421</v>
      </c>
      <c r="H47" s="13">
        <v>20</v>
      </c>
      <c r="I47" s="13"/>
      <c r="J47" s="90">
        <f>IF($F47="","",IFERROR(IFERROR(INDEX(Réttabanki!$U:$U,MATCH($F47,Réttabanki!$A:$A,0)),INDEX(Vöruskrá!$R:$R,MATCH($F47,Vöruskrá!$B:$B,0)))*($H47+IF($I47="",$H47*(1+$AD$2),$I47))/2/1000,""))</f>
        <v>45</v>
      </c>
      <c r="K47" s="9" t="s">
        <v>689</v>
      </c>
      <c r="L47" s="9" t="s">
        <v>235</v>
      </c>
      <c r="M47" s="9"/>
      <c r="N47" s="10">
        <v>384</v>
      </c>
      <c r="O47" s="10">
        <v>29.3</v>
      </c>
      <c r="P47" s="10">
        <v>14.7</v>
      </c>
      <c r="Q47" s="10">
        <v>2.4</v>
      </c>
      <c r="R47" s="10">
        <v>12.8</v>
      </c>
      <c r="S47" s="10">
        <v>1.7</v>
      </c>
      <c r="T47" s="44" t="str">
        <f>IF(F47="","",IFERROR(INDEX(Réttabanki!Q:Q,MATCH(F47,Réttabanki!A:A,0)),IFERROR(INDEX(Réttabanki!Q:Q,MATCH(F47,Réttabanki!B:B,0)),"")))</f>
        <v/>
      </c>
      <c r="U47" s="457"/>
      <c r="V47" s="457"/>
      <c r="W47" s="457"/>
      <c r="X47" s="457"/>
      <c r="Y47" s="457"/>
      <c r="Z47" s="457"/>
      <c r="AA47" s="457"/>
      <c r="AF47" s="205">
        <f>IF($F47="","",IFERROR(IFERROR(INDEX(Réttabanki!$U:$U,MATCH($F47,Réttabanki!$A:$A,0)),INDEX(Vöruskrá!$R:$R,MATCH($F47,Vöruskrá!$B:$B,0)))*$H47/1000,""))</f>
        <v>36</v>
      </c>
      <c r="AG47" s="205">
        <f>IF($F47="","",IFERROR(IFERROR(INDEX(Réttabanki!$U:$U,MATCH($F47,Réttabanki!$A:$A,0)),INDEX(Vöruskrá!$R:$R,MATCH($F47,Vöruskrá!$B:$B,0)))*IF($I47="",$H47*(1+$AD$2),$I47)/1000,""))</f>
        <v>54</v>
      </c>
      <c r="AH47" s="206">
        <f t="shared" si="3"/>
        <v>4.6956521739130432E-2</v>
      </c>
      <c r="AI47" s="409" t="str">
        <f t="shared" si="1"/>
        <v>OK</v>
      </c>
      <c r="AJ47" s="314">
        <f t="shared" si="2"/>
        <v>46259</v>
      </c>
    </row>
    <row r="48" spans="1:36" ht="48">
      <c r="A48" s="153"/>
      <c r="B48" s="11" t="s">
        <v>2396</v>
      </c>
      <c r="C48" s="11">
        <v>35</v>
      </c>
      <c r="D48" s="12" t="s">
        <v>2344</v>
      </c>
      <c r="E48" s="12" t="s">
        <v>1080</v>
      </c>
      <c r="F48" s="12"/>
      <c r="G48" s="12" t="s">
        <v>2422</v>
      </c>
      <c r="H48" s="13"/>
      <c r="I48" s="13"/>
      <c r="J48" s="90" t="str">
        <f>IF($F48="","",IFERROR(IFERROR(INDEX(Réttabanki!$U:$U,MATCH($F48,Réttabanki!$A:$A,0)),INDEX(Vöruskrá!$R:$R,MATCH($F48,Vöruskrá!$B:$B,0)))*($H48+IF($I48="",$H48*(1+$AD$2),$I48))/2/1000,""))</f>
        <v/>
      </c>
      <c r="K48" s="9" t="s">
        <v>176</v>
      </c>
      <c r="L48" s="9" t="s">
        <v>177</v>
      </c>
      <c r="M48" s="9" t="str">
        <f>IF($F48="","",IFERROR(IFERROR(INDEX(Réttabanki!$F:$F,MATCH($F48,Réttabanki!$A:$A,0)),INDEX(Vöruskrá!$H:$H,MATCH($F48,Vöruskrá!$B:$B,0))),""))</f>
        <v/>
      </c>
      <c r="N48" s="10" t="str">
        <f>IF($F48="","",IFERROR(IFERROR(INDEX(Réttabanki!$G:$G,MATCH($F48,Réttabanki!$A:$A,0)),INDEX(Vöruskrá!$J:$J,MATCH($F48,Vöruskrá!$B:$B,0)))*($H48+IF($I48="",$H48*(1+$AD$2),$I48))/2/100,""))</f>
        <v/>
      </c>
      <c r="O48" s="10" t="str">
        <f>IF($F48="","",IFERROR(IFERROR(INDEX(Réttabanki!$H:$H,MATCH($F48,Réttabanki!$A:$A,0)),INDEX(Vöruskrá!$K:$K,MATCH($F48,Vöruskrá!$B:$B,0)))*($H48+IF($I48="",$H48*(1+$AD$2),$I48))/2/100,""))</f>
        <v/>
      </c>
      <c r="P48" s="10" t="str">
        <f>IF($F48="","",IFERROR(IFERROR(INDEX(Réttabanki!$I:$I,MATCH($F48,Réttabanki!$A:$A,0)),INDEX(Vöruskrá!$L:$L,MATCH($F48,Vöruskrá!$B:$B,0)))*($H48+IF($I48="",$H48*(1+$AD$2),$I48))/2/100,""))</f>
        <v/>
      </c>
      <c r="Q48" s="10" t="str">
        <f>IF($F48="","",IFERROR(IFERROR(INDEX(Réttabanki!$J:$J,MATCH($F48,Réttabanki!$A:$A,0)),INDEX(Vöruskrá!$M:$M,MATCH($F48,Vöruskrá!$B:$B,0)))*($H48+IF($I48="",$H48*(1+$AD$2),$I48))/2/100,""))</f>
        <v/>
      </c>
      <c r="R48" s="10" t="str">
        <f>IF($F48="","",IFERROR(IFERROR(INDEX(Réttabanki!$L:$L,MATCH($F48,Réttabanki!$A:$A,0)),INDEX(Vöruskrá!$O:$O,MATCH($F48,Vöruskrá!$B:$B,0)))*($H48+IF($I48="",$H48*(1+$AD$2),$I48))/2/100,""))</f>
        <v/>
      </c>
      <c r="S48" s="10" t="str">
        <f>IF($F48="","",IFERROR(IFERROR(INDEX(Réttabanki!$M:$M,MATCH($F48,Réttabanki!$A:$A,0)),INDEX(Vöruskrá!$P:$P,MATCH($F48,Vöruskrá!$B:$B,0)))*($H48+IF($I48="",$H48*(1+$AD$2),$I48))/2/100,""))</f>
        <v/>
      </c>
      <c r="T48" s="44" t="str">
        <f>IF(F48="","",IFERROR(INDEX(Réttabanki!Q:Q,MATCH(F48,Réttabanki!A:A,0)),IFERROR(INDEX(Réttabanki!Q:Q,MATCH(F48,Réttabanki!B:B,0)),"")))</f>
        <v/>
      </c>
      <c r="U48" s="455"/>
      <c r="V48" s="455"/>
      <c r="W48" s="455"/>
      <c r="X48" s="455"/>
      <c r="Y48" s="455"/>
      <c r="Z48" s="455"/>
      <c r="AA48" s="455"/>
      <c r="AF48" s="205" t="str">
        <f>IF($F48="","",IFERROR(IFERROR(INDEX(Réttabanki!$U:$U,MATCH($F48,Réttabanki!$A:$A,0)),INDEX(Vöruskrá!$R:$R,MATCH($F48,Vöruskrá!$B:$B,0)))*$H48/1000,""))</f>
        <v/>
      </c>
      <c r="AG48" s="205" t="str">
        <f>IF($F48="","",IFERROR(IFERROR(INDEX(Réttabanki!$U:$U,MATCH($F48,Réttabanki!$A:$A,0)),INDEX(Vöruskrá!$R:$R,MATCH($F48,Vöruskrá!$B:$B,0)))*IF($I48="",$H48*(1+$AD$2),$I48)/1000,""))</f>
        <v/>
      </c>
      <c r="AH48" s="206" t="str">
        <f t="shared" si="3"/>
        <v/>
      </c>
      <c r="AI48" s="409" t="str">
        <f t="shared" si="1"/>
        <v/>
      </c>
      <c r="AJ48" s="314">
        <f t="shared" si="2"/>
        <v>46259</v>
      </c>
    </row>
    <row r="49" spans="1:36" ht="48">
      <c r="A49" s="153"/>
      <c r="B49" s="11" t="s">
        <v>2396</v>
      </c>
      <c r="C49" s="11">
        <v>35</v>
      </c>
      <c r="D49" s="12" t="s">
        <v>2344</v>
      </c>
      <c r="E49" s="12" t="s">
        <v>1080</v>
      </c>
      <c r="F49" s="12" t="s">
        <v>174</v>
      </c>
      <c r="G49" s="12" t="s">
        <v>2420</v>
      </c>
      <c r="H49" s="13">
        <v>40</v>
      </c>
      <c r="I49" s="13"/>
      <c r="J49" s="90">
        <f>IF($F49="","",IFERROR(IFERROR(INDEX(Réttabanki!$U:$U,MATCH($F49,Réttabanki!$A:$A,0)),INDEX(Vöruskrá!$R:$R,MATCH($F49,Vöruskrá!$B:$B,0)))*($H49+IF($I49="",$H49*(1+$AD$2),$I49))/2/1000,""))</f>
        <v>30</v>
      </c>
      <c r="K49" s="9" t="s">
        <v>176</v>
      </c>
      <c r="L49" s="9" t="s">
        <v>177</v>
      </c>
      <c r="M49" s="9"/>
      <c r="N49" s="10">
        <v>308</v>
      </c>
      <c r="O49" s="10">
        <v>7.8</v>
      </c>
      <c r="P49" s="10">
        <v>0.8</v>
      </c>
      <c r="Q49" s="10">
        <v>48</v>
      </c>
      <c r="R49" s="10">
        <v>10</v>
      </c>
      <c r="S49" s="10">
        <v>1.4</v>
      </c>
      <c r="T49" s="45" t="str">
        <f>IF(F49="","",IFERROR(INDEX(Réttabanki!Q:Q,MATCH(F49,Réttabanki!A:A,0)),IFERROR(INDEX(Réttabanki!Q:Q,MATCH(F49,Réttabanki!B:B,0)),"")))</f>
        <v/>
      </c>
      <c r="U49" s="457"/>
      <c r="V49" s="457"/>
      <c r="W49" s="457"/>
      <c r="X49" s="457"/>
      <c r="Y49" s="457"/>
      <c r="Z49" s="457"/>
      <c r="AA49" s="457"/>
      <c r="AF49" s="205">
        <f>IF($F49="","",IFERROR(IFERROR(INDEX(Réttabanki!$U:$U,MATCH($F49,Réttabanki!$A:$A,0)),INDEX(Vöruskrá!$R:$R,MATCH($F49,Vöruskrá!$B:$B,0)))*$H49/1000,""))</f>
        <v>24</v>
      </c>
      <c r="AG49" s="205">
        <f>IF($F49="","",IFERROR(IFERROR(INDEX(Réttabanki!$U:$U,MATCH($F49,Réttabanki!$A:$A,0)),INDEX(Vöruskrá!$R:$R,MATCH($F49,Vöruskrá!$B:$B,0)))*IF($I49="",$H49*(1+$AD$2),$I49)/1000,""))</f>
        <v>36</v>
      </c>
      <c r="AH49" s="206">
        <f t="shared" si="3"/>
        <v>3.1304347826086959E-2</v>
      </c>
      <c r="AI49" s="409" t="str">
        <f t="shared" si="1"/>
        <v>OK</v>
      </c>
      <c r="AJ49" s="314">
        <f t="shared" si="2"/>
        <v>46259</v>
      </c>
    </row>
    <row r="50" spans="1:36" ht="72">
      <c r="A50" s="153"/>
      <c r="B50" s="11" t="s">
        <v>2396</v>
      </c>
      <c r="C50" s="11">
        <v>35</v>
      </c>
      <c r="D50" s="12" t="s">
        <v>2344</v>
      </c>
      <c r="E50" s="12" t="s">
        <v>1080</v>
      </c>
      <c r="F50" s="12"/>
      <c r="G50" s="12" t="s">
        <v>2423</v>
      </c>
      <c r="H50" s="13"/>
      <c r="I50" s="13"/>
      <c r="J50" s="90" t="str">
        <f>IF($F50="","",IFERROR(IFERROR(INDEX(Réttabanki!$U:$U,MATCH($F50,Réttabanki!$A:$A,0)),INDEX(Vöruskrá!$R:$R,MATCH($F50,Vöruskrá!$B:$B,0)))*($H50+IF($I50="",$H50*(1+$AD$2),$I50))/2/1000,""))</f>
        <v/>
      </c>
      <c r="K50" s="9" t="s">
        <v>2424</v>
      </c>
      <c r="L50" s="9" t="s">
        <v>235</v>
      </c>
      <c r="M50" s="9"/>
      <c r="N50" s="10"/>
      <c r="O50" s="10"/>
      <c r="P50" s="10"/>
      <c r="Q50" s="10"/>
      <c r="R50" s="10"/>
      <c r="S50" s="10"/>
      <c r="T50" s="44"/>
      <c r="U50" s="455"/>
      <c r="V50" s="455"/>
      <c r="W50" s="455"/>
      <c r="X50" s="455"/>
      <c r="Y50" s="455"/>
      <c r="Z50" s="455"/>
      <c r="AA50" s="455"/>
      <c r="AF50" s="205" t="str">
        <f>IF($F50="","",IFERROR(IFERROR(INDEX(Réttabanki!$U:$U,MATCH($F50,Réttabanki!$A:$A,0)),INDEX(Vöruskrá!$R:$R,MATCH($F50,Vöruskrá!$B:$B,0)))*$H50/1000,""))</f>
        <v/>
      </c>
      <c r="AG50" s="205" t="str">
        <f>IF($F50="","",IFERROR(IFERROR(INDEX(Réttabanki!$U:$U,MATCH($F50,Réttabanki!$A:$A,0)),INDEX(Vöruskrá!$R:$R,MATCH($F50,Vöruskrá!$B:$B,0)))*IF($I50="",$H50*(1+$AD$2),$I50)/1000,""))</f>
        <v/>
      </c>
      <c r="AH50" s="206" t="str">
        <f t="shared" si="3"/>
        <v/>
      </c>
      <c r="AI50" s="409" t="str">
        <f t="shared" si="1"/>
        <v/>
      </c>
      <c r="AJ50" s="314">
        <f t="shared" si="2"/>
        <v>46259</v>
      </c>
    </row>
    <row r="51" spans="1:36" ht="48">
      <c r="A51" s="153"/>
      <c r="B51" s="11" t="s">
        <v>2396</v>
      </c>
      <c r="C51" s="11">
        <v>35</v>
      </c>
      <c r="D51" s="12" t="s">
        <v>2344</v>
      </c>
      <c r="E51" s="12" t="s">
        <v>1080</v>
      </c>
      <c r="F51" s="12" t="s">
        <v>1308</v>
      </c>
      <c r="G51" s="12" t="s">
        <v>2392</v>
      </c>
      <c r="H51" s="13">
        <v>40</v>
      </c>
      <c r="I51" s="13"/>
      <c r="J51" s="90">
        <f>IF($F51="","",IFERROR(IFERROR(INDEX(Réttabanki!$U:$U,MATCH($F51,Réttabanki!$A:$A,0)),INDEX(Vöruskrá!$R:$R,MATCH($F51,Vöruskrá!$B:$B,0)))*($H51+IF($I51="",$H51*(1+$AD$2),$I51))/2/1000,""))</f>
        <v>30</v>
      </c>
      <c r="K51" s="9" t="s">
        <v>1309</v>
      </c>
      <c r="L51" s="9" t="s">
        <v>228</v>
      </c>
      <c r="M51" s="9"/>
      <c r="N51" s="10">
        <v>227</v>
      </c>
      <c r="O51" s="10">
        <v>4.2</v>
      </c>
      <c r="P51" s="10">
        <v>0.4</v>
      </c>
      <c r="Q51" s="10">
        <v>39.799999999999997</v>
      </c>
      <c r="R51" s="10">
        <v>2.1</v>
      </c>
      <c r="S51" s="10">
        <v>0.9</v>
      </c>
      <c r="T51" s="44"/>
      <c r="U51" s="457"/>
      <c r="V51" s="457"/>
      <c r="W51" s="457"/>
      <c r="X51" s="457"/>
      <c r="Y51" s="457"/>
      <c r="Z51" s="457"/>
      <c r="AA51" s="457"/>
      <c r="AF51" s="205">
        <f>IF($F51="","",IFERROR(IFERROR(INDEX(Réttabanki!$U:$U,MATCH($F51,Réttabanki!$A:$A,0)),INDEX(Vöruskrá!$R:$R,MATCH($F51,Vöruskrá!$B:$B,0)))*$H51/1000,""))</f>
        <v>24</v>
      </c>
      <c r="AG51" s="205">
        <f>IF($F51="","",IFERROR(IFERROR(INDEX(Réttabanki!$U:$U,MATCH($F51,Réttabanki!$A:$A,0)),INDEX(Vöruskrá!$R:$R,MATCH($F51,Vöruskrá!$B:$B,0)))*IF($I51="",$H51*(1+$AD$2),$I51)/1000,""))</f>
        <v>36</v>
      </c>
      <c r="AH51" s="206">
        <f t="shared" si="3"/>
        <v>3.1304347826086959E-2</v>
      </c>
      <c r="AI51" s="409" t="str">
        <f t="shared" si="1"/>
        <v>OK</v>
      </c>
      <c r="AJ51" s="314">
        <f t="shared" si="2"/>
        <v>46259</v>
      </c>
    </row>
    <row r="52" spans="1:36" ht="36">
      <c r="A52" s="153"/>
      <c r="B52" s="11" t="s">
        <v>2396</v>
      </c>
      <c r="C52" s="11">
        <v>35</v>
      </c>
      <c r="D52" s="12" t="s">
        <v>2344</v>
      </c>
      <c r="E52" s="12" t="s">
        <v>1080</v>
      </c>
      <c r="F52" s="12" t="s">
        <v>688</v>
      </c>
      <c r="G52" s="12" t="s">
        <v>2421</v>
      </c>
      <c r="H52" s="13">
        <v>20</v>
      </c>
      <c r="I52" s="13"/>
      <c r="J52" s="90">
        <f>IF($F52="","",IFERROR(IFERROR(INDEX(Réttabanki!$U:$U,MATCH($F52,Réttabanki!$A:$A,0)),INDEX(Vöruskrá!$R:$R,MATCH($F52,Vöruskrá!$B:$B,0)))*($H52+IF($I52="",$H52*(1+$AD$2),$I52))/2/1000,""))</f>
        <v>45</v>
      </c>
      <c r="K52" s="9" t="s">
        <v>689</v>
      </c>
      <c r="L52" s="9" t="s">
        <v>235</v>
      </c>
      <c r="M52" s="9"/>
      <c r="N52" s="10">
        <v>384</v>
      </c>
      <c r="O52" s="10">
        <v>29.3</v>
      </c>
      <c r="P52" s="10">
        <v>14.7</v>
      </c>
      <c r="Q52" s="10">
        <v>2.4</v>
      </c>
      <c r="R52" s="10">
        <v>12.8</v>
      </c>
      <c r="S52" s="10">
        <v>1.7</v>
      </c>
      <c r="T52" s="44"/>
      <c r="U52" s="455"/>
      <c r="V52" s="455"/>
      <c r="W52" s="455"/>
      <c r="X52" s="455"/>
      <c r="Y52" s="455"/>
      <c r="Z52" s="455"/>
      <c r="AA52" s="455"/>
      <c r="AF52" s="205">
        <f>IF($F52="","",IFERROR(IFERROR(INDEX(Réttabanki!$U:$U,MATCH($F52,Réttabanki!$A:$A,0)),INDEX(Vöruskrá!$R:$R,MATCH($F52,Vöruskrá!$B:$B,0)))*$H52/1000,""))</f>
        <v>36</v>
      </c>
      <c r="AG52" s="205">
        <f>IF($F52="","",IFERROR(IFERROR(INDEX(Réttabanki!$U:$U,MATCH($F52,Réttabanki!$A:$A,0)),INDEX(Vöruskrá!$R:$R,MATCH($F52,Vöruskrá!$B:$B,0)))*IF($I52="",$H52*(1+$AD$2),$I52)/1000,""))</f>
        <v>54</v>
      </c>
      <c r="AH52" s="206">
        <f t="shared" si="3"/>
        <v>4.6956521739130432E-2</v>
      </c>
      <c r="AI52" s="409" t="str">
        <f t="shared" si="1"/>
        <v>OK</v>
      </c>
      <c r="AJ52" s="314">
        <f t="shared" si="2"/>
        <v>46259</v>
      </c>
    </row>
    <row r="53" spans="1:36">
      <c r="A53" s="154"/>
      <c r="B53" s="95" t="s">
        <v>2396</v>
      </c>
      <c r="C53" s="95">
        <v>35</v>
      </c>
      <c r="D53" s="96"/>
      <c r="E53" s="96"/>
      <c r="F53" s="96" t="s">
        <v>2393</v>
      </c>
      <c r="G53" s="96"/>
      <c r="H53" s="97"/>
      <c r="I53" s="97"/>
      <c r="J53" s="225">
        <f>SUMIFS($AF$3:$AF$798,$AJ$3:$AJ$798,$AJ53,$D$3:$D$798,"&lt;&gt;Grunnskólar starfsmenn",$E$3:$E$798,"Aðalréttur")+SUMIFS($AF$3:$AF$798,$AJ$3:$AJ$798,$AJ53,$D$3:$D$798,"&lt;&gt;Grunnskólar starfsmenn",$E$3:$E$798,"Meðlætisbar")+SUMIFS($AF$3:$AF$798,$AJ$3:$AJ$798,$AJ53,$D$3:$D$798,"&lt;&gt;Grunnskólar starfsmenn",$E$3:$E$798,"Síðdegishressing")</f>
        <v>490.45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IF($J53="","",$J53/$AE$6)</f>
        <v>0.36329629629629628</v>
      </c>
      <c r="AI53" s="409" t="str">
        <f t="shared" si="1"/>
        <v>⚠ Yfir 30%</v>
      </c>
      <c r="AJ53" s="314">
        <f t="shared" si="2"/>
        <v>46259</v>
      </c>
    </row>
    <row r="54" spans="1:36">
      <c r="A54" s="154"/>
      <c r="B54" s="95" t="s">
        <v>2396</v>
      </c>
      <c r="C54" s="95">
        <v>35</v>
      </c>
      <c r="D54" s="96"/>
      <c r="E54" s="96"/>
      <c r="F54" s="96" t="s">
        <v>2395</v>
      </c>
      <c r="G54" s="96"/>
      <c r="H54" s="97"/>
      <c r="I54" s="97"/>
      <c r="J54" s="225">
        <f>SUMIFS($AG$3:$AG$798,$AJ$3:$AJ$798,$AJ54,$D$3:$D$798,"&lt;&gt;Grunnskólar starfsmenn",$E$3:$E$798,"Aðalréttur")+SUMIFS($AG$3:$AG$798,$AJ$3:$AJ$798,$AJ54,$D$3:$D$798,"&lt;&gt;Grunnskólar starfsmenn",$E$3:$E$798,"Meðlætisbar")</f>
        <v>615.45000000000005</v>
      </c>
      <c r="K54" s="9" t="s">
        <v>2394</v>
      </c>
      <c r="L54" s="9"/>
      <c r="M54" s="9"/>
      <c r="N54" s="10"/>
      <c r="O54" s="10"/>
      <c r="P54" s="10"/>
      <c r="Q54" s="10"/>
      <c r="R54" s="10"/>
      <c r="S54" s="10"/>
      <c r="T54" s="44"/>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f>IF($J54="","",$J54/$AE$5)</f>
        <v>0.53517391304347828</v>
      </c>
      <c r="AI54" s="409" t="str">
        <f t="shared" si="1"/>
        <v>⚠ Yfir 30%</v>
      </c>
      <c r="AJ54" s="314">
        <f t="shared" si="2"/>
        <v>46259</v>
      </c>
    </row>
    <row r="55" spans="1:36" ht="48">
      <c r="A55" s="153">
        <v>46260</v>
      </c>
      <c r="B55" s="11" t="s">
        <v>2425</v>
      </c>
      <c r="C55" s="11">
        <v>35</v>
      </c>
      <c r="D55" s="12" t="s">
        <v>2318</v>
      </c>
      <c r="E55" s="12" t="s">
        <v>2352</v>
      </c>
      <c r="F55" s="12"/>
      <c r="G55" s="12" t="s">
        <v>2426</v>
      </c>
      <c r="H55" s="13"/>
      <c r="I55" s="13"/>
      <c r="J55" s="90" t="str">
        <f>IF($F55="","",IFERROR(IFERROR(INDEX(Réttabanki!$U:$U,MATCH($F55,Réttabanki!$A:$A,0)),INDEX(Vöruskrá!$R:$R,MATCH($F55,Vöruskrá!$B:$B,0)))*($H55+IF($I55="",$H55*(1+$AD$2),$I55))/2/1000,""))</f>
        <v/>
      </c>
      <c r="K55" s="9" t="s">
        <v>2427</v>
      </c>
      <c r="L55" s="9" t="s">
        <v>2428</v>
      </c>
      <c r="M55" s="9" t="str">
        <f>IF(F55="","",IFERROR(IFERROR(INDEX(Réttabanki!F:F,MATCH(F55,Réttabanki!A:A,0)),""),IFERROR(IFERROR(INDEX(Vöruskrá!H:H,MATCH(F55,Vöruskrá!B:B,0)),""),"")))</f>
        <v/>
      </c>
      <c r="N55" s="10" t="str">
        <f>IF(OR(F55="",H55=""),"",IFERROR(IFERROR(INDEX(Réttabanki!G:G,MATCH(F55,Réttabanki!A:A,0)),"")*H55/100,IFERROR(IFERROR(INDEX(Vöruskrá!J:J,MATCH(F55,Vöruskrá!B:B,0)),"")*H55/100,"")))</f>
        <v/>
      </c>
      <c r="O55" s="10" t="str">
        <f>IF(OR(F55="",H55=""),"",IFERROR(IFERROR(INDEX(Réttabanki!H:H,MATCH(F55,Réttabanki!A:A,0)),"")*H55/100,IFERROR(IFERROR(INDEX(Vöruskrá!K:K,MATCH(F55,Vöruskrá!B:B,0)),"")*H55/100,"")))</f>
        <v/>
      </c>
      <c r="P55" s="10" t="str">
        <f>IF(OR(F55="",H55=""),"",IFERROR(IFERROR(INDEX(Réttabanki!I:I,MATCH(F55,Réttabanki!A:A,0)),"")*H55/100,IFERROR(IFERROR(INDEX(Vöruskrá!L:L,MATCH(F55,Vöruskrá!B:B,0)),"")*H55/100,"")))</f>
        <v/>
      </c>
      <c r="Q55" s="10" t="str">
        <f>IF(OR(F55="",H55=""),"",IFERROR(IFERROR(INDEX(Réttabanki!J:J,MATCH(F55,Réttabanki!A:A,0)),"")*H55/100,IFERROR(IFERROR(INDEX(Vöruskrá!M:M,MATCH(F55,Vöruskrá!B:B,0)),"")*H55/100,"")))</f>
        <v/>
      </c>
      <c r="R55" s="10" t="str">
        <f>IF(OR(F55="",H55=""),"",IFERROR(IFERROR(INDEX(Réttabanki!K:K,MATCH(F55,Réttabanki!A:A,0)),"")*H55/100,IFERROR(IFERROR(INDEX(Vöruskrá!O:O,MATCH(F55,Vöruskrá!B:B,0)),"")*H55/100,"")))</f>
        <v/>
      </c>
      <c r="S55" s="10" t="str">
        <f>IF(OR(F55="",H55=""),"",IFERROR(IFERROR(INDEX(Réttabanki!L:L,MATCH(F55,Réttabanki!A:A,0)),"")*H55/100,IFERROR(IFERROR(INDEX(Vöruskrá!P:P,MATCH(F55,Vöruskrá!B:B,0)),"")*H55/100,"")))</f>
        <v/>
      </c>
      <c r="T55" s="45" t="str">
        <f>IF(F55="","",IFERROR(INDEX(Réttabanki!Q:Q,MATCH(F55,Réttabanki!A:A,0)),IFERROR(INDEX(Réttabanki!Q:Q,MATCH(F55,Réttabanki!B:B,0)),"")))</f>
        <v/>
      </c>
      <c r="U55" s="457"/>
      <c r="V55" s="457"/>
      <c r="W55" s="457"/>
      <c r="X55" s="457"/>
      <c r="Y55" s="457"/>
      <c r="Z55" s="457"/>
      <c r="AA55" s="457"/>
      <c r="AF55" s="205" t="str">
        <f>IF($F55="","",IFERROR(IFERROR(INDEX(Réttabanki!$U:$U,MATCH($F55,Réttabanki!$A:$A,0)),INDEX(Vöruskrá!$R:$R,MATCH($F55,Vöruskrá!$B:$B,0)))*$H55/1000,""))</f>
        <v/>
      </c>
      <c r="AG55" s="205" t="str">
        <f>IF($F55="","",IFERROR(IFERROR(INDEX(Réttabanki!$U:$U,MATCH($F55,Réttabanki!$A:$A,0)),INDEX(Vöruskrá!$R:$R,MATCH($F55,Vöruskrá!$B:$B,0)))*IF($I55="",$H55*(1+$AD$2),$I55)/1000,""))</f>
        <v/>
      </c>
      <c r="AH55" s="206" t="str">
        <f t="shared" ref="AH55:AH85" si="4">IF(N($AF55)+N($AG55)=0,"",MAX(N($AF55)/$AE$6,N($AG55)/$AE$5))</f>
        <v/>
      </c>
      <c r="AI55" s="409" t="str">
        <f t="shared" si="1"/>
        <v/>
      </c>
      <c r="AJ55" s="314">
        <f t="shared" si="2"/>
        <v>46260</v>
      </c>
    </row>
    <row r="56" spans="1:36">
      <c r="A56" s="153"/>
      <c r="B56" s="11" t="s">
        <v>2425</v>
      </c>
      <c r="C56" s="11">
        <v>35</v>
      </c>
      <c r="D56" s="12" t="s">
        <v>2318</v>
      </c>
      <c r="E56" s="12" t="s">
        <v>2352</v>
      </c>
      <c r="F56" s="12" t="s">
        <v>747</v>
      </c>
      <c r="G56" s="12" t="s">
        <v>2429</v>
      </c>
      <c r="H56" s="13">
        <v>250</v>
      </c>
      <c r="I56" s="13">
        <v>250</v>
      </c>
      <c r="J56" s="90">
        <f>IF($F56="","",IFERROR(IFERROR(INDEX(Réttabanki!$U:$U,MATCH($F56,Réttabanki!$A:$A,0)),INDEX(Vöruskrá!$R:$R,MATCH($F56,Vöruskrá!$B:$B,0)))*($H56+IF($I56="",$H56*(1+$AD$2),$I56))/2/1000,""))</f>
        <v>152.5</v>
      </c>
      <c r="K56" s="9" t="s">
        <v>748</v>
      </c>
      <c r="L56" s="9" t="s">
        <v>214</v>
      </c>
      <c r="M56" s="9"/>
      <c r="N56" s="10">
        <v>48</v>
      </c>
      <c r="O56" s="10">
        <v>2</v>
      </c>
      <c r="P56" s="10">
        <v>1.1000000000000001</v>
      </c>
      <c r="Q56" s="10">
        <v>5.7</v>
      </c>
      <c r="R56" s="10">
        <v>1.9</v>
      </c>
      <c r="S56" s="10">
        <v>0.1</v>
      </c>
      <c r="T56" s="45">
        <v>1</v>
      </c>
      <c r="U56" s="455" t="s">
        <v>2357</v>
      </c>
      <c r="V56" s="455" t="s">
        <v>2358</v>
      </c>
      <c r="W56" s="455" t="s">
        <v>2430</v>
      </c>
      <c r="X56" s="455" t="s">
        <v>2359</v>
      </c>
      <c r="Y56" s="455">
        <v>75</v>
      </c>
      <c r="Z56" s="455" t="s">
        <v>2431</v>
      </c>
      <c r="AA56" s="455"/>
      <c r="AF56" s="205">
        <f>IF($F56="","",IFERROR(IFERROR(INDEX(Réttabanki!$U:$U,MATCH($F56,Réttabanki!$A:$A,0)),INDEX(Vöruskrá!$R:$R,MATCH($F56,Vöruskrá!$B:$B,0)))*$H56/1000,""))</f>
        <v>152.5</v>
      </c>
      <c r="AG56" s="205">
        <f>IF($F56="","",IFERROR(IFERROR(INDEX(Réttabanki!$U:$U,MATCH($F56,Réttabanki!$A:$A,0)),INDEX(Vöruskrá!$R:$R,MATCH($F56,Vöruskrá!$B:$B,0)))*IF($I56="",$H56*(1+$AD$2),$I56)/1000,""))</f>
        <v>152.5</v>
      </c>
      <c r="AH56" s="206">
        <f t="shared" si="4"/>
        <v>0.13260869565217392</v>
      </c>
      <c r="AI56" s="409" t="str">
        <f t="shared" si="1"/>
        <v>OK</v>
      </c>
      <c r="AJ56" s="314">
        <f t="shared" si="2"/>
        <v>46260</v>
      </c>
    </row>
    <row r="57" spans="1:36">
      <c r="A57" s="153"/>
      <c r="B57" s="11" t="s">
        <v>2425</v>
      </c>
      <c r="C57" s="11">
        <v>35</v>
      </c>
      <c r="D57" s="12" t="s">
        <v>2318</v>
      </c>
      <c r="E57" s="12" t="s">
        <v>2352</v>
      </c>
      <c r="F57" s="12" t="s">
        <v>275</v>
      </c>
      <c r="G57" s="12" t="s">
        <v>2432</v>
      </c>
      <c r="H57" s="13">
        <v>25</v>
      </c>
      <c r="I57" s="13">
        <v>25</v>
      </c>
      <c r="J57" s="90">
        <f>IF($F57="","",IFERROR(IFERROR(INDEX(Réttabanki!$U:$U,MATCH($F57,Réttabanki!$A:$A,0)),INDEX(Vöruskrá!$R:$R,MATCH($F57,Vöruskrá!$B:$B,0)))*($H57+IF($I57="",$H57*(1+$AD$2),$I57))/2/1000,""))</f>
        <v>45</v>
      </c>
      <c r="K57" s="9" t="s">
        <v>276</v>
      </c>
      <c r="L57" s="9" t="s">
        <v>277</v>
      </c>
      <c r="M57" s="9"/>
      <c r="N57" s="10">
        <v>401</v>
      </c>
      <c r="O57" s="10">
        <v>32.700000000000003</v>
      </c>
      <c r="P57" s="10">
        <v>16.600000000000001</v>
      </c>
      <c r="Q57" s="10">
        <v>15.7</v>
      </c>
      <c r="R57" s="10">
        <v>10.3</v>
      </c>
      <c r="S57" s="10">
        <v>1</v>
      </c>
      <c r="T57" s="44" t="str">
        <f>IF(F57="","",IFERROR(INDEX(Réttabanki!Q:Q,MATCH(F57,Réttabanki!A:A,0)),IFERROR(INDEX(Réttabanki!Q:Q,MATCH(F57,Réttabanki!B:B,0)),"")))</f>
        <v/>
      </c>
      <c r="U57" s="457" t="s">
        <v>2357</v>
      </c>
      <c r="V57" s="457" t="s">
        <v>2403</v>
      </c>
      <c r="W57" s="457"/>
      <c r="X57" s="457"/>
      <c r="Y57" s="457"/>
      <c r="Z57" s="457"/>
      <c r="AA57" s="457"/>
      <c r="AF57" s="205">
        <f>IF($F57="","",IFERROR(IFERROR(INDEX(Réttabanki!$U:$U,MATCH($F57,Réttabanki!$A:$A,0)),INDEX(Vöruskrá!$R:$R,MATCH($F57,Vöruskrá!$B:$B,0)))*$H57/1000,""))</f>
        <v>45</v>
      </c>
      <c r="AG57" s="205">
        <f>IF($F57="","",IFERROR(IFERROR(INDEX(Réttabanki!$U:$U,MATCH($F57,Réttabanki!$A:$A,0)),INDEX(Vöruskrá!$R:$R,MATCH($F57,Vöruskrá!$B:$B,0)))*IF($I57="",$H57*(1+$AD$2),$I57)/1000,""))</f>
        <v>45</v>
      </c>
      <c r="AH57" s="206">
        <f t="shared" si="4"/>
        <v>3.9130434782608699E-2</v>
      </c>
      <c r="AI57" s="409" t="str">
        <f t="shared" si="1"/>
        <v>OK</v>
      </c>
      <c r="AJ57" s="314">
        <f t="shared" si="2"/>
        <v>46260</v>
      </c>
    </row>
    <row r="58" spans="1:36" ht="24">
      <c r="A58" s="153"/>
      <c r="B58" s="11" t="s">
        <v>2425</v>
      </c>
      <c r="C58" s="11">
        <v>35</v>
      </c>
      <c r="D58" s="12" t="s">
        <v>2318</v>
      </c>
      <c r="E58" s="12" t="s">
        <v>2352</v>
      </c>
      <c r="F58" s="12" t="s">
        <v>825</v>
      </c>
      <c r="G58" s="12" t="s">
        <v>2433</v>
      </c>
      <c r="H58" s="13">
        <v>5</v>
      </c>
      <c r="I58" s="13">
        <v>5</v>
      </c>
      <c r="J58" s="90">
        <f>IF($F58="","",IFERROR(IFERROR(INDEX(Réttabanki!$U:$U,MATCH($F58,Réttabanki!$A:$A,0)),INDEX(Vöruskrá!$R:$R,MATCH($F58,Vöruskrá!$B:$B,0)))*($H58+IF($I58="",$H58*(1+$AD$2),$I58))/2/1000,""))</f>
        <v>27.495000000000001</v>
      </c>
      <c r="K58" s="9" t="s">
        <v>826</v>
      </c>
      <c r="L58" s="9"/>
      <c r="M58" s="9" t="s">
        <v>390</v>
      </c>
      <c r="N58" s="10">
        <v>243</v>
      </c>
      <c r="O58" s="10">
        <v>1.2</v>
      </c>
      <c r="P58" s="10">
        <v>0.4</v>
      </c>
      <c r="Q58" s="10">
        <v>81</v>
      </c>
      <c r="R58" s="10">
        <v>4</v>
      </c>
      <c r="S58" s="10">
        <v>0</v>
      </c>
      <c r="T58" s="45" t="str">
        <f>IF(F58="","",IFERROR(INDEX(Réttabanki!Q:Q,MATCH(F58,Réttabanki!A:A,0)),IFERROR(INDEX(Réttabanki!Q:Q,MATCH(F58,Réttabanki!B:B,0)),"")))</f>
        <v/>
      </c>
      <c r="U58" s="455"/>
      <c r="V58" s="455"/>
      <c r="W58" s="455"/>
      <c r="X58" s="455"/>
      <c r="Y58" s="455"/>
      <c r="Z58" s="455"/>
      <c r="AA58" s="455"/>
      <c r="AF58" s="205">
        <f>IF($F58="","",IFERROR(IFERROR(INDEX(Réttabanki!$U:$U,MATCH($F58,Réttabanki!$A:$A,0)),INDEX(Vöruskrá!$R:$R,MATCH($F58,Vöruskrá!$B:$B,0)))*$H58/1000,""))</f>
        <v>27.495000000000001</v>
      </c>
      <c r="AG58" s="205">
        <f>IF($F58="","",IFERROR(IFERROR(INDEX(Réttabanki!$U:$U,MATCH($F58,Réttabanki!$A:$A,0)),INDEX(Vöruskrá!$R:$R,MATCH($F58,Vöruskrá!$B:$B,0)))*IF($I58="",$H58*(1+$AD$2),$I58)/1000,""))</f>
        <v>27.495000000000001</v>
      </c>
      <c r="AH58" s="206">
        <f t="shared" si="4"/>
        <v>2.3908695652173913E-2</v>
      </c>
      <c r="AI58" s="409" t="str">
        <f t="shared" si="1"/>
        <v>OK</v>
      </c>
      <c r="AJ58" s="314">
        <f t="shared" si="2"/>
        <v>46260</v>
      </c>
    </row>
    <row r="59" spans="1:36" ht="24">
      <c r="A59" s="153"/>
      <c r="B59" s="11" t="s">
        <v>2425</v>
      </c>
      <c r="C59" s="11">
        <v>35</v>
      </c>
      <c r="D59" s="12" t="s">
        <v>2356</v>
      </c>
      <c r="E59" s="12" t="s">
        <v>2352</v>
      </c>
      <c r="F59" s="12" t="s">
        <v>1557</v>
      </c>
      <c r="G59" s="12" t="s">
        <v>2434</v>
      </c>
      <c r="H59" s="13"/>
      <c r="I59" s="13">
        <v>25</v>
      </c>
      <c r="J59" s="90">
        <f>IF($F59="","",IFERROR(IFERROR(INDEX(Réttabanki!$U:$U,MATCH($F59,Réttabanki!$A:$A,0)),INDEX(Vöruskrá!$R:$R,MATCH($F59,Vöruskrá!$B:$B,0)))*($H59+IF($I59="",$H59*(1+$AD$2),$I59))/2/1000,""))</f>
        <v>15</v>
      </c>
      <c r="K59" s="9" t="s">
        <v>1560</v>
      </c>
      <c r="L59" s="9" t="s">
        <v>1561</v>
      </c>
      <c r="M59" s="9"/>
      <c r="N59" s="10">
        <v>307</v>
      </c>
      <c r="O59" s="10">
        <v>24</v>
      </c>
      <c r="P59" s="10">
        <v>12</v>
      </c>
      <c r="Q59" s="10">
        <v>15</v>
      </c>
      <c r="R59" s="10">
        <v>8.1</v>
      </c>
      <c r="S59" s="10">
        <v>1.1000000000000001</v>
      </c>
      <c r="T59" s="45"/>
      <c r="U59" s="457"/>
      <c r="V59" s="457"/>
      <c r="W59" s="457"/>
      <c r="X59" s="457"/>
      <c r="Y59" s="457"/>
      <c r="Z59" s="457"/>
      <c r="AA59" s="457"/>
      <c r="AF59" s="205">
        <f>IF($F59="","",IFERROR(IFERROR(INDEX(Réttabanki!$U:$U,MATCH($F59,Réttabanki!$A:$A,0)),INDEX(Vöruskrá!$R:$R,MATCH($F59,Vöruskrá!$B:$B,0)))*$H59/1000,""))</f>
        <v>0</v>
      </c>
      <c r="AG59" s="205">
        <f>IF($F59="","",IFERROR(IFERROR(INDEX(Réttabanki!$U:$U,MATCH($F59,Réttabanki!$A:$A,0)),INDEX(Vöruskrá!$R:$R,MATCH($F59,Vöruskrá!$B:$B,0)))*IF($I59="",$H59*(1+$AD$2),$I59)/1000,""))</f>
        <v>30</v>
      </c>
      <c r="AH59" s="206">
        <f t="shared" si="4"/>
        <v>2.6086956521739129E-2</v>
      </c>
      <c r="AI59" s="409" t="str">
        <f t="shared" si="1"/>
        <v>OK</v>
      </c>
      <c r="AJ59" s="314">
        <f t="shared" si="2"/>
        <v>46260</v>
      </c>
    </row>
    <row r="60" spans="1:36" ht="60">
      <c r="A60" s="153"/>
      <c r="B60" s="11" t="s">
        <v>2425</v>
      </c>
      <c r="C60" s="11">
        <v>35</v>
      </c>
      <c r="D60" s="12" t="s">
        <v>2318</v>
      </c>
      <c r="E60" s="12" t="s">
        <v>1080</v>
      </c>
      <c r="F60" s="12"/>
      <c r="G60" s="12" t="s">
        <v>2435</v>
      </c>
      <c r="H60" s="13"/>
      <c r="I60" s="13"/>
      <c r="J60" s="90" t="str">
        <f>IF($F60="","",IFERROR(IFERROR(INDEX(Réttabanki!$U:$U,MATCH($F60,Réttabanki!$A:$A,0)),INDEX(Vöruskrá!$R:$R,MATCH($F60,Vöruskrá!$B:$B,0)))*($H60+IF($I60="",$H60*(1+$AD$2),$I60))/2/1000,""))</f>
        <v/>
      </c>
      <c r="K60" s="9" t="s">
        <v>2436</v>
      </c>
      <c r="L60" s="9" t="s">
        <v>214</v>
      </c>
      <c r="M60" s="9"/>
      <c r="N60" s="10"/>
      <c r="O60" s="10"/>
      <c r="P60" s="10"/>
      <c r="Q60" s="10"/>
      <c r="R60" s="10"/>
      <c r="S60" s="10"/>
      <c r="T60" s="45"/>
      <c r="U60" s="455"/>
      <c r="V60" s="455"/>
      <c r="W60" s="455"/>
      <c r="X60" s="455"/>
      <c r="Y60" s="455"/>
      <c r="Z60" s="455"/>
      <c r="AA60" s="455"/>
      <c r="AF60" s="205" t="str">
        <f>IF($F60="","",IFERROR(IFERROR(INDEX(Réttabanki!$U:$U,MATCH($F60,Réttabanki!$A:$A,0)),INDEX(Vöruskrá!$R:$R,MATCH($F60,Vöruskrá!$B:$B,0)))*$H60/1000,""))</f>
        <v/>
      </c>
      <c r="AG60" s="205" t="str">
        <f>IF($F60="","",IFERROR(IFERROR(INDEX(Réttabanki!$U:$U,MATCH($F60,Réttabanki!$A:$A,0)),INDEX(Vöruskrá!$R:$R,MATCH($F60,Vöruskrá!$B:$B,0)))*IF($I60="",$H60*(1+$AD$2),$I60)/1000,""))</f>
        <v/>
      </c>
      <c r="AH60" s="206" t="str">
        <f t="shared" si="4"/>
        <v/>
      </c>
      <c r="AI60" s="409" t="str">
        <f t="shared" si="1"/>
        <v/>
      </c>
      <c r="AJ60" s="314">
        <f t="shared" si="2"/>
        <v>46260</v>
      </c>
    </row>
    <row r="61" spans="1:36">
      <c r="A61" s="153"/>
      <c r="B61" s="11" t="s">
        <v>2425</v>
      </c>
      <c r="C61" s="11">
        <v>35</v>
      </c>
      <c r="D61" s="12" t="s">
        <v>2318</v>
      </c>
      <c r="E61" s="12" t="s">
        <v>1080</v>
      </c>
      <c r="F61" s="12" t="s">
        <v>747</v>
      </c>
      <c r="G61" s="12" t="s">
        <v>2429</v>
      </c>
      <c r="H61" s="13">
        <v>250</v>
      </c>
      <c r="I61" s="13">
        <v>250</v>
      </c>
      <c r="J61" s="90">
        <f>IF($F61="","",IFERROR(IFERROR(INDEX(Réttabanki!$U:$U,MATCH($F61,Réttabanki!$A:$A,0)),INDEX(Vöruskrá!$R:$R,MATCH($F61,Vöruskrá!$B:$B,0)))*($H61+IF($I61="",$H61*(1+$AD$2),$I61))/2/1000,""))</f>
        <v>152.5</v>
      </c>
      <c r="K61" s="9" t="s">
        <v>748</v>
      </c>
      <c r="L61" s="9" t="s">
        <v>214</v>
      </c>
      <c r="M61" s="9"/>
      <c r="N61" s="10">
        <v>48</v>
      </c>
      <c r="O61" s="10">
        <v>2</v>
      </c>
      <c r="P61" s="10">
        <v>1.1000000000000001</v>
      </c>
      <c r="Q61" s="10">
        <v>5.7</v>
      </c>
      <c r="R61" s="10">
        <v>1.9</v>
      </c>
      <c r="S61" s="10">
        <v>0.1</v>
      </c>
      <c r="T61" s="45"/>
      <c r="U61" s="457"/>
      <c r="V61" s="457"/>
      <c r="W61" s="457"/>
      <c r="X61" s="457"/>
      <c r="Y61" s="457"/>
      <c r="Z61" s="457"/>
      <c r="AA61" s="457"/>
      <c r="AF61" s="205">
        <f>IF($F61="","",IFERROR(IFERROR(INDEX(Réttabanki!$U:$U,MATCH($F61,Réttabanki!$A:$A,0)),INDEX(Vöruskrá!$R:$R,MATCH($F61,Vöruskrá!$B:$B,0)))*$H61/1000,""))</f>
        <v>152.5</v>
      </c>
      <c r="AG61" s="205">
        <f>IF($F61="","",IFERROR(IFERROR(INDEX(Réttabanki!$U:$U,MATCH($F61,Réttabanki!$A:$A,0)),INDEX(Vöruskrá!$R:$R,MATCH($F61,Vöruskrá!$B:$B,0)))*IF($I61="",$H61*(1+$AD$2),$I61)/1000,""))</f>
        <v>152.5</v>
      </c>
      <c r="AH61" s="206">
        <f t="shared" si="4"/>
        <v>0.13260869565217392</v>
      </c>
      <c r="AI61" s="409" t="str">
        <f t="shared" si="1"/>
        <v>OK</v>
      </c>
      <c r="AJ61" s="314">
        <f t="shared" si="2"/>
        <v>46260</v>
      </c>
    </row>
    <row r="62" spans="1:36" ht="48">
      <c r="A62" s="153"/>
      <c r="B62" s="11" t="s">
        <v>2425</v>
      </c>
      <c r="C62" s="11">
        <v>35</v>
      </c>
      <c r="D62" s="12" t="s">
        <v>2318</v>
      </c>
      <c r="E62" s="12" t="s">
        <v>1080</v>
      </c>
      <c r="F62" s="12" t="s">
        <v>1305</v>
      </c>
      <c r="G62" s="12" t="s">
        <v>2437</v>
      </c>
      <c r="H62" s="13">
        <v>25</v>
      </c>
      <c r="I62" s="13">
        <v>25</v>
      </c>
      <c r="J62" s="90">
        <f>IF($F62="","",IFERROR(IFERROR(INDEX(Réttabanki!$U:$U,MATCH($F62,Réttabanki!$A:$A,0)),INDEX(Vöruskrá!$R:$R,MATCH($F62,Vöruskrá!$B:$B,0)))*($H62+IF($I62="",$H62*(1+$AD$2),$I62))/2/1000,""))</f>
        <v>15</v>
      </c>
      <c r="K62" s="9" t="s">
        <v>1306</v>
      </c>
      <c r="L62" s="9" t="s">
        <v>228</v>
      </c>
      <c r="M62" s="9"/>
      <c r="N62" s="10">
        <v>225</v>
      </c>
      <c r="O62" s="10">
        <v>3</v>
      </c>
      <c r="P62" s="10">
        <v>0.3</v>
      </c>
      <c r="Q62" s="10">
        <v>41</v>
      </c>
      <c r="R62" s="10">
        <v>2.1</v>
      </c>
      <c r="S62" s="10">
        <v>1</v>
      </c>
      <c r="T62" s="45"/>
      <c r="U62" s="455"/>
      <c r="V62" s="455"/>
      <c r="W62" s="455"/>
      <c r="X62" s="455"/>
      <c r="Y62" s="455"/>
      <c r="Z62" s="455"/>
      <c r="AA62" s="455"/>
      <c r="AF62" s="205">
        <f>IF($F62="","",IFERROR(IFERROR(INDEX(Réttabanki!$U:$U,MATCH($F62,Réttabanki!$A:$A,0)),INDEX(Vöruskrá!$R:$R,MATCH($F62,Vöruskrá!$B:$B,0)))*$H62/1000,""))</f>
        <v>15</v>
      </c>
      <c r="AG62" s="205">
        <f>IF($F62="","",IFERROR(IFERROR(INDEX(Réttabanki!$U:$U,MATCH($F62,Réttabanki!$A:$A,0)),INDEX(Vöruskrá!$R:$R,MATCH($F62,Vöruskrá!$B:$B,0)))*IF($I62="",$H62*(1+$AD$2),$I62)/1000,""))</f>
        <v>15</v>
      </c>
      <c r="AH62" s="206">
        <f t="shared" si="4"/>
        <v>1.3043478260869565E-2</v>
      </c>
      <c r="AI62" s="409" t="str">
        <f t="shared" si="1"/>
        <v>OK</v>
      </c>
      <c r="AJ62" s="314">
        <f t="shared" si="2"/>
        <v>46260</v>
      </c>
    </row>
    <row r="63" spans="1:36" ht="24">
      <c r="A63" s="153"/>
      <c r="B63" s="11" t="s">
        <v>2425</v>
      </c>
      <c r="C63" s="11">
        <v>35</v>
      </c>
      <c r="D63" s="12" t="s">
        <v>2318</v>
      </c>
      <c r="E63" s="12" t="s">
        <v>1080</v>
      </c>
      <c r="F63" s="12" t="s">
        <v>825</v>
      </c>
      <c r="G63" s="12" t="s">
        <v>2433</v>
      </c>
      <c r="H63" s="13">
        <v>5</v>
      </c>
      <c r="I63" s="13">
        <v>5</v>
      </c>
      <c r="J63" s="90">
        <f>IF($F63="","",IFERROR(IFERROR(INDEX(Réttabanki!$U:$U,MATCH($F63,Réttabanki!$A:$A,0)),INDEX(Vöruskrá!$R:$R,MATCH($F63,Vöruskrá!$B:$B,0)))*($H63+IF($I63="",$H63*(1+$AD$2),$I63))/2/1000,""))</f>
        <v>27.495000000000001</v>
      </c>
      <c r="K63" s="9" t="s">
        <v>826</v>
      </c>
      <c r="L63" s="9"/>
      <c r="M63" s="9" t="s">
        <v>390</v>
      </c>
      <c r="N63" s="10">
        <v>243</v>
      </c>
      <c r="O63" s="10">
        <v>1.2</v>
      </c>
      <c r="P63" s="10">
        <v>0.4</v>
      </c>
      <c r="Q63" s="10">
        <v>81</v>
      </c>
      <c r="R63" s="10">
        <v>4</v>
      </c>
      <c r="S63" s="10">
        <v>0</v>
      </c>
      <c r="T63" s="45"/>
      <c r="U63" s="457"/>
      <c r="V63" s="457"/>
      <c r="W63" s="457"/>
      <c r="X63" s="457"/>
      <c r="Y63" s="457"/>
      <c r="Z63" s="457"/>
      <c r="AA63" s="457"/>
      <c r="AF63" s="205">
        <f>IF($F63="","",IFERROR(IFERROR(INDEX(Réttabanki!$U:$U,MATCH($F63,Réttabanki!$A:$A,0)),INDEX(Vöruskrá!$R:$R,MATCH($F63,Vöruskrá!$B:$B,0)))*$H63/1000,""))</f>
        <v>27.495000000000001</v>
      </c>
      <c r="AG63" s="205">
        <f>IF($F63="","",IFERROR(IFERROR(INDEX(Réttabanki!$U:$U,MATCH($F63,Réttabanki!$A:$A,0)),INDEX(Vöruskrá!$R:$R,MATCH($F63,Vöruskrá!$B:$B,0)))*IF($I63="",$H63*(1+$AD$2),$I63)/1000,""))</f>
        <v>27.495000000000001</v>
      </c>
      <c r="AH63" s="206">
        <f t="shared" si="4"/>
        <v>2.3908695652173913E-2</v>
      </c>
      <c r="AI63" s="409" t="str">
        <f t="shared" si="1"/>
        <v>OK</v>
      </c>
      <c r="AJ63" s="314">
        <f t="shared" si="2"/>
        <v>46260</v>
      </c>
    </row>
    <row r="64" spans="1:36">
      <c r="A64" s="153"/>
      <c r="B64" s="11" t="s">
        <v>2425</v>
      </c>
      <c r="C64" s="11">
        <v>35</v>
      </c>
      <c r="D64" s="12" t="s">
        <v>2318</v>
      </c>
      <c r="E64" s="12" t="s">
        <v>1080</v>
      </c>
      <c r="F64" s="12"/>
      <c r="G64" s="12" t="s">
        <v>2438</v>
      </c>
      <c r="H64" s="13"/>
      <c r="I64" s="13"/>
      <c r="J64" s="90" t="str">
        <f>IF($F64="","",IFERROR(IFERROR(INDEX(Réttabanki!$U:$U,MATCH($F64,Réttabanki!$A:$A,0)),INDEX(Vöruskrá!$R:$R,MATCH($F64,Vöruskrá!$B:$B,0)))*($H64+IF($I64="",$H64*(1+$AD$2),$I64))/2/1000,""))</f>
        <v/>
      </c>
      <c r="K64" s="9" t="s">
        <v>748</v>
      </c>
      <c r="L64" s="9" t="s">
        <v>214</v>
      </c>
      <c r="M64" s="9"/>
      <c r="N64" s="10"/>
      <c r="O64" s="10"/>
      <c r="P64" s="10"/>
      <c r="Q64" s="10"/>
      <c r="R64" s="10"/>
      <c r="S64" s="10"/>
      <c r="T64" s="45"/>
      <c r="U64" s="455"/>
      <c r="V64" s="455"/>
      <c r="W64" s="455"/>
      <c r="X64" s="455"/>
      <c r="Y64" s="455"/>
      <c r="Z64" s="455"/>
      <c r="AA64" s="455"/>
      <c r="AF64" s="205" t="str">
        <f>IF($F64="","",IFERROR(IFERROR(INDEX(Réttabanki!$U:$U,MATCH($F64,Réttabanki!$A:$A,0)),INDEX(Vöruskrá!$R:$R,MATCH($F64,Vöruskrá!$B:$B,0)))*$H64/1000,""))</f>
        <v/>
      </c>
      <c r="AG64" s="205" t="str">
        <f>IF($F64="","",IFERROR(IFERROR(INDEX(Réttabanki!$U:$U,MATCH($F64,Réttabanki!$A:$A,0)),INDEX(Vöruskrá!$R:$R,MATCH($F64,Vöruskrá!$B:$B,0)))*IF($I64="",$H64*(1+$AD$2),$I64)/1000,""))</f>
        <v/>
      </c>
      <c r="AH64" s="206" t="str">
        <f t="shared" si="4"/>
        <v/>
      </c>
      <c r="AI64" s="409" t="str">
        <f t="shared" si="1"/>
        <v/>
      </c>
      <c r="AJ64" s="314">
        <f t="shared" si="2"/>
        <v>46260</v>
      </c>
    </row>
    <row r="65" spans="1:36">
      <c r="A65" s="153"/>
      <c r="B65" s="11" t="s">
        <v>2425</v>
      </c>
      <c r="C65" s="11">
        <v>35</v>
      </c>
      <c r="D65" s="12" t="s">
        <v>2318</v>
      </c>
      <c r="E65" s="12" t="s">
        <v>1080</v>
      </c>
      <c r="F65" s="12" t="s">
        <v>747</v>
      </c>
      <c r="G65" s="12" t="s">
        <v>2429</v>
      </c>
      <c r="H65" s="13">
        <v>250</v>
      </c>
      <c r="I65" s="13">
        <v>250</v>
      </c>
      <c r="J65" s="90">
        <f>IF($F65="","",IFERROR(IFERROR(INDEX(Réttabanki!$U:$U,MATCH($F65,Réttabanki!$A:$A,0)),INDEX(Vöruskrá!$R:$R,MATCH($F65,Vöruskrá!$B:$B,0)))*($H65+IF($I65="",$H65*(1+$AD$2),$I65))/2/1000,""))</f>
        <v>152.5</v>
      </c>
      <c r="K65" s="9" t="s">
        <v>748</v>
      </c>
      <c r="L65" s="9" t="s">
        <v>214</v>
      </c>
      <c r="M65" s="9"/>
      <c r="N65" s="10">
        <v>48</v>
      </c>
      <c r="O65" s="10">
        <v>2</v>
      </c>
      <c r="P65" s="10">
        <v>1.1000000000000001</v>
      </c>
      <c r="Q65" s="10">
        <v>5.7</v>
      </c>
      <c r="R65" s="10">
        <v>1.9</v>
      </c>
      <c r="S65" s="10">
        <v>0.1</v>
      </c>
      <c r="T65" s="45"/>
      <c r="U65" s="457"/>
      <c r="V65" s="457"/>
      <c r="W65" s="457"/>
      <c r="X65" s="457"/>
      <c r="Y65" s="457"/>
      <c r="Z65" s="457"/>
      <c r="AA65" s="457"/>
      <c r="AF65" s="205">
        <f>IF($F65="","",IFERROR(IFERROR(INDEX(Réttabanki!$U:$U,MATCH($F65,Réttabanki!$A:$A,0)),INDEX(Vöruskrá!$R:$R,MATCH($F65,Vöruskrá!$B:$B,0)))*$H65/1000,""))</f>
        <v>152.5</v>
      </c>
      <c r="AG65" s="205">
        <f>IF($F65="","",IFERROR(IFERROR(INDEX(Réttabanki!$U:$U,MATCH($F65,Réttabanki!$A:$A,0)),INDEX(Vöruskrá!$R:$R,MATCH($F65,Vöruskrá!$B:$B,0)))*IF($I65="",$H65*(1+$AD$2),$I65)/1000,""))</f>
        <v>152.5</v>
      </c>
      <c r="AH65" s="206">
        <f t="shared" si="4"/>
        <v>0.13260869565217392</v>
      </c>
      <c r="AI65" s="409" t="str">
        <f t="shared" si="1"/>
        <v>OK</v>
      </c>
      <c r="AJ65" s="314">
        <f t="shared" si="2"/>
        <v>46260</v>
      </c>
    </row>
    <row r="66" spans="1:36" ht="24">
      <c r="A66" s="153"/>
      <c r="B66" s="11" t="s">
        <v>2425</v>
      </c>
      <c r="C66" s="11">
        <v>35</v>
      </c>
      <c r="D66" s="12" t="s">
        <v>2318</v>
      </c>
      <c r="E66" s="12" t="s">
        <v>1080</v>
      </c>
      <c r="F66" s="12"/>
      <c r="G66" s="12" t="s">
        <v>2439</v>
      </c>
      <c r="H66" s="13"/>
      <c r="I66" s="13"/>
      <c r="J66" s="90" t="str">
        <f>IF($F66="","",IFERROR(IFERROR(INDEX(Réttabanki!$U:$U,MATCH($F66,Réttabanki!$A:$A,0)),INDEX(Vöruskrá!$R:$R,MATCH($F66,Vöruskrá!$B:$B,0)))*($H66+IF($I66="",$H66*(1+$AD$2),$I66))/2/1000,""))</f>
        <v/>
      </c>
      <c r="K66" s="9" t="s">
        <v>332</v>
      </c>
      <c r="L66" s="9" t="s">
        <v>228</v>
      </c>
      <c r="M66" s="9"/>
      <c r="N66" s="10"/>
      <c r="O66" s="10"/>
      <c r="P66" s="10"/>
      <c r="Q66" s="10"/>
      <c r="R66" s="10"/>
      <c r="S66" s="10"/>
      <c r="T66" s="44"/>
      <c r="U66" s="455"/>
      <c r="V66" s="455"/>
      <c r="W66" s="455"/>
      <c r="X66" s="455"/>
      <c r="Y66" s="455"/>
      <c r="Z66" s="455"/>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24">
      <c r="A67" s="153"/>
      <c r="B67" s="11" t="s">
        <v>2425</v>
      </c>
      <c r="C67" s="11">
        <v>35</v>
      </c>
      <c r="D67" s="12" t="s">
        <v>2318</v>
      </c>
      <c r="E67" s="12" t="s">
        <v>1080</v>
      </c>
      <c r="F67" s="12" t="s">
        <v>329</v>
      </c>
      <c r="G67" s="12" t="s">
        <v>2439</v>
      </c>
      <c r="H67" s="13">
        <v>250</v>
      </c>
      <c r="I67" s="13">
        <v>250</v>
      </c>
      <c r="J67" s="439" t="str">
        <f>IF($F67="","",IFERROR(IFERROR(INDEX(Réttabanki!$U:$U,MATCH($F67,Réttabanki!$A:$A,0)),INDEX(Vöruskrá!$R:$R,MATCH($F67,Vöruskrá!$B:$B,0)))*($H67+IF($I67="",$H67*(1+$AD$2),$I67))/2/1000,""))</f>
        <v/>
      </c>
      <c r="K67" s="9" t="s">
        <v>332</v>
      </c>
      <c r="L67" s="9" t="s">
        <v>228</v>
      </c>
      <c r="M67" s="9"/>
      <c r="N67" s="10">
        <v>74</v>
      </c>
      <c r="O67" s="10">
        <v>1.6</v>
      </c>
      <c r="P67" s="10">
        <v>0.3</v>
      </c>
      <c r="Q67" s="10">
        <v>13</v>
      </c>
      <c r="R67" s="10">
        <v>1.8</v>
      </c>
      <c r="S67" s="10">
        <v>0.4</v>
      </c>
      <c r="T67" s="44">
        <v>1</v>
      </c>
      <c r="U67" s="457" t="s">
        <v>2357</v>
      </c>
      <c r="V67" s="457" t="s">
        <v>2358</v>
      </c>
      <c r="W67" s="457" t="s">
        <v>2430</v>
      </c>
      <c r="X67" s="457" t="s">
        <v>2440</v>
      </c>
      <c r="Y67" s="457">
        <v>75</v>
      </c>
      <c r="Z67" s="457" t="s">
        <v>2401</v>
      </c>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si="1"/>
        <v/>
      </c>
      <c r="AJ67" s="314">
        <f t="shared" si="2"/>
        <v>46260</v>
      </c>
    </row>
    <row r="68" spans="1:36" ht="36">
      <c r="A68" s="153"/>
      <c r="B68" s="11" t="s">
        <v>2425</v>
      </c>
      <c r="C68" s="11">
        <v>35</v>
      </c>
      <c r="D68" s="12" t="s">
        <v>2318</v>
      </c>
      <c r="E68" s="12" t="s">
        <v>2376</v>
      </c>
      <c r="F68" s="12"/>
      <c r="G68" s="12" t="s">
        <v>2441</v>
      </c>
      <c r="H68" s="13"/>
      <c r="I68" s="13"/>
      <c r="J68" s="90" t="str">
        <f>IF($F68="","",IFERROR(IFERROR(INDEX(Réttabanki!$U:$U,MATCH($F68,Réttabanki!$A:$A,0)),INDEX(Vöruskrá!$R:$R,MATCH($F68,Vöruskrá!$B:$B,0)))*($H68+IF($I68="",$H68*(1+$AD$2),$I68))/2/1000,""))</f>
        <v/>
      </c>
      <c r="K68" s="9" t="s">
        <v>2442</v>
      </c>
      <c r="L68" s="9" t="s">
        <v>228</v>
      </c>
      <c r="M68" s="9" t="str">
        <f>IF($F68="","",IFERROR(IFERROR(INDEX(Réttabanki!$F:$F,MATCH($F68,Réttabanki!$A:$A,0)),INDEX(Vöruskrá!$H:$H,MATCH($F68,Vöruskrá!$B:$B,0))),""))</f>
        <v/>
      </c>
      <c r="N68" s="10" t="str">
        <f>IF($F68="","",IFERROR(IFERROR(INDEX(Réttabanki!$G:$G,MATCH($F68,Réttabanki!$A:$A,0)),INDEX(Vöruskrá!$J:$J,MATCH($F68,Vöruskrá!$B:$B,0)))*($H68+IF($I68="",$H68*(1+$AD$2),$I68))/2/100,""))</f>
        <v/>
      </c>
      <c r="O68" s="10" t="str">
        <f>IF($F68="","",IFERROR(IFERROR(INDEX(Réttabanki!$H:$H,MATCH($F68,Réttabanki!$A:$A,0)),INDEX(Vöruskrá!$K:$K,MATCH($F68,Vöruskrá!$B:$B,0)))*($H68+IF($I68="",$H68*(1+$AD$2),$I68))/2/100,""))</f>
        <v/>
      </c>
      <c r="P68" s="10" t="str">
        <f>IF($F68="","",IFERROR(IFERROR(INDEX(Réttabanki!$I:$I,MATCH($F68,Réttabanki!$A:$A,0)),INDEX(Vöruskrá!$L:$L,MATCH($F68,Vöruskrá!$B:$B,0)))*($H68+IF($I68="",$H68*(1+$AD$2),$I68))/2/100,""))</f>
        <v/>
      </c>
      <c r="Q68" s="10" t="str">
        <f>IF($F68="","",IFERROR(IFERROR(INDEX(Réttabanki!$J:$J,MATCH($F68,Réttabanki!$A:$A,0)),INDEX(Vöruskrá!$M:$M,MATCH($F68,Vöruskrá!$B:$B,0)))*($H68+IF($I68="",$H68*(1+$AD$2),$I68))/2/100,""))</f>
        <v/>
      </c>
      <c r="R68" s="10" t="str">
        <f>IF($F68="","",IFERROR(IFERROR(INDEX(Réttabanki!$L:$L,MATCH($F68,Réttabanki!$A:$A,0)),INDEX(Vöruskrá!$O:$O,MATCH($F68,Vöruskrá!$B:$B,0)))*($H68+IF($I68="",$H68*(1+$AD$2),$I68))/2/100,""))</f>
        <v/>
      </c>
      <c r="S68" s="10" t="str">
        <f>IF($F68="","",IFERROR(IFERROR(INDEX(Réttabanki!$M:$M,MATCH($F68,Réttabanki!$A:$A,0)),INDEX(Vöruskrá!$P:$P,MATCH($F68,Vöruskrá!$B:$B,0)))*($H68+IF($I68="",$H68*(1+$AD$2),$I68))/2/100,""))</f>
        <v/>
      </c>
      <c r="T68" s="44" t="str">
        <f>IF(F68="","",IFERROR(INDEX(Réttabanki!Q:Q,MATCH(F68,Réttabanki!A:A,0)),IFERROR(INDEX(Réttabanki!Q:Q,MATCH(F68,Réttabanki!B:B,0)),"")))</f>
        <v/>
      </c>
      <c r="U68" s="455"/>
      <c r="V68" s="455"/>
      <c r="W68" s="455"/>
      <c r="X68" s="455"/>
      <c r="Y68" s="455"/>
      <c r="Z68" s="455"/>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ref="AI68:AI131" si="5">IF($AH68="","",IF($AH68&gt;$AE$7,"⚠ Yfir "&amp;TEXT($AE$7,"0%"),"OK"))</f>
        <v/>
      </c>
      <c r="AJ68" s="314">
        <f t="shared" si="2"/>
        <v>46260</v>
      </c>
    </row>
    <row r="69" spans="1:36" ht="24">
      <c r="A69" s="153"/>
      <c r="B69" s="11" t="s">
        <v>2425</v>
      </c>
      <c r="C69" s="11">
        <v>35</v>
      </c>
      <c r="D69" s="12" t="s">
        <v>2318</v>
      </c>
      <c r="E69" s="12" t="s">
        <v>2376</v>
      </c>
      <c r="F69" s="12" t="s">
        <v>329</v>
      </c>
      <c r="G69" s="12" t="s">
        <v>329</v>
      </c>
      <c r="H69" s="13">
        <v>250</v>
      </c>
      <c r="I69" s="13">
        <v>250</v>
      </c>
      <c r="J69" s="439" t="str">
        <f>IF($F69="","",IFERROR(IFERROR(INDEX(Réttabanki!$U:$U,MATCH($F69,Réttabanki!$A:$A,0)),INDEX(Vöruskrá!$R:$R,MATCH($F69,Vöruskrá!$B:$B,0)))*($H69+IF($I69="",$H69*(1+$AD$2),$I69))/2/1000,""))</f>
        <v/>
      </c>
      <c r="K69" s="9" t="s">
        <v>332</v>
      </c>
      <c r="L69" s="9" t="s">
        <v>228</v>
      </c>
      <c r="M69" s="9"/>
      <c r="N69" s="10">
        <v>74</v>
      </c>
      <c r="O69" s="10">
        <v>1.6</v>
      </c>
      <c r="P69" s="10">
        <v>0.3</v>
      </c>
      <c r="Q69" s="10">
        <v>13</v>
      </c>
      <c r="R69" s="10">
        <v>1.8</v>
      </c>
      <c r="S69" s="10">
        <v>0.4</v>
      </c>
      <c r="T69" s="45">
        <v>1</v>
      </c>
      <c r="U69" s="457" t="s">
        <v>2357</v>
      </c>
      <c r="V69" s="457" t="s">
        <v>2358</v>
      </c>
      <c r="W69" s="457" t="s">
        <v>2430</v>
      </c>
      <c r="X69" s="457" t="s">
        <v>2440</v>
      </c>
      <c r="Y69" s="457">
        <v>75</v>
      </c>
      <c r="Z69" s="457" t="s">
        <v>2401</v>
      </c>
      <c r="AA69" s="457"/>
      <c r="AF69" s="205" t="str">
        <f>IF($F69="","",IFERROR(IFERROR(INDEX(Réttabanki!$U:$U,MATCH($F69,Réttabanki!$A:$A,0)),INDEX(Vöruskrá!$R:$R,MATCH($F69,Vöruskrá!$B:$B,0)))*$H69/1000,""))</f>
        <v/>
      </c>
      <c r="AG69" s="205" t="str">
        <f>IF($F69="","",IFERROR(IFERROR(INDEX(Réttabanki!$U:$U,MATCH($F69,Réttabanki!$A:$A,0)),INDEX(Vöruskrá!$R:$R,MATCH($F69,Vöruskrá!$B:$B,0)))*IF($I69="",$H69*(1+$AD$2),$I69)/1000,""))</f>
        <v/>
      </c>
      <c r="AH69" s="206" t="str">
        <f t="shared" si="4"/>
        <v/>
      </c>
      <c r="AI69" s="409" t="str">
        <f t="shared" si="5"/>
        <v/>
      </c>
      <c r="AJ69" s="314">
        <f t="shared" ref="AJ69:AJ132" si="6">IF($A69&lt;&gt;"",$A69,AJ68)</f>
        <v>46260</v>
      </c>
    </row>
    <row r="70" spans="1:36" ht="24">
      <c r="A70" s="153"/>
      <c r="B70" s="11" t="s">
        <v>2425</v>
      </c>
      <c r="C70" s="11">
        <v>35</v>
      </c>
      <c r="D70" s="12" t="s">
        <v>2318</v>
      </c>
      <c r="E70" s="12" t="s">
        <v>2376</v>
      </c>
      <c r="F70" s="12" t="s">
        <v>825</v>
      </c>
      <c r="G70" s="12" t="s">
        <v>2433</v>
      </c>
      <c r="H70" s="13">
        <v>5</v>
      </c>
      <c r="I70" s="13">
        <v>5</v>
      </c>
      <c r="J70" s="90">
        <f>IF($F70="","",IFERROR(IFERROR(INDEX(Réttabanki!$U:$U,MATCH($F70,Réttabanki!$A:$A,0)),INDEX(Vöruskrá!$R:$R,MATCH($F70,Vöruskrá!$B:$B,0)))*($H70+IF($I70="",$H70*(1+$AD$2),$I70))/2/1000,""))</f>
        <v>27.495000000000001</v>
      </c>
      <c r="K70" s="9" t="s">
        <v>826</v>
      </c>
      <c r="L70" s="9"/>
      <c r="M70" s="9" t="s">
        <v>390</v>
      </c>
      <c r="N70" s="10">
        <v>243</v>
      </c>
      <c r="O70" s="10">
        <v>1.2</v>
      </c>
      <c r="P70" s="10">
        <v>0.4</v>
      </c>
      <c r="Q70" s="10">
        <v>81</v>
      </c>
      <c r="R70" s="10">
        <v>4</v>
      </c>
      <c r="S70" s="10">
        <v>0</v>
      </c>
      <c r="T70" s="44" t="str">
        <f>IF(F70="","",IFERROR(INDEX(Réttabanki!Q:Q,MATCH(F70,Réttabanki!A:A,0)),IFERROR(INDEX(Réttabanki!Q:Q,MATCH(F70,Réttabanki!B:B,0)),"")))</f>
        <v/>
      </c>
      <c r="U70" s="455"/>
      <c r="V70" s="455"/>
      <c r="W70" s="455"/>
      <c r="X70" s="455"/>
      <c r="Y70" s="455"/>
      <c r="Z70" s="455"/>
      <c r="AA70" s="455"/>
      <c r="AF70" s="205">
        <f>IF($F70="","",IFERROR(IFERROR(INDEX(Réttabanki!$U:$U,MATCH($F70,Réttabanki!$A:$A,0)),INDEX(Vöruskrá!$R:$R,MATCH($F70,Vöruskrá!$B:$B,0)))*$H70/1000,""))</f>
        <v>27.495000000000001</v>
      </c>
      <c r="AG70" s="205">
        <f>IF($F70="","",IFERROR(IFERROR(INDEX(Réttabanki!$U:$U,MATCH($F70,Réttabanki!$A:$A,0)),INDEX(Vöruskrá!$R:$R,MATCH($F70,Vöruskrá!$B:$B,0)))*IF($I70="",$H70*(1+$AD$2),$I70)/1000,""))</f>
        <v>27.495000000000001</v>
      </c>
      <c r="AH70" s="206">
        <f t="shared" si="4"/>
        <v>2.3908695652173913E-2</v>
      </c>
      <c r="AI70" s="409" t="str">
        <f t="shared" si="5"/>
        <v>OK</v>
      </c>
      <c r="AJ70" s="314">
        <f t="shared" si="6"/>
        <v>46260</v>
      </c>
    </row>
    <row r="71" spans="1:36" ht="48">
      <c r="A71" s="153"/>
      <c r="B71" s="11" t="s">
        <v>2425</v>
      </c>
      <c r="C71" s="11">
        <v>35</v>
      </c>
      <c r="D71" s="12" t="s">
        <v>2318</v>
      </c>
      <c r="E71" s="12" t="s">
        <v>2381</v>
      </c>
      <c r="F71" s="12"/>
      <c r="G71" s="12" t="s">
        <v>2443</v>
      </c>
      <c r="H71" s="13"/>
      <c r="I71" s="13"/>
      <c r="J71" s="90" t="str">
        <f>IF($F71="","",IFERROR(IFERROR(INDEX(Réttabanki!$U:$U,MATCH($F71,Réttabanki!$A:$A,0)),INDEX(Vöruskrá!$R:$R,MATCH($F71,Vöruskrá!$B:$B,0)))*($H71+IF($I71="",$H71*(1+$AD$2),$I71))/2/1000,""))</f>
        <v/>
      </c>
      <c r="K71" s="9" t="s">
        <v>2444</v>
      </c>
      <c r="L71" s="9" t="s">
        <v>2445</v>
      </c>
      <c r="M71" s="9" t="str">
        <f>IF($F71="","",IFERROR(IFERROR(INDEX(Réttabanki!$F:$F,MATCH($F71,Réttabanki!$A:$A,0)),INDEX(Vöruskrá!$H:$H,MATCH($F71,Vöruskrá!$B:$B,0))),""))</f>
        <v/>
      </c>
      <c r="N71" s="10" t="str">
        <f>IF($F71="","",IFERROR(IFERROR(INDEX(Réttabanki!$G:$G,MATCH($F71,Réttabanki!$A:$A,0)),INDEX(Vöruskrá!$J:$J,MATCH($F71,Vöruskrá!$B:$B,0)))*($H71+IF($I71="",$H71*(1+$AD$2),$I71))/2/100,""))</f>
        <v/>
      </c>
      <c r="O71" s="10" t="str">
        <f>IF($F71="","",IFERROR(IFERROR(INDEX(Réttabanki!$H:$H,MATCH($F71,Réttabanki!$A:$A,0)),INDEX(Vöruskrá!$K:$K,MATCH($F71,Vöruskrá!$B:$B,0)))*($H71+IF($I71="",$H71*(1+$AD$2),$I71))/2/100,""))</f>
        <v/>
      </c>
      <c r="P71" s="10" t="str">
        <f>IF($F71="","",IFERROR(IFERROR(INDEX(Réttabanki!$I:$I,MATCH($F71,Réttabanki!$A:$A,0)),INDEX(Vöruskrá!$L:$L,MATCH($F71,Vöruskrá!$B:$B,0)))*($H71+IF($I71="",$H71*(1+$AD$2),$I71))/2/100,""))</f>
        <v/>
      </c>
      <c r="Q71" s="10" t="str">
        <f>IF($F71="","",IFERROR(IFERROR(INDEX(Réttabanki!$J:$J,MATCH($F71,Réttabanki!$A:$A,0)),INDEX(Vöruskrá!$M:$M,MATCH($F71,Vöruskrá!$B:$B,0)))*($H71+IF($I71="",$H71*(1+$AD$2),$I71))/2/100,""))</f>
        <v/>
      </c>
      <c r="R71" s="10" t="str">
        <f>IF($F71="","",IFERROR(IFERROR(INDEX(Réttabanki!$L:$L,MATCH($F71,Réttabanki!$A:$A,0)),INDEX(Vöruskrá!$O:$O,MATCH($F71,Vöruskrá!$B:$B,0)))*($H71+IF($I71="",$H71*(1+$AD$2),$I71))/2/100,""))</f>
        <v/>
      </c>
      <c r="S71" s="10" t="str">
        <f>IF($F71="","",IFERROR(IFERROR(INDEX(Réttabanki!$M:$M,MATCH($F71,Réttabanki!$A:$A,0)),INDEX(Vöruskrá!$P:$P,MATCH($F71,Vöruskrá!$B:$B,0)))*($H71+IF($I71="",$H71*(1+$AD$2),$I71))/2/100,""))</f>
        <v/>
      </c>
      <c r="T71" s="45" t="str">
        <f>IF(F71="","",IFERROR(INDEX(Réttabanki!Q:Q,MATCH(F71,Réttabanki!A:A,0)),IFERROR(INDEX(Réttabanki!Q:Q,MATCH(F71,Réttabanki!B:B,0)),"")))</f>
        <v/>
      </c>
      <c r="U71" s="457"/>
      <c r="V71" s="457"/>
      <c r="W71" s="457"/>
      <c r="X71" s="457"/>
      <c r="Y71" s="457"/>
      <c r="Z71" s="457"/>
      <c r="AA71" s="457"/>
      <c r="AF71" s="205" t="str">
        <f>IF($F71="","",IFERROR(IFERROR(INDEX(Réttabanki!$U:$U,MATCH($F71,Réttabanki!$A:$A,0)),INDEX(Vöruskrá!$R:$R,MATCH($F71,Vöruskrá!$B:$B,0)))*$H71/1000,""))</f>
        <v/>
      </c>
      <c r="AG71" s="205" t="str">
        <f>IF($F71="","",IFERROR(IFERROR(INDEX(Réttabanki!$U:$U,MATCH($F71,Réttabanki!$A:$A,0)),INDEX(Vöruskrá!$R:$R,MATCH($F71,Vöruskrá!$B:$B,0)))*IF($I71="",$H71*(1+$AD$2),$I71)/1000,""))</f>
        <v/>
      </c>
      <c r="AH71" s="206" t="str">
        <f t="shared" si="4"/>
        <v/>
      </c>
      <c r="AI71" s="409" t="str">
        <f t="shared" si="5"/>
        <v/>
      </c>
      <c r="AJ71" s="314">
        <f t="shared" si="6"/>
        <v>46260</v>
      </c>
    </row>
    <row r="72" spans="1:36" ht="36">
      <c r="A72" s="153"/>
      <c r="B72" s="11" t="s">
        <v>2425</v>
      </c>
      <c r="C72" s="11">
        <v>35</v>
      </c>
      <c r="D72" s="12" t="s">
        <v>2318</v>
      </c>
      <c r="E72" s="12" t="s">
        <v>2381</v>
      </c>
      <c r="F72" s="12" t="s">
        <v>140</v>
      </c>
      <c r="G72" s="12" t="s">
        <v>2446</v>
      </c>
      <c r="H72" s="13">
        <v>40</v>
      </c>
      <c r="I72" s="13">
        <v>40</v>
      </c>
      <c r="J72" s="90">
        <f>IF($F72="","",IFERROR(IFERROR(INDEX(Réttabanki!$U:$U,MATCH($F72,Réttabanki!$A:$A,0)),INDEX(Vöruskrá!$R:$R,MATCH($F72,Vöruskrá!$B:$B,0)))*($H72+IF($I72="",$H72*(1+$AD$2),$I72))/2/1000,""))</f>
        <v>24</v>
      </c>
      <c r="K72" s="9" t="s">
        <v>141</v>
      </c>
      <c r="L72" s="9" t="s">
        <v>142</v>
      </c>
      <c r="M72" s="9" t="s">
        <v>143</v>
      </c>
      <c r="N72" s="10">
        <v>311</v>
      </c>
      <c r="O72" s="10">
        <v>10.8</v>
      </c>
      <c r="P72" s="10">
        <v>1.3</v>
      </c>
      <c r="Q72" s="10">
        <v>40.299999999999997</v>
      </c>
      <c r="R72" s="10">
        <v>10.5</v>
      </c>
      <c r="S72" s="10">
        <v>1.1000000000000001</v>
      </c>
      <c r="T72" s="44"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24</v>
      </c>
      <c r="AG72" s="205">
        <f>IF($F72="","",IFERROR(IFERROR(INDEX(Réttabanki!$U:$U,MATCH($F72,Réttabanki!$A:$A,0)),INDEX(Vöruskrá!$R:$R,MATCH($F72,Vöruskrá!$B:$B,0)))*IF($I72="",$H72*(1+$AD$2),$I72)/1000,""))</f>
        <v>24</v>
      </c>
      <c r="AH72" s="206">
        <f t="shared" si="4"/>
        <v>2.0869565217391306E-2</v>
      </c>
      <c r="AI72" s="409" t="str">
        <f t="shared" si="5"/>
        <v>OK</v>
      </c>
      <c r="AJ72" s="314">
        <f t="shared" si="6"/>
        <v>46260</v>
      </c>
    </row>
    <row r="73" spans="1:36">
      <c r="A73" s="153"/>
      <c r="B73" s="11" t="s">
        <v>2425</v>
      </c>
      <c r="C73" s="11">
        <v>35</v>
      </c>
      <c r="D73" s="12" t="s">
        <v>2318</v>
      </c>
      <c r="E73" s="12" t="s">
        <v>2381</v>
      </c>
      <c r="F73" s="12" t="s">
        <v>680</v>
      </c>
      <c r="G73" s="12" t="s">
        <v>2388</v>
      </c>
      <c r="H73" s="13">
        <v>20</v>
      </c>
      <c r="I73" s="13">
        <v>20</v>
      </c>
      <c r="J73" s="90">
        <f>IF($F73="","",IFERROR(IFERROR(INDEX(Réttabanki!$U:$U,MATCH($F73,Réttabanki!$A:$A,0)),INDEX(Vöruskrá!$R:$R,MATCH($F73,Vöruskrá!$B:$B,0)))*($H73+IF($I73="",$H73*(1+$AD$2),$I73))/2/1000,""))</f>
        <v>56</v>
      </c>
      <c r="K73" s="9" t="s">
        <v>682</v>
      </c>
      <c r="L73" s="9" t="s">
        <v>214</v>
      </c>
      <c r="M73" s="9"/>
      <c r="N73" s="10">
        <v>330</v>
      </c>
      <c r="O73" s="10">
        <v>26</v>
      </c>
      <c r="P73" s="10">
        <v>14</v>
      </c>
      <c r="Q73" s="10">
        <v>0</v>
      </c>
      <c r="R73" s="10">
        <v>25</v>
      </c>
      <c r="S73" s="10">
        <v>1.5</v>
      </c>
      <c r="T73" s="45" t="str">
        <f>IF(F73="","",IFERROR(INDEX(Réttabanki!Q:Q,MATCH(F73,Réttabanki!A:A,0)),IFERROR(INDEX(Réttabanki!Q:Q,MATCH(F73,Réttabanki!B:B,0)),"")))</f>
        <v/>
      </c>
      <c r="U73" s="457"/>
      <c r="V73" s="457"/>
      <c r="W73" s="457"/>
      <c r="X73" s="457"/>
      <c r="Y73" s="457"/>
      <c r="Z73" s="457"/>
      <c r="AA73" s="457"/>
      <c r="AF73" s="205">
        <f>IF($F73="","",IFERROR(IFERROR(INDEX(Réttabanki!$U:$U,MATCH($F73,Réttabanki!$A:$A,0)),INDEX(Vöruskrá!$R:$R,MATCH($F73,Vöruskrá!$B:$B,0)))*$H73/1000,""))</f>
        <v>56</v>
      </c>
      <c r="AG73" s="205">
        <f>IF($F73="","",IFERROR(IFERROR(INDEX(Réttabanki!$U:$U,MATCH($F73,Réttabanki!$A:$A,0)),INDEX(Vöruskrá!$R:$R,MATCH($F73,Vöruskrá!$B:$B,0)))*IF($I73="",$H73*(1+$AD$2),$I73)/1000,""))</f>
        <v>56</v>
      </c>
      <c r="AH73" s="206">
        <f t="shared" si="4"/>
        <v>4.8695652173913043E-2</v>
      </c>
      <c r="AI73" s="409" t="str">
        <f t="shared" si="5"/>
        <v>OK</v>
      </c>
      <c r="AJ73" s="314">
        <f t="shared" si="6"/>
        <v>46260</v>
      </c>
    </row>
    <row r="74" spans="1:36">
      <c r="A74" s="153"/>
      <c r="B74" s="11" t="s">
        <v>2425</v>
      </c>
      <c r="C74" s="11">
        <v>35</v>
      </c>
      <c r="D74" s="12" t="s">
        <v>2318</v>
      </c>
      <c r="E74" s="12" t="s">
        <v>1080</v>
      </c>
      <c r="F74" s="12"/>
      <c r="G74" s="12" t="s">
        <v>2447</v>
      </c>
      <c r="H74" s="13"/>
      <c r="I74" s="13"/>
      <c r="J74" s="90" t="str">
        <f>IF($F74="","",IFERROR(IFERROR(INDEX(Réttabanki!$U:$U,MATCH($F74,Réttabanki!$A:$A,0)),INDEX(Vöruskrá!$R:$R,MATCH($F74,Vöruskrá!$B:$B,0)))*($H74+IF($I74="",$H74*(1+$AD$2),$I74))/2/1000,""))</f>
        <v/>
      </c>
      <c r="K74" s="9" t="s">
        <v>682</v>
      </c>
      <c r="L74" s="9" t="s">
        <v>214</v>
      </c>
      <c r="M74" s="9"/>
      <c r="N74" s="10"/>
      <c r="O74" s="10"/>
      <c r="P74" s="10"/>
      <c r="Q74" s="10"/>
      <c r="R74" s="10"/>
      <c r="S74" s="10"/>
      <c r="T74" s="45"/>
      <c r="U74" s="455"/>
      <c r="V74" s="455"/>
      <c r="W74" s="455"/>
      <c r="X74" s="455"/>
      <c r="Y74" s="455"/>
      <c r="Z74" s="455"/>
      <c r="AA74" s="455"/>
      <c r="AF74" s="205" t="str">
        <f>IF($F74="","",IFERROR(IFERROR(INDEX(Réttabanki!$U:$U,MATCH($F74,Réttabanki!$A:$A,0)),INDEX(Vöruskrá!$R:$R,MATCH($F74,Vöruskrá!$B:$B,0)))*$H74/1000,""))</f>
        <v/>
      </c>
      <c r="AG74" s="205" t="str">
        <f>IF($F74="","",IFERROR(IFERROR(INDEX(Réttabanki!$U:$U,MATCH($F74,Réttabanki!$A:$A,0)),INDEX(Vöruskrá!$R:$R,MATCH($F74,Vöruskrá!$B:$B,0)))*IF($I74="",$H74*(1+$AD$2),$I74)/1000,""))</f>
        <v/>
      </c>
      <c r="AH74" s="206" t="str">
        <f t="shared" si="4"/>
        <v/>
      </c>
      <c r="AI74" s="409" t="str">
        <f t="shared" si="5"/>
        <v/>
      </c>
      <c r="AJ74" s="314">
        <f t="shared" si="6"/>
        <v>46260</v>
      </c>
    </row>
    <row r="75" spans="1:36">
      <c r="A75" s="153"/>
      <c r="B75" s="11" t="s">
        <v>2425</v>
      </c>
      <c r="C75" s="11">
        <v>35</v>
      </c>
      <c r="D75" s="12" t="s">
        <v>2318</v>
      </c>
      <c r="E75" s="12" t="s">
        <v>1080</v>
      </c>
      <c r="F75" s="12" t="s">
        <v>680</v>
      </c>
      <c r="G75" s="12" t="s">
        <v>2388</v>
      </c>
      <c r="H75" s="13">
        <v>20</v>
      </c>
      <c r="I75" s="13">
        <v>20</v>
      </c>
      <c r="J75" s="90">
        <f>IF($F75="","",IFERROR(IFERROR(INDEX(Réttabanki!$U:$U,MATCH($F75,Réttabanki!$A:$A,0)),INDEX(Vöruskrá!$R:$R,MATCH($F75,Vöruskrá!$B:$B,0)))*($H75+IF($I75="",$H75*(1+$AD$2),$I75))/2/1000,""))</f>
        <v>56</v>
      </c>
      <c r="K75" s="9" t="s">
        <v>682</v>
      </c>
      <c r="L75" s="9" t="s">
        <v>214</v>
      </c>
      <c r="M75" s="9"/>
      <c r="N75" s="10">
        <v>330</v>
      </c>
      <c r="O75" s="10">
        <v>26</v>
      </c>
      <c r="P75" s="10">
        <v>14</v>
      </c>
      <c r="Q75" s="10">
        <v>0</v>
      </c>
      <c r="R75" s="10">
        <v>25</v>
      </c>
      <c r="S75" s="10">
        <v>1.5</v>
      </c>
      <c r="T75" s="45"/>
      <c r="U75" s="457"/>
      <c r="V75" s="457"/>
      <c r="W75" s="457"/>
      <c r="X75" s="457"/>
      <c r="Y75" s="457"/>
      <c r="Z75" s="457"/>
      <c r="AA75" s="457"/>
      <c r="AF75" s="205">
        <f>IF($F75="","",IFERROR(IFERROR(INDEX(Réttabanki!$U:$U,MATCH($F75,Réttabanki!$A:$A,0)),INDEX(Vöruskrá!$R:$R,MATCH($F75,Vöruskrá!$B:$B,0)))*$H75/1000,""))</f>
        <v>56</v>
      </c>
      <c r="AG75" s="205">
        <f>IF($F75="","",IFERROR(IFERROR(INDEX(Réttabanki!$U:$U,MATCH($F75,Réttabanki!$A:$A,0)),INDEX(Vöruskrá!$R:$R,MATCH($F75,Vöruskrá!$B:$B,0)))*IF($I75="",$H75*(1+$AD$2),$I75)/1000,""))</f>
        <v>56</v>
      </c>
      <c r="AH75" s="206">
        <f t="shared" si="4"/>
        <v>4.8695652173913043E-2</v>
      </c>
      <c r="AI75" s="409" t="str">
        <f t="shared" si="5"/>
        <v>OK</v>
      </c>
      <c r="AJ75" s="314">
        <f t="shared" si="6"/>
        <v>46260</v>
      </c>
    </row>
    <row r="76" spans="1:36" ht="36">
      <c r="A76" s="153"/>
      <c r="B76" s="11" t="s">
        <v>2425</v>
      </c>
      <c r="C76" s="11">
        <v>35</v>
      </c>
      <c r="D76" s="12" t="s">
        <v>2318</v>
      </c>
      <c r="E76" s="12" t="s">
        <v>1080</v>
      </c>
      <c r="F76" s="12"/>
      <c r="G76" s="12" t="s">
        <v>2448</v>
      </c>
      <c r="H76" s="13"/>
      <c r="I76" s="13"/>
      <c r="J76" s="90" t="str">
        <f>IF($F76="","",IFERROR(IFERROR(INDEX(Réttabanki!$U:$U,MATCH($F76,Réttabanki!$A:$A,0)),INDEX(Vöruskrá!$R:$R,MATCH($F76,Vöruskrá!$B:$B,0)))*($H76+IF($I76="",$H76*(1+$AD$2),$I76))/2/1000,""))</f>
        <v/>
      </c>
      <c r="K76" s="9" t="s">
        <v>141</v>
      </c>
      <c r="L76" s="9" t="s">
        <v>142</v>
      </c>
      <c r="M76" s="9"/>
      <c r="N76" s="10"/>
      <c r="O76" s="10"/>
      <c r="P76" s="10"/>
      <c r="Q76" s="10"/>
      <c r="R76" s="10"/>
      <c r="S76" s="10"/>
      <c r="T76" s="45"/>
      <c r="U76" s="455"/>
      <c r="V76" s="455"/>
      <c r="W76" s="455"/>
      <c r="X76" s="455"/>
      <c r="Y76" s="455"/>
      <c r="Z76" s="455"/>
      <c r="AA76" s="455"/>
      <c r="AF76" s="205" t="str">
        <f>IF($F76="","",IFERROR(IFERROR(INDEX(Réttabanki!$U:$U,MATCH($F76,Réttabanki!$A:$A,0)),INDEX(Vöruskrá!$R:$R,MATCH($F76,Vöruskrá!$B:$B,0)))*$H76/1000,""))</f>
        <v/>
      </c>
      <c r="AG76" s="205" t="str">
        <f>IF($F76="","",IFERROR(IFERROR(INDEX(Réttabanki!$U:$U,MATCH($F76,Réttabanki!$A:$A,0)),INDEX(Vöruskrá!$R:$R,MATCH($F76,Vöruskrá!$B:$B,0)))*IF($I76="",$H76*(1+$AD$2),$I76)/1000,""))</f>
        <v/>
      </c>
      <c r="AH76" s="206" t="str">
        <f t="shared" si="4"/>
        <v/>
      </c>
      <c r="AI76" s="409" t="str">
        <f t="shared" si="5"/>
        <v/>
      </c>
      <c r="AJ76" s="314">
        <f t="shared" si="6"/>
        <v>46260</v>
      </c>
    </row>
    <row r="77" spans="1:36" ht="36">
      <c r="A77" s="153"/>
      <c r="B77" s="11" t="s">
        <v>2425</v>
      </c>
      <c r="C77" s="11">
        <v>35</v>
      </c>
      <c r="D77" s="12" t="s">
        <v>2318</v>
      </c>
      <c r="E77" s="12" t="s">
        <v>1080</v>
      </c>
      <c r="F77" s="12" t="s">
        <v>140</v>
      </c>
      <c r="G77" s="12" t="s">
        <v>2446</v>
      </c>
      <c r="H77" s="13">
        <v>40</v>
      </c>
      <c r="I77" s="13">
        <v>40</v>
      </c>
      <c r="J77" s="90">
        <f>IF($F77="","",IFERROR(IFERROR(INDEX(Réttabanki!$U:$U,MATCH($F77,Réttabanki!$A:$A,0)),INDEX(Vöruskrá!$R:$R,MATCH($F77,Vöruskrá!$B:$B,0)))*($H77+IF($I77="",$H77*(1+$AD$2),$I77))/2/1000,""))</f>
        <v>24</v>
      </c>
      <c r="K77" s="9" t="s">
        <v>141</v>
      </c>
      <c r="L77" s="9" t="s">
        <v>142</v>
      </c>
      <c r="M77" s="9" t="s">
        <v>143</v>
      </c>
      <c r="N77" s="10">
        <v>311</v>
      </c>
      <c r="O77" s="10">
        <v>10.8</v>
      </c>
      <c r="P77" s="10">
        <v>1.3</v>
      </c>
      <c r="Q77" s="10">
        <v>40.299999999999997</v>
      </c>
      <c r="R77" s="10">
        <v>10.5</v>
      </c>
      <c r="S77" s="10">
        <v>1.1000000000000001</v>
      </c>
      <c r="T77" s="44" t="str">
        <f>IF(F77="","",IFERROR(INDEX(Réttabanki!Q:Q,MATCH(F77,Réttabanki!A:A,0)),IFERROR(INDEX(Réttabanki!Q:Q,MATCH(F77,Réttabanki!B:B,0)),"")))</f>
        <v/>
      </c>
      <c r="U77" s="457"/>
      <c r="V77" s="457"/>
      <c r="W77" s="457"/>
      <c r="X77" s="457"/>
      <c r="Y77" s="457"/>
      <c r="Z77" s="457"/>
      <c r="AA77" s="457"/>
      <c r="AF77" s="205">
        <f>IF($F77="","",IFERROR(IFERROR(INDEX(Réttabanki!$U:$U,MATCH($F77,Réttabanki!$A:$A,0)),INDEX(Vöruskrá!$R:$R,MATCH($F77,Vöruskrá!$B:$B,0)))*$H77/1000,""))</f>
        <v>24</v>
      </c>
      <c r="AG77" s="205">
        <f>IF($F77="","",IFERROR(IFERROR(INDEX(Réttabanki!$U:$U,MATCH($F77,Réttabanki!$A:$A,0)),INDEX(Vöruskrá!$R:$R,MATCH($F77,Vöruskrá!$B:$B,0)))*IF($I77="",$H77*(1+$AD$2),$I77)/1000,""))</f>
        <v>24</v>
      </c>
      <c r="AH77" s="206">
        <f t="shared" si="4"/>
        <v>2.0869565217391306E-2</v>
      </c>
      <c r="AI77" s="409" t="str">
        <f t="shared" si="5"/>
        <v>OK</v>
      </c>
      <c r="AJ77" s="314">
        <f t="shared" si="6"/>
        <v>46260</v>
      </c>
    </row>
    <row r="78" spans="1:36" ht="36">
      <c r="A78" s="153"/>
      <c r="B78" s="11" t="s">
        <v>2425</v>
      </c>
      <c r="C78" s="11">
        <v>35</v>
      </c>
      <c r="D78" s="12" t="s">
        <v>2318</v>
      </c>
      <c r="E78" s="12" t="s">
        <v>2383</v>
      </c>
      <c r="F78" s="12"/>
      <c r="G78" s="12" t="s">
        <v>2449</v>
      </c>
      <c r="H78" s="13"/>
      <c r="I78" s="13"/>
      <c r="J78" s="90" t="str">
        <f>IF($F78="","",IFERROR(IFERROR(INDEX(Réttabanki!$U:$U,MATCH($F78,Réttabanki!$A:$A,0)),INDEX(Vöruskrá!$R:$R,MATCH($F78,Vöruskrá!$B:$B,0)))*($H78+IF($I78="",$H78*(1+$AD$2),$I78))/2/1000,""))</f>
        <v/>
      </c>
      <c r="K78" s="9" t="s">
        <v>2450</v>
      </c>
      <c r="L78" s="9" t="s">
        <v>2451</v>
      </c>
      <c r="M78" s="9" t="str">
        <f>IF(F78="","",IFERROR(IFERROR(INDEX(Réttabanki!F:F,MATCH(F78,Réttabanki!A:A,0)),""),IFERROR(IFERROR(INDEX(Vöruskrá!H:H,MATCH(F78,Vöruskrá!B:B,0)),""),"")))</f>
        <v/>
      </c>
      <c r="N78" s="10" t="str">
        <f>IF(OR(F78="",H78=""),"",IFERROR(IFERROR(INDEX(Réttabanki!G:G,MATCH(F78,Réttabanki!A:A,0)),"")*H78/100,IFERROR(IFERROR(INDEX(Vöruskrá!J:J,MATCH(F78,Vöruskrá!B:B,0)),"")*H78/100,"")))</f>
        <v/>
      </c>
      <c r="O78" s="10" t="str">
        <f>IF(OR(F78="",H78=""),"",IFERROR(IFERROR(INDEX(Réttabanki!H:H,MATCH(F78,Réttabanki!A:A,0)),"")*H78/100,IFERROR(IFERROR(INDEX(Vöruskrá!K:K,MATCH(F78,Vöruskrá!B:B,0)),"")*H78/100,"")))</f>
        <v/>
      </c>
      <c r="P78" s="10" t="str">
        <f>IF(OR(F78="",H78=""),"",IFERROR(IFERROR(INDEX(Réttabanki!I:I,MATCH(F78,Réttabanki!A:A,0)),"")*H78/100,IFERROR(IFERROR(INDEX(Vöruskrá!L:L,MATCH(F78,Vöruskrá!B:B,0)),"")*H78/100,"")))</f>
        <v/>
      </c>
      <c r="Q78" s="10" t="str">
        <f>IF(OR(F78="",H78=""),"",IFERROR(IFERROR(INDEX(Réttabanki!J:J,MATCH(F78,Réttabanki!A:A,0)),"")*H78/100,IFERROR(IFERROR(INDEX(Vöruskrá!M:M,MATCH(F78,Vöruskrá!B:B,0)),"")*H78/100,"")))</f>
        <v/>
      </c>
      <c r="R78" s="10" t="str">
        <f>IF(OR(F78="",H78=""),"",IFERROR(IFERROR(INDEX(Réttabanki!K:K,MATCH(F78,Réttabanki!A:A,0)),"")*H78/100,IFERROR(IFERROR(INDEX(Vöruskrá!O:O,MATCH(F78,Vöruskrá!B:B,0)),"")*H78/100,"")))</f>
        <v/>
      </c>
      <c r="S78" s="10" t="str">
        <f>IF(OR(F78="",H78=""),"",IFERROR(IFERROR(INDEX(Réttabanki!L:L,MATCH(F78,Réttabanki!A:A,0)),"")*H78/100,IFERROR(IFERROR(INDEX(Vöruskrá!P:P,MATCH(F78,Vöruskrá!B:B,0)),"")*H78/100,"")))</f>
        <v/>
      </c>
      <c r="T78" s="45" t="str">
        <f>IF(F78="","",IFERROR(INDEX(Réttabanki!Q:Q,MATCH(F78,Réttabanki!A:A,0)),IFERROR(INDEX(Réttabanki!Q:Q,MATCH(F78,Réttabanki!B:B,0)),"")))</f>
        <v/>
      </c>
      <c r="U78" s="455"/>
      <c r="V78" s="455"/>
      <c r="W78" s="455"/>
      <c r="X78" s="455"/>
      <c r="Y78" s="455"/>
      <c r="Z78" s="455"/>
      <c r="AA78" s="455"/>
      <c r="AF78" s="205" t="str">
        <f>IF($F78="","",IFERROR(IFERROR(INDEX(Réttabanki!$U:$U,MATCH($F78,Réttabanki!$A:$A,0)),INDEX(Vöruskrá!$R:$R,MATCH($F78,Vöruskrá!$B:$B,0)))*$H78/1000,""))</f>
        <v/>
      </c>
      <c r="AG78" s="205" t="str">
        <f>IF($F78="","",IFERROR(IFERROR(INDEX(Réttabanki!$U:$U,MATCH($F78,Réttabanki!$A:$A,0)),INDEX(Vöruskrá!$R:$R,MATCH($F78,Vöruskrá!$B:$B,0)))*IF($I78="",$H78*(1+$AD$2),$I78)/1000,""))</f>
        <v/>
      </c>
      <c r="AH78" s="206" t="str">
        <f t="shared" si="4"/>
        <v/>
      </c>
      <c r="AI78" s="409" t="str">
        <f t="shared" si="5"/>
        <v/>
      </c>
      <c r="AJ78" s="314">
        <f t="shared" si="6"/>
        <v>46260</v>
      </c>
    </row>
    <row r="79" spans="1:36">
      <c r="A79" s="153"/>
      <c r="B79" s="11" t="s">
        <v>2425</v>
      </c>
      <c r="C79" s="11">
        <v>35</v>
      </c>
      <c r="D79" s="12" t="s">
        <v>2318</v>
      </c>
      <c r="E79" s="12" t="s">
        <v>2383</v>
      </c>
      <c r="F79" s="12" t="s">
        <v>184</v>
      </c>
      <c r="G79" s="12" t="s">
        <v>2452</v>
      </c>
      <c r="H79" s="13">
        <v>40</v>
      </c>
      <c r="I79" s="13"/>
      <c r="J79" s="90">
        <f>IF($F79="","",IFERROR(IFERROR(INDEX(Réttabanki!$U:$U,MATCH($F79,Réttabanki!$A:$A,0)),INDEX(Vöruskrá!$R:$R,MATCH($F79,Vöruskrá!$B:$B,0)))*($H79+IF($I79="",$H79*(1+$AD$2),$I79))/2/1000,""))</f>
        <v>30</v>
      </c>
      <c r="K79" s="9" t="s">
        <v>186</v>
      </c>
      <c r="L79" s="9" t="s">
        <v>187</v>
      </c>
      <c r="M79" s="9" t="s">
        <v>188</v>
      </c>
      <c r="N79" s="10">
        <v>324</v>
      </c>
      <c r="O79" s="10">
        <v>1.6</v>
      </c>
      <c r="P79" s="10">
        <v>0.3</v>
      </c>
      <c r="Q79" s="10">
        <v>59</v>
      </c>
      <c r="R79" s="10">
        <v>8.6</v>
      </c>
      <c r="S79" s="10">
        <v>1.3</v>
      </c>
      <c r="T79" s="44" t="str">
        <f>IF(F79="","",IFERROR(INDEX(Réttabanki!Q:Q,MATCH(F79,Réttabanki!A:A,0)),IFERROR(INDEX(Réttabanki!Q:Q,MATCH(F79,Réttabanki!B:B,0)),"")))</f>
        <v/>
      </c>
      <c r="U79" s="457"/>
      <c r="V79" s="457"/>
      <c r="W79" s="457"/>
      <c r="X79" s="457"/>
      <c r="Y79" s="457"/>
      <c r="Z79" s="457"/>
      <c r="AA79" s="457"/>
      <c r="AF79" s="205">
        <f>IF($F79="","",IFERROR(IFERROR(INDEX(Réttabanki!$U:$U,MATCH($F79,Réttabanki!$A:$A,0)),INDEX(Vöruskrá!$R:$R,MATCH($F79,Vöruskrá!$B:$B,0)))*$H79/1000,""))</f>
        <v>24</v>
      </c>
      <c r="AG79" s="205">
        <f>IF($F79="","",IFERROR(IFERROR(INDEX(Réttabanki!$U:$U,MATCH($F79,Réttabanki!$A:$A,0)),INDEX(Vöruskrá!$R:$R,MATCH($F79,Vöruskrá!$B:$B,0)))*IF($I79="",$H79*(1+$AD$2),$I79)/1000,""))</f>
        <v>36</v>
      </c>
      <c r="AH79" s="206">
        <f t="shared" si="4"/>
        <v>3.1304347826086959E-2</v>
      </c>
      <c r="AI79" s="409" t="str">
        <f t="shared" si="5"/>
        <v>OK</v>
      </c>
      <c r="AJ79" s="314">
        <f t="shared" si="6"/>
        <v>46260</v>
      </c>
    </row>
    <row r="80" spans="1:36" ht="30.75">
      <c r="A80" s="222"/>
      <c r="B80" s="218" t="s">
        <v>2425</v>
      </c>
      <c r="C80" s="218">
        <v>35</v>
      </c>
      <c r="D80" s="218" t="s">
        <v>2318</v>
      </c>
      <c r="E80" s="218" t="s">
        <v>2383</v>
      </c>
      <c r="F80" s="218" t="s">
        <v>231</v>
      </c>
      <c r="G80" s="218" t="s">
        <v>2453</v>
      </c>
      <c r="H80" s="218">
        <v>20</v>
      </c>
      <c r="I80" s="218"/>
      <c r="J80" s="437">
        <f>IF($F80="","",IFERROR(IFERROR(INDEX(Réttabanki!$U:$U,MATCH($F80,Réttabanki!$A:$A,0)),INDEX(Vöruskrá!$R:$R,MATCH($F80,Vöruskrá!$B:$B,0)))*($H80+IF($I80="",$H80*(1+$AD$2),$I80))/2/1000,""))</f>
        <v>45.9</v>
      </c>
      <c r="K80" s="218" t="s">
        <v>234</v>
      </c>
      <c r="L80" s="218" t="s">
        <v>235</v>
      </c>
      <c r="M80" s="218"/>
      <c r="N80" s="218">
        <v>122</v>
      </c>
      <c r="O80" s="218">
        <v>5.9</v>
      </c>
      <c r="P80" s="218">
        <v>2.4</v>
      </c>
      <c r="Q80" s="218">
        <v>3.6</v>
      </c>
      <c r="R80" s="218">
        <v>13.4</v>
      </c>
      <c r="S80" s="218">
        <v>2.7</v>
      </c>
      <c r="U80" s="455"/>
      <c r="V80" s="455"/>
      <c r="W80" s="455"/>
      <c r="X80" s="455"/>
      <c r="Y80" s="455"/>
      <c r="Z80" s="455"/>
      <c r="AA80" s="455"/>
      <c r="AF80">
        <f>IF($F80="","",IFERROR(IFERROR(INDEX(Réttabanki!$U:$U,MATCH($F80,Réttabanki!$A:$A,0)),INDEX(Vöruskrá!$R:$R,MATCH($F80,Vöruskrá!$B:$B,0)))*$H80/1000,""))</f>
        <v>36.72</v>
      </c>
      <c r="AG80">
        <f>IF($F80="","",IFERROR(IFERROR(INDEX(Réttabanki!$U:$U,MATCH($F80,Réttabanki!$A:$A,0)),INDEX(Vöruskrá!$R:$R,MATCH($F80,Vöruskrá!$B:$B,0)))*IF($I80="",$H80*(1+$AD$2),$I80)/1000,""))</f>
        <v>55.08</v>
      </c>
      <c r="AH80">
        <f t="shared" si="4"/>
        <v>4.7895652173913041E-2</v>
      </c>
      <c r="AI80" t="str">
        <f t="shared" si="5"/>
        <v>OK</v>
      </c>
      <c r="AJ80" s="314">
        <f t="shared" si="6"/>
        <v>46260</v>
      </c>
    </row>
    <row r="81" spans="1:36">
      <c r="A81" s="153"/>
      <c r="B81" s="11" t="s">
        <v>2425</v>
      </c>
      <c r="C81" s="11">
        <v>35</v>
      </c>
      <c r="D81" s="12" t="s">
        <v>2318</v>
      </c>
      <c r="E81" s="12" t="s">
        <v>1080</v>
      </c>
      <c r="F81" s="12"/>
      <c r="G81" s="12" t="s">
        <v>2454</v>
      </c>
      <c r="H81" s="13"/>
      <c r="I81" s="13"/>
      <c r="J81" s="90" t="str">
        <f>IF($F81="","",IFERROR(IFERROR(INDEX(Réttabanki!$U:$U,MATCH($F81,Réttabanki!$A:$A,0)),INDEX(Vöruskrá!$R:$R,MATCH($F81,Vöruskrá!$B:$B,0)))*($H81+IF($I81="",$H81*(1+$AD$2),$I81))/2/1000,""))</f>
        <v/>
      </c>
      <c r="K81" s="9" t="s">
        <v>186</v>
      </c>
      <c r="L81" s="9" t="s">
        <v>187</v>
      </c>
      <c r="M81" s="9" t="str">
        <f>IF(F81="","",IFERROR(IFERROR(INDEX(Réttabanki!F:F,MATCH(F81,Réttabanki!A:A,0)),""),IFERROR(IFERROR(INDEX(Vöruskrá!H:H,MATCH(F81,Vöruskrá!B:B,0)),""),"")))</f>
        <v/>
      </c>
      <c r="N81" s="10" t="str">
        <f>IF(OR(F81="",H81=""),"",IFERROR(IFERROR(INDEX(Réttabanki!G:G,MATCH(F81,Réttabanki!A:A,0)),"")*H81/100,IFERROR(IFERROR(INDEX(Vöruskrá!J:J,MATCH(F81,Vöruskrá!B:B,0)),"")*H81/100,"")))</f>
        <v/>
      </c>
      <c r="O81" s="10" t="str">
        <f>IF(OR(F81="",H81=""),"",IFERROR(IFERROR(INDEX(Réttabanki!H:H,MATCH(F81,Réttabanki!A:A,0)),"")*H81/100,IFERROR(IFERROR(INDEX(Vöruskrá!K:K,MATCH(F81,Vöruskrá!B:B,0)),"")*H81/100,"")))</f>
        <v/>
      </c>
      <c r="P81" s="10" t="str">
        <f>IF(OR(F81="",H81=""),"",IFERROR(IFERROR(INDEX(Réttabanki!I:I,MATCH(F81,Réttabanki!A:A,0)),"")*H81/100,IFERROR(IFERROR(INDEX(Vöruskrá!L:L,MATCH(F81,Vöruskrá!B:B,0)),"")*H81/100,"")))</f>
        <v/>
      </c>
      <c r="Q81" s="10" t="str">
        <f>IF(OR(F81="",H81=""),"",IFERROR(IFERROR(INDEX(Réttabanki!J:J,MATCH(F81,Réttabanki!A:A,0)),"")*H81/100,IFERROR(IFERROR(INDEX(Vöruskrá!M:M,MATCH(F81,Vöruskrá!B:B,0)),"")*H81/100,"")))</f>
        <v/>
      </c>
      <c r="R81" s="10" t="str">
        <f>IF(OR(F81="",H81=""),"",IFERROR(IFERROR(INDEX(Réttabanki!K:K,MATCH(F81,Réttabanki!A:A,0)),"")*H81/100,IFERROR(IFERROR(INDEX(Vöruskrá!O:O,MATCH(F81,Vöruskrá!B:B,0)),"")*H81/100,"")))</f>
        <v/>
      </c>
      <c r="S81" s="10" t="str">
        <f>IF(OR(F81="",H81=""),"",IFERROR(IFERROR(INDEX(Réttabanki!L:L,MATCH(F81,Réttabanki!A:A,0)),"")*H81/100,IFERROR(IFERROR(INDEX(Vöruskrá!P:P,MATCH(F81,Vöruskrá!B:B,0)),"")*H81/100,"")))</f>
        <v/>
      </c>
      <c r="T81" s="45" t="str">
        <f>IF(F81="","",IFERROR(INDEX(Réttabanki!Q:Q,MATCH(F81,Réttabanki!A:A,0)),IFERROR(INDEX(Réttabanki!Q:Q,MATCH(F81,Réttabanki!B:B,0)),"")))</f>
        <v/>
      </c>
      <c r="U81" s="457"/>
      <c r="V81" s="457"/>
      <c r="W81" s="457"/>
      <c r="X81" s="457"/>
      <c r="Y81" s="457"/>
      <c r="Z81" s="457"/>
      <c r="AA81" s="457"/>
      <c r="AF81" s="205" t="str">
        <f>IF($F81="","",IFERROR(IFERROR(INDEX(Réttabanki!$U:$U,MATCH($F81,Réttabanki!$A:$A,0)),INDEX(Vöruskrá!$R:$R,MATCH($F81,Vöruskrá!$B:$B,0)))*$H81/1000,""))</f>
        <v/>
      </c>
      <c r="AG81" s="205" t="str">
        <f>IF($F81="","",IFERROR(IFERROR(INDEX(Réttabanki!$U:$U,MATCH($F81,Réttabanki!$A:$A,0)),INDEX(Vöruskrá!$R:$R,MATCH($F81,Vöruskrá!$B:$B,0)))*IF($I81="",$H81*(1+$AD$2),$I81)/1000,""))</f>
        <v/>
      </c>
      <c r="AH81" s="206" t="str">
        <f t="shared" si="4"/>
        <v/>
      </c>
      <c r="AI81" s="409" t="str">
        <f t="shared" si="5"/>
        <v/>
      </c>
      <c r="AJ81" s="314">
        <f t="shared" si="6"/>
        <v>46260</v>
      </c>
    </row>
    <row r="82" spans="1:36">
      <c r="A82" s="153"/>
      <c r="B82" s="11" t="s">
        <v>2425</v>
      </c>
      <c r="C82" s="11">
        <v>35</v>
      </c>
      <c r="D82" s="12" t="s">
        <v>2318</v>
      </c>
      <c r="E82" s="12" t="s">
        <v>1080</v>
      </c>
      <c r="F82" s="12" t="s">
        <v>184</v>
      </c>
      <c r="G82" s="12" t="s">
        <v>2452</v>
      </c>
      <c r="H82" s="13">
        <v>40</v>
      </c>
      <c r="I82" s="13"/>
      <c r="J82" s="90">
        <f>IF($F82="","",IFERROR(IFERROR(INDEX(Réttabanki!$U:$U,MATCH($F82,Réttabanki!$A:$A,0)),INDEX(Vöruskrá!$R:$R,MATCH($F82,Vöruskrá!$B:$B,0)))*($H82+IF($I82="",$H82*(1+$AD$2),$I82))/2/1000,""))</f>
        <v>30</v>
      </c>
      <c r="K82" s="9" t="s">
        <v>186</v>
      </c>
      <c r="L82" s="9" t="s">
        <v>187</v>
      </c>
      <c r="M82" s="9" t="s">
        <v>188</v>
      </c>
      <c r="N82" s="10">
        <v>324</v>
      </c>
      <c r="O82" s="10">
        <v>1.6</v>
      </c>
      <c r="P82" s="10">
        <v>0.3</v>
      </c>
      <c r="Q82" s="10">
        <v>59</v>
      </c>
      <c r="R82" s="10">
        <v>8.6</v>
      </c>
      <c r="S82" s="10">
        <v>1.3</v>
      </c>
      <c r="T82" s="44" t="str">
        <f>IF(F82="","",IFERROR(INDEX(Réttabanki!Q:Q,MATCH(F82,Réttabanki!A:A,0)),IFERROR(INDEX(Réttabanki!Q:Q,MATCH(F82,Réttabanki!B:B,0)),"")))</f>
        <v/>
      </c>
      <c r="U82" s="455"/>
      <c r="V82" s="455"/>
      <c r="W82" s="455"/>
      <c r="X82" s="455"/>
      <c r="Y82" s="455"/>
      <c r="Z82" s="455"/>
      <c r="AA82" s="455"/>
      <c r="AF82" s="205">
        <f>IF($F82="","",IFERROR(IFERROR(INDEX(Réttabanki!$U:$U,MATCH($F82,Réttabanki!$A:$A,0)),INDEX(Vöruskrá!$R:$R,MATCH($F82,Vöruskrá!$B:$B,0)))*$H82/1000,""))</f>
        <v>24</v>
      </c>
      <c r="AG82" s="205">
        <f>IF($F82="","",IFERROR(IFERROR(INDEX(Réttabanki!$U:$U,MATCH($F82,Réttabanki!$A:$A,0)),INDEX(Vöruskrá!$R:$R,MATCH($F82,Vöruskrá!$B:$B,0)))*IF($I82="",$H82*(1+$AD$2),$I82)/1000,""))</f>
        <v>36</v>
      </c>
      <c r="AH82" s="206">
        <f t="shared" si="4"/>
        <v>3.1304347826086959E-2</v>
      </c>
      <c r="AI82" s="409" t="str">
        <f t="shared" si="5"/>
        <v>OK</v>
      </c>
      <c r="AJ82" s="314">
        <f t="shared" si="6"/>
        <v>46260</v>
      </c>
    </row>
    <row r="83" spans="1:36" ht="91.5">
      <c r="A83" s="222"/>
      <c r="B83" s="218" t="s">
        <v>2425</v>
      </c>
      <c r="C83" s="218">
        <v>35</v>
      </c>
      <c r="D83" s="218" t="s">
        <v>2318</v>
      </c>
      <c r="E83" s="218" t="s">
        <v>1080</v>
      </c>
      <c r="F83" s="218"/>
      <c r="G83" s="218" t="s">
        <v>2455</v>
      </c>
      <c r="H83" s="218"/>
      <c r="I83" s="218"/>
      <c r="J83" s="437" t="str">
        <f>IF($F83="","",IFERROR(IFERROR(INDEX(Réttabanki!$U:$U,MATCH($F83,Réttabanki!$A:$A,0)),INDEX(Vöruskrá!$R:$R,MATCH($F83,Vöruskrá!$B:$B,0)))*($H83+IF($I83="",$H83*(1+$AD$2),$I83))/2/1000,""))</f>
        <v/>
      </c>
      <c r="K83" s="218" t="s">
        <v>2456</v>
      </c>
      <c r="L83" s="218" t="s">
        <v>235</v>
      </c>
      <c r="M83" s="218"/>
      <c r="N83" s="218"/>
      <c r="O83" s="218"/>
      <c r="P83" s="218"/>
      <c r="Q83" s="218"/>
      <c r="R83" s="218"/>
      <c r="S83" s="218"/>
      <c r="U83" s="457"/>
      <c r="V83" s="457"/>
      <c r="W83" s="457"/>
      <c r="X83" s="457"/>
      <c r="Y83" s="457"/>
      <c r="Z83" s="457"/>
      <c r="AA83" s="457"/>
      <c r="AF83" t="str">
        <f>IF($F83="","",IFERROR(IFERROR(INDEX(Réttabanki!$U:$U,MATCH($F83,Réttabanki!$A:$A,0)),INDEX(Vöruskrá!$R:$R,MATCH($F83,Vöruskrá!$B:$B,0)))*$H83/1000,""))</f>
        <v/>
      </c>
      <c r="AG83" t="str">
        <f>IF($F83="","",IFERROR(IFERROR(INDEX(Réttabanki!$U:$U,MATCH($F83,Réttabanki!$A:$A,0)),INDEX(Vöruskrá!$R:$R,MATCH($F83,Vöruskrá!$B:$B,0)))*IF($I83="",$H83*(1+$AD$2),$I83)/1000,""))</f>
        <v/>
      </c>
      <c r="AH83" t="str">
        <f t="shared" si="4"/>
        <v/>
      </c>
      <c r="AI83" t="str">
        <f t="shared" si="5"/>
        <v/>
      </c>
      <c r="AJ83" s="314">
        <f t="shared" si="6"/>
        <v>46260</v>
      </c>
    </row>
    <row r="84" spans="1:36" ht="60.75">
      <c r="A84" s="222"/>
      <c r="B84" s="218" t="s">
        <v>2425</v>
      </c>
      <c r="C84" s="218">
        <v>35</v>
      </c>
      <c r="D84" s="218" t="s">
        <v>2318</v>
      </c>
      <c r="E84" s="218" t="s">
        <v>1080</v>
      </c>
      <c r="F84" s="218" t="s">
        <v>1311</v>
      </c>
      <c r="G84" s="218" t="s">
        <v>2457</v>
      </c>
      <c r="H84" s="218">
        <v>40</v>
      </c>
      <c r="I84" s="218"/>
      <c r="J84" s="437">
        <f>IF($F84="","",IFERROR(IFERROR(INDEX(Réttabanki!$U:$U,MATCH($F84,Réttabanki!$A:$A,0)),INDEX(Vöruskrá!$R:$R,MATCH($F84,Vöruskrá!$B:$B,0)))*($H84+IF($I84="",$H84*(1+$AD$2),$I84))/2/1000,""))</f>
        <v>30</v>
      </c>
      <c r="K84" s="218" t="s">
        <v>1312</v>
      </c>
      <c r="L84" s="218" t="s">
        <v>228</v>
      </c>
      <c r="M84" s="218"/>
      <c r="N84" s="218">
        <v>236</v>
      </c>
      <c r="O84" s="218">
        <v>9</v>
      </c>
      <c r="P84" s="218">
        <v>2.7</v>
      </c>
      <c r="Q84" s="218">
        <v>31.1</v>
      </c>
      <c r="R84" s="218">
        <v>1.5</v>
      </c>
      <c r="S84" s="218">
        <v>0.9</v>
      </c>
      <c r="U84" s="455"/>
      <c r="V84" s="455"/>
      <c r="W84" s="455"/>
      <c r="X84" s="455"/>
      <c r="Y84" s="455"/>
      <c r="Z84" s="455"/>
      <c r="AA84" s="455"/>
      <c r="AF84">
        <f>IF($F84="","",IFERROR(IFERROR(INDEX(Réttabanki!$U:$U,MATCH($F84,Réttabanki!$A:$A,0)),INDEX(Vöruskrá!$R:$R,MATCH($F84,Vöruskrá!$B:$B,0)))*$H84/1000,""))</f>
        <v>24</v>
      </c>
      <c r="AG84">
        <f>IF($F84="","",IFERROR(IFERROR(INDEX(Réttabanki!$U:$U,MATCH($F84,Réttabanki!$A:$A,0)),INDEX(Vöruskrá!$R:$R,MATCH($F84,Vöruskrá!$B:$B,0)))*IF($I84="",$H84*(1+$AD$2),$I84)/1000,""))</f>
        <v>36</v>
      </c>
      <c r="AH84">
        <f t="shared" si="4"/>
        <v>3.1304347826086959E-2</v>
      </c>
      <c r="AI84" t="str">
        <f t="shared" si="5"/>
        <v>OK</v>
      </c>
      <c r="AJ84" s="314">
        <f t="shared" si="6"/>
        <v>46260</v>
      </c>
    </row>
    <row r="85" spans="1:36" ht="30.75">
      <c r="A85" s="222"/>
      <c r="B85" s="218" t="s">
        <v>2425</v>
      </c>
      <c r="C85" s="218">
        <v>35</v>
      </c>
      <c r="D85" s="218" t="s">
        <v>2318</v>
      </c>
      <c r="E85" s="218" t="s">
        <v>1080</v>
      </c>
      <c r="F85" s="218" t="s">
        <v>231</v>
      </c>
      <c r="G85" s="218" t="s">
        <v>2453</v>
      </c>
      <c r="H85" s="218">
        <v>20</v>
      </c>
      <c r="I85" s="218"/>
      <c r="J85" s="437">
        <f>IF($F85="","",IFERROR(IFERROR(INDEX(Réttabanki!$U:$U,MATCH($F85,Réttabanki!$A:$A,0)),INDEX(Vöruskrá!$R:$R,MATCH($F85,Vöruskrá!$B:$B,0)))*($H85+IF($I85="",$H85*(1+$AD$2),$I85))/2/1000,""))</f>
        <v>45.9</v>
      </c>
      <c r="K85" s="218" t="s">
        <v>234</v>
      </c>
      <c r="L85" s="218" t="s">
        <v>235</v>
      </c>
      <c r="M85" s="218"/>
      <c r="N85" s="218">
        <v>122</v>
      </c>
      <c r="O85" s="218">
        <v>5.9</v>
      </c>
      <c r="P85" s="218">
        <v>2.4</v>
      </c>
      <c r="Q85" s="218">
        <v>3.6</v>
      </c>
      <c r="R85" s="218">
        <v>13.4</v>
      </c>
      <c r="S85" s="218">
        <v>2.7</v>
      </c>
      <c r="U85" s="457"/>
      <c r="V85" s="457"/>
      <c r="W85" s="457"/>
      <c r="X85" s="457"/>
      <c r="Y85" s="457"/>
      <c r="Z85" s="457"/>
      <c r="AA85" s="457"/>
      <c r="AF85">
        <f>IF($F85="","",IFERROR(IFERROR(INDEX(Réttabanki!$U:$U,MATCH($F85,Réttabanki!$A:$A,0)),INDEX(Vöruskrá!$R:$R,MATCH($F85,Vöruskrá!$B:$B,0)))*$H85/1000,""))</f>
        <v>36.72</v>
      </c>
      <c r="AG85">
        <f>IF($F85="","",IFERROR(IFERROR(INDEX(Réttabanki!$U:$U,MATCH($F85,Réttabanki!$A:$A,0)),INDEX(Vöruskrá!$R:$R,MATCH($F85,Vöruskrá!$B:$B,0)))*IF($I85="",$H85*(1+$AD$2),$I85)/1000,""))</f>
        <v>55.08</v>
      </c>
      <c r="AH85">
        <f t="shared" si="4"/>
        <v>4.7895652173913041E-2</v>
      </c>
      <c r="AI85" t="str">
        <f t="shared" si="5"/>
        <v>OK</v>
      </c>
      <c r="AJ85" s="314">
        <f t="shared" si="6"/>
        <v>46260</v>
      </c>
    </row>
    <row r="86" spans="1:36">
      <c r="A86" s="154"/>
      <c r="B86" s="95" t="s">
        <v>2425</v>
      </c>
      <c r="C86" s="95">
        <v>35</v>
      </c>
      <c r="D86" s="96"/>
      <c r="E86" s="96"/>
      <c r="F86" s="96" t="s">
        <v>2393</v>
      </c>
      <c r="G86" s="96"/>
      <c r="H86" s="97"/>
      <c r="I86" s="97"/>
      <c r="J86" s="225">
        <f>SUMIFS($AF$3:$AF$798,$AJ$3:$AJ$798,$AJ86,$D$3:$D$798,"&lt;&gt;Grunnskólar starfsmenn",$E$3:$E$798,"Aðalréttur")+SUMIFS($AF$3:$AF$798,$AJ$3:$AJ$798,$AJ86,$D$3:$D$798,"&lt;&gt;Grunnskólar starfsmenn",$E$3:$E$798,"Meðlætisbar")+SUMIFS($AF$3:$AF$798,$AJ$3:$AJ$798,$AJ86,$D$3:$D$798,"&lt;&gt;Grunnskólar starfsmenn",$E$3:$E$798,"Síðdegishressing")</f>
        <v>365.71500000000003</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IF($J86="","",$J86/$AE$6)</f>
        <v>0.27090000000000003</v>
      </c>
      <c r="AI86" s="409" t="str">
        <f t="shared" si="5"/>
        <v>OK</v>
      </c>
      <c r="AJ86" s="314">
        <f t="shared" si="6"/>
        <v>46260</v>
      </c>
    </row>
    <row r="87" spans="1:36">
      <c r="A87" s="154"/>
      <c r="B87" s="95" t="s">
        <v>2425</v>
      </c>
      <c r="C87" s="95">
        <v>35</v>
      </c>
      <c r="D87" s="96"/>
      <c r="E87" s="96"/>
      <c r="F87" s="96" t="s">
        <v>2395</v>
      </c>
      <c r="G87" s="96"/>
      <c r="H87" s="97"/>
      <c r="I87" s="97"/>
      <c r="J87" s="225">
        <f>SUMIFS($AG$3:$AG$798,$AJ$3:$AJ$798,$AJ87,$D$3:$D$798,"&lt;&gt;Grunnskólar starfsmenn",$E$3:$E$798,"Aðalréttur")+SUMIFS($AG$3:$AG$798,$AJ$3:$AJ$798,$AJ87,$D$3:$D$798,"&lt;&gt;Grunnskólar starfsmenn",$E$3:$E$798,"Meðlætisbar")</f>
        <v>334.995</v>
      </c>
      <c r="K87" s="9" t="s">
        <v>2394</v>
      </c>
      <c r="L87" s="9"/>
      <c r="M87" s="9"/>
      <c r="N87" s="10"/>
      <c r="O87" s="10"/>
      <c r="P87" s="10"/>
      <c r="Q87" s="10"/>
      <c r="R87" s="10"/>
      <c r="S87" s="10"/>
      <c r="T87" s="44"/>
      <c r="U87" s="457"/>
      <c r="V87" s="457"/>
      <c r="W87" s="457"/>
      <c r="X87" s="457"/>
      <c r="Y87" s="457"/>
      <c r="Z87" s="457"/>
      <c r="AA87" s="457"/>
      <c r="AF87" s="205" t="str">
        <f>IF($F87="","",IFERROR(IFERROR(INDEX(Réttabanki!$U:$U,MATCH($F87,Réttabanki!$A:$A,0)),INDEX(Vöruskrá!$R:$R,MATCH($F87,Vöruskrá!$B:$B,0)))*$H87/1000,""))</f>
        <v/>
      </c>
      <c r="AG87" s="205" t="str">
        <f>IF($F87="","",IFERROR(IFERROR(INDEX(Réttabanki!$U:$U,MATCH($F87,Réttabanki!$A:$A,0)),INDEX(Vöruskrá!$R:$R,MATCH($F87,Vöruskrá!$B:$B,0)))*IF($I87="",$H87*(1+$AD$2),$I87)/1000,""))</f>
        <v/>
      </c>
      <c r="AH87" s="206">
        <f>IF($J87="","",$J87/$AE$5)</f>
        <v>0.2913</v>
      </c>
      <c r="AI87" s="409" t="str">
        <f t="shared" si="5"/>
        <v>OK</v>
      </c>
      <c r="AJ87" s="314">
        <f t="shared" si="6"/>
        <v>46260</v>
      </c>
    </row>
    <row r="88" spans="1:36" ht="91.5">
      <c r="A88" s="222">
        <v>46261</v>
      </c>
      <c r="B88" s="218" t="s">
        <v>2458</v>
      </c>
      <c r="C88" s="218">
        <v>35</v>
      </c>
      <c r="D88" s="218" t="s">
        <v>2318</v>
      </c>
      <c r="E88" s="218" t="s">
        <v>2352</v>
      </c>
      <c r="F88" s="218"/>
      <c r="G88" s="218" t="s">
        <v>2459</v>
      </c>
      <c r="H88" s="218"/>
      <c r="I88" s="218"/>
      <c r="J88" s="437" t="str">
        <f>IF($F88="","",IFERROR(IFERROR(INDEX(Réttabanki!$U:$U,MATCH($F88,Réttabanki!$A:$A,0)),INDEX(Vöruskrá!$R:$R,MATCH($F88,Vöruskrá!$B:$B,0)))*($H88+IF($I88="",$H88*(1+$AD$2),$I88))/2/1000,""))</f>
        <v/>
      </c>
      <c r="K88" s="218" t="s">
        <v>2460</v>
      </c>
      <c r="L88" s="218" t="s">
        <v>2461</v>
      </c>
      <c r="M88" s="218"/>
      <c r="N88" s="218"/>
      <c r="O88" s="218"/>
      <c r="P88" s="218"/>
      <c r="Q88" s="218"/>
      <c r="R88" s="218"/>
      <c r="S88" s="218"/>
      <c r="U88" s="455"/>
      <c r="V88" s="455"/>
      <c r="W88" s="455"/>
      <c r="X88" s="455"/>
      <c r="Y88" s="455"/>
      <c r="Z88" s="455"/>
      <c r="AA88" s="455"/>
      <c r="AF88" t="str">
        <f>IF($F88="","",IFERROR(IFERROR(INDEX(Réttabanki!$U:$U,MATCH($F88,Réttabanki!$A:$A,0)),INDEX(Vöruskrá!$R:$R,MATCH($F88,Vöruskrá!$B:$B,0)))*$H88/1000,""))</f>
        <v/>
      </c>
      <c r="AG88" t="str">
        <f>IF($F88="","",IFERROR(IFERROR(INDEX(Réttabanki!$U:$U,MATCH($F88,Réttabanki!$A:$A,0)),INDEX(Vöruskrá!$R:$R,MATCH($F88,Vöruskrá!$B:$B,0)))*IF($I88="",$H88*(1+$AD$2),$I88)/1000,""))</f>
        <v/>
      </c>
      <c r="AH88" t="str">
        <f t="shared" ref="AH88:AH116" si="7">IF(N($AF88)+N($AG88)=0,"",MAX(N($AF88)/$AE$6,N($AG88)/$AE$5))</f>
        <v/>
      </c>
      <c r="AI88" t="str">
        <f t="shared" si="5"/>
        <v/>
      </c>
      <c r="AJ88" s="314">
        <f t="shared" si="6"/>
        <v>46261</v>
      </c>
    </row>
    <row r="89" spans="1:36" ht="45.75">
      <c r="A89" s="222"/>
      <c r="B89" s="218" t="s">
        <v>2458</v>
      </c>
      <c r="C89" s="218">
        <v>35</v>
      </c>
      <c r="D89" s="218" t="s">
        <v>2318</v>
      </c>
      <c r="E89" s="218" t="s">
        <v>2352</v>
      </c>
      <c r="F89" s="218" t="s">
        <v>665</v>
      </c>
      <c r="G89" s="218" t="s">
        <v>665</v>
      </c>
      <c r="H89" s="218">
        <v>160</v>
      </c>
      <c r="I89" s="218">
        <v>180</v>
      </c>
      <c r="J89" s="437">
        <f>IF($F89="","",IFERROR(IFERROR(INDEX(Réttabanki!$U:$U,MATCH($F89,Réttabanki!$A:$A,0)),INDEX(Vöruskrá!$R:$R,MATCH($F89,Vöruskrá!$B:$B,0)))*($H89+IF($I89="",$H89*(1+$AD$2),$I89))/2/1000,""))</f>
        <v>306</v>
      </c>
      <c r="K89" s="218" t="s">
        <v>667</v>
      </c>
      <c r="L89" s="218" t="s">
        <v>666</v>
      </c>
      <c r="M89" s="218"/>
      <c r="N89" s="218">
        <v>114</v>
      </c>
      <c r="O89" s="218">
        <v>5.9</v>
      </c>
      <c r="P89" s="218">
        <v>0.5</v>
      </c>
      <c r="Q89" s="218">
        <v>1.8</v>
      </c>
      <c r="R89" s="218">
        <v>13</v>
      </c>
      <c r="S89" s="218">
        <v>0.8</v>
      </c>
      <c r="T89">
        <v>3</v>
      </c>
      <c r="U89" s="457" t="s">
        <v>2357</v>
      </c>
      <c r="V89" s="457" t="s">
        <v>2358</v>
      </c>
      <c r="W89" s="457">
        <v>160</v>
      </c>
      <c r="X89" s="457" t="s">
        <v>2462</v>
      </c>
      <c r="Y89" s="457">
        <v>75</v>
      </c>
      <c r="Z89" s="457"/>
      <c r="AA89" s="457"/>
      <c r="AF89">
        <f>IF($F89="","",IFERROR(IFERROR(INDEX(Réttabanki!$U:$U,MATCH($F89,Réttabanki!$A:$A,0)),INDEX(Vöruskrá!$R:$R,MATCH($F89,Vöruskrá!$B:$B,0)))*$H89/1000,""))</f>
        <v>288</v>
      </c>
      <c r="AG89">
        <f>IF($F89="","",IFERROR(IFERROR(INDEX(Réttabanki!$U:$U,MATCH($F89,Réttabanki!$A:$A,0)),INDEX(Vöruskrá!$R:$R,MATCH($F89,Vöruskrá!$B:$B,0)))*IF($I89="",$H89*(1+$AD$2),$I89)/1000,""))</f>
        <v>324</v>
      </c>
      <c r="AH89">
        <f t="shared" si="7"/>
        <v>0.2817391304347826</v>
      </c>
      <c r="AI89" t="str">
        <f t="shared" si="5"/>
        <v>OK</v>
      </c>
      <c r="AJ89" s="314">
        <f t="shared" si="6"/>
        <v>46261</v>
      </c>
    </row>
    <row r="90" spans="1:36">
      <c r="A90" s="222"/>
      <c r="B90" s="218" t="s">
        <v>2458</v>
      </c>
      <c r="C90" s="218">
        <v>35</v>
      </c>
      <c r="D90" s="218" t="s">
        <v>2318</v>
      </c>
      <c r="E90" s="218" t="s">
        <v>2352</v>
      </c>
      <c r="F90" s="218" t="s">
        <v>420</v>
      </c>
      <c r="G90" s="218" t="s">
        <v>2463</v>
      </c>
      <c r="H90" s="218">
        <v>80</v>
      </c>
      <c r="I90" s="218">
        <v>100</v>
      </c>
      <c r="J90" s="437">
        <f>IF($F90="","",IFERROR(IFERROR(INDEX(Réttabanki!$U:$U,MATCH($F90,Réttabanki!$A:$A,0)),INDEX(Vöruskrá!$R:$R,MATCH($F90,Vöruskrá!$B:$B,0)))*($H90+IF($I90="",$H90*(1+$AD$2),$I90))/2/1000,""))</f>
        <v>31.5</v>
      </c>
      <c r="K90" s="218" t="s">
        <v>418</v>
      </c>
      <c r="L90" s="218" t="s">
        <v>228</v>
      </c>
      <c r="M90" s="218"/>
      <c r="N90" s="218">
        <v>130</v>
      </c>
      <c r="O90" s="218">
        <v>0.3</v>
      </c>
      <c r="P90" s="218">
        <v>0.1</v>
      </c>
      <c r="Q90" s="218">
        <v>28.6</v>
      </c>
      <c r="R90" s="218">
        <v>2.7</v>
      </c>
      <c r="S90" s="218">
        <v>0</v>
      </c>
      <c r="T90">
        <v>1</v>
      </c>
      <c r="U90" s="455" t="s">
        <v>2464</v>
      </c>
      <c r="V90" s="455" t="s">
        <v>2358</v>
      </c>
      <c r="W90" s="455" t="s">
        <v>2364</v>
      </c>
      <c r="X90" s="455">
        <v>50</v>
      </c>
      <c r="Y90" s="455" t="s">
        <v>2465</v>
      </c>
      <c r="Z90" s="455" t="s">
        <v>2466</v>
      </c>
      <c r="AA90" s="455"/>
      <c r="AF90">
        <f>IF($F90="","",IFERROR(IFERROR(INDEX(Réttabanki!$U:$U,MATCH($F90,Réttabanki!$A:$A,0)),INDEX(Vöruskrá!$R:$R,MATCH($F90,Vöruskrá!$B:$B,0)))*$H90/1000,""))</f>
        <v>28</v>
      </c>
      <c r="AG90">
        <f>IF($F90="","",IFERROR(IFERROR(INDEX(Réttabanki!$U:$U,MATCH($F90,Réttabanki!$A:$A,0)),INDEX(Vöruskrá!$R:$R,MATCH($F90,Vöruskrá!$B:$B,0)))*IF($I90="",$H90*(1+$AD$2),$I90)/1000,""))</f>
        <v>35</v>
      </c>
      <c r="AH90">
        <f t="shared" si="7"/>
        <v>3.0434782608695653E-2</v>
      </c>
      <c r="AI90" t="str">
        <f t="shared" si="5"/>
        <v>OK</v>
      </c>
      <c r="AJ90" s="314">
        <f t="shared" si="6"/>
        <v>46261</v>
      </c>
    </row>
    <row r="91" spans="1:36" ht="60.75">
      <c r="A91" s="222"/>
      <c r="B91" s="218" t="s">
        <v>2458</v>
      </c>
      <c r="C91" s="218">
        <v>35</v>
      </c>
      <c r="D91" s="218" t="s">
        <v>2318</v>
      </c>
      <c r="E91" s="218" t="s">
        <v>2352</v>
      </c>
      <c r="F91" s="218" t="s">
        <v>783</v>
      </c>
      <c r="G91" s="218" t="s">
        <v>2467</v>
      </c>
      <c r="H91" s="218">
        <v>25</v>
      </c>
      <c r="I91" s="218">
        <v>25</v>
      </c>
      <c r="J91" s="437">
        <f>IF($F91="","",IFERROR(IFERROR(INDEX(Réttabanki!$U:$U,MATCH($F91,Réttabanki!$A:$A,0)),INDEX(Vöruskrá!$R:$R,MATCH($F91,Vöruskrá!$B:$B,0)))*($H91+IF($I91="",$H91*(1+$AD$2),$I91))/2/1000,""))</f>
        <v>45</v>
      </c>
      <c r="K91" s="218" t="s">
        <v>784</v>
      </c>
      <c r="L91" s="218" t="s">
        <v>240</v>
      </c>
      <c r="M91" s="218"/>
      <c r="N91" s="218">
        <v>557</v>
      </c>
      <c r="O91" s="218">
        <v>60</v>
      </c>
      <c r="P91" s="218">
        <v>3.9</v>
      </c>
      <c r="Q91" s="218">
        <v>5.4</v>
      </c>
      <c r="R91" s="218"/>
      <c r="S91" s="218">
        <v>1.2</v>
      </c>
      <c r="U91" s="457" t="s">
        <v>2357</v>
      </c>
      <c r="V91" s="457" t="s">
        <v>2403</v>
      </c>
      <c r="W91" s="457"/>
      <c r="X91" s="457"/>
      <c r="Y91" s="457"/>
      <c r="Z91" s="457"/>
      <c r="AA91" s="457"/>
      <c r="AF91">
        <f>IF($F91="","",IFERROR(IFERROR(INDEX(Réttabanki!$U:$U,MATCH($F91,Réttabanki!$A:$A,0)),INDEX(Vöruskrá!$R:$R,MATCH($F91,Vöruskrá!$B:$B,0)))*$H91/1000,""))</f>
        <v>45</v>
      </c>
      <c r="AG91">
        <f>IF($F91="","",IFERROR(IFERROR(INDEX(Réttabanki!$U:$U,MATCH($F91,Réttabanki!$A:$A,0)),INDEX(Vöruskrá!$R:$R,MATCH($F91,Vöruskrá!$B:$B,0)))*IF($I91="",$H91*(1+$AD$2),$I91)/1000,""))</f>
        <v>45</v>
      </c>
      <c r="AH91">
        <f t="shared" si="7"/>
        <v>3.9130434782608699E-2</v>
      </c>
      <c r="AI91" t="str">
        <f t="shared" si="5"/>
        <v>OK</v>
      </c>
      <c r="AJ91" s="314">
        <f t="shared" si="6"/>
        <v>46261</v>
      </c>
    </row>
    <row r="92" spans="1:36" ht="45.75">
      <c r="A92" s="222"/>
      <c r="B92" s="218" t="s">
        <v>2458</v>
      </c>
      <c r="C92" s="218">
        <v>35</v>
      </c>
      <c r="D92" s="218" t="s">
        <v>2318</v>
      </c>
      <c r="E92" s="218" t="s">
        <v>1080</v>
      </c>
      <c r="F92" s="218"/>
      <c r="G92" s="218" t="s">
        <v>2468</v>
      </c>
      <c r="H92" s="218"/>
      <c r="I92" s="218"/>
      <c r="J92" s="437" t="str">
        <f>IF($F92="","",IFERROR(IFERROR(INDEX(Réttabanki!$U:$U,MATCH($F92,Réttabanki!$A:$A,0)),INDEX(Vöruskrá!$R:$R,MATCH($F92,Vöruskrá!$B:$B,0)))*($H92+IF($I92="",$H92*(1+$AD$2),$I92))/2/1000,""))</f>
        <v/>
      </c>
      <c r="K92" s="218" t="s">
        <v>2469</v>
      </c>
      <c r="L92" s="218" t="s">
        <v>666</v>
      </c>
      <c r="M92" s="218"/>
      <c r="N92" s="218"/>
      <c r="O92" s="218"/>
      <c r="P92" s="218"/>
      <c r="Q92" s="218"/>
      <c r="R92" s="218"/>
      <c r="S92" s="218"/>
      <c r="U92" s="455"/>
      <c r="V92" s="455"/>
      <c r="W92" s="455"/>
      <c r="X92" s="455"/>
      <c r="Y92" s="455"/>
      <c r="Z92" s="455"/>
      <c r="AA92" s="455"/>
      <c r="AF92" t="str">
        <f>IF($F92="","",IFERROR(IFERROR(INDEX(Réttabanki!$U:$U,MATCH($F92,Réttabanki!$A:$A,0)),INDEX(Vöruskrá!$R:$R,MATCH($F92,Vöruskrá!$B:$B,0)))*$H92/1000,""))</f>
        <v/>
      </c>
      <c r="AG92" t="str">
        <f>IF($F92="","",IFERROR(IFERROR(INDEX(Réttabanki!$U:$U,MATCH($F92,Réttabanki!$A:$A,0)),INDEX(Vöruskrá!$R:$R,MATCH($F92,Vöruskrá!$B:$B,0)))*IF($I92="",$H92*(1+$AD$2),$I92)/1000,""))</f>
        <v/>
      </c>
      <c r="AH92" t="str">
        <f t="shared" si="7"/>
        <v/>
      </c>
      <c r="AI92" t="str">
        <f t="shared" si="5"/>
        <v/>
      </c>
      <c r="AJ92" s="314">
        <f t="shared" si="6"/>
        <v>46261</v>
      </c>
    </row>
    <row r="93" spans="1:36" ht="45.75">
      <c r="A93" s="222"/>
      <c r="B93" s="218" t="s">
        <v>2458</v>
      </c>
      <c r="C93" s="218">
        <v>35</v>
      </c>
      <c r="D93" s="218" t="s">
        <v>2318</v>
      </c>
      <c r="E93" s="218" t="s">
        <v>1080</v>
      </c>
      <c r="F93" s="218" t="s">
        <v>665</v>
      </c>
      <c r="G93" s="218" t="s">
        <v>665</v>
      </c>
      <c r="H93" s="218">
        <v>160</v>
      </c>
      <c r="I93" s="218">
        <v>180</v>
      </c>
      <c r="J93" s="437">
        <f>IF($F93="","",IFERROR(IFERROR(INDEX(Réttabanki!$U:$U,MATCH($F93,Réttabanki!$A:$A,0)),INDEX(Vöruskrá!$R:$R,MATCH($F93,Vöruskrá!$B:$B,0)))*($H93+IF($I93="",$H93*(1+$AD$2),$I93))/2/1000,""))</f>
        <v>306</v>
      </c>
      <c r="K93" s="218" t="s">
        <v>667</v>
      </c>
      <c r="L93" s="218" t="s">
        <v>666</v>
      </c>
      <c r="M93" s="218"/>
      <c r="N93" s="218">
        <v>114</v>
      </c>
      <c r="O93" s="218">
        <v>5.9</v>
      </c>
      <c r="P93" s="218">
        <v>0.5</v>
      </c>
      <c r="Q93" s="218">
        <v>1.8</v>
      </c>
      <c r="R93" s="218">
        <v>13</v>
      </c>
      <c r="S93" s="218">
        <v>0.8</v>
      </c>
      <c r="T93">
        <v>3</v>
      </c>
      <c r="U93" s="457" t="s">
        <v>2357</v>
      </c>
      <c r="V93" s="457" t="s">
        <v>2358</v>
      </c>
      <c r="W93" s="457">
        <v>160</v>
      </c>
      <c r="X93" s="457" t="s">
        <v>2462</v>
      </c>
      <c r="Y93" s="457">
        <v>75</v>
      </c>
      <c r="Z93" s="457"/>
      <c r="AA93" s="457"/>
      <c r="AF93">
        <f>IF($F93="","",IFERROR(IFERROR(INDEX(Réttabanki!$U:$U,MATCH($F93,Réttabanki!$A:$A,0)),INDEX(Vöruskrá!$R:$R,MATCH($F93,Vöruskrá!$B:$B,0)))*$H93/1000,""))</f>
        <v>288</v>
      </c>
      <c r="AG93">
        <f>IF($F93="","",IFERROR(IFERROR(INDEX(Réttabanki!$U:$U,MATCH($F93,Réttabanki!$A:$A,0)),INDEX(Vöruskrá!$R:$R,MATCH($F93,Vöruskrá!$B:$B,0)))*IF($I93="",$H93*(1+$AD$2),$I93)/1000,""))</f>
        <v>324</v>
      </c>
      <c r="AH93">
        <f t="shared" si="7"/>
        <v>0.2817391304347826</v>
      </c>
      <c r="AI93" t="str">
        <f t="shared" si="5"/>
        <v>OK</v>
      </c>
      <c r="AJ93" s="314">
        <f t="shared" si="6"/>
        <v>46261</v>
      </c>
    </row>
    <row r="94" spans="1:36">
      <c r="A94" s="222"/>
      <c r="B94" s="218" t="s">
        <v>2458</v>
      </c>
      <c r="C94" s="218">
        <v>35</v>
      </c>
      <c r="D94" s="218" t="s">
        <v>2318</v>
      </c>
      <c r="E94" s="218" t="s">
        <v>1080</v>
      </c>
      <c r="F94" s="218" t="s">
        <v>420</v>
      </c>
      <c r="G94" s="218" t="s">
        <v>2463</v>
      </c>
      <c r="H94" s="218">
        <v>80</v>
      </c>
      <c r="I94" s="218">
        <v>100</v>
      </c>
      <c r="J94" s="437">
        <f>IF($F94="","",IFERROR(IFERROR(INDEX(Réttabanki!$U:$U,MATCH($F94,Réttabanki!$A:$A,0)),INDEX(Vöruskrá!$R:$R,MATCH($F94,Vöruskrá!$B:$B,0)))*($H94+IF($I94="",$H94*(1+$AD$2),$I94))/2/1000,""))</f>
        <v>31.5</v>
      </c>
      <c r="K94" s="218" t="s">
        <v>418</v>
      </c>
      <c r="L94" s="218" t="s">
        <v>228</v>
      </c>
      <c r="M94" s="218"/>
      <c r="N94" s="218">
        <v>130</v>
      </c>
      <c r="O94" s="218">
        <v>0.3</v>
      </c>
      <c r="P94" s="218">
        <v>0.1</v>
      </c>
      <c r="Q94" s="218">
        <v>28.6</v>
      </c>
      <c r="R94" s="218">
        <v>2.7</v>
      </c>
      <c r="S94" s="218">
        <v>0</v>
      </c>
      <c r="T94">
        <v>1</v>
      </c>
      <c r="U94" s="455" t="s">
        <v>2464</v>
      </c>
      <c r="V94" s="455" t="s">
        <v>2358</v>
      </c>
      <c r="W94" s="455" t="s">
        <v>2364</v>
      </c>
      <c r="X94" s="455">
        <v>50</v>
      </c>
      <c r="Y94" s="455" t="s">
        <v>2465</v>
      </c>
      <c r="Z94" s="455" t="s">
        <v>2466</v>
      </c>
      <c r="AA94" s="455"/>
      <c r="AF94">
        <f>IF($F94="","",IFERROR(IFERROR(INDEX(Réttabanki!$U:$U,MATCH($F94,Réttabanki!$A:$A,0)),INDEX(Vöruskrá!$R:$R,MATCH($F94,Vöruskrá!$B:$B,0)))*$H94/1000,""))</f>
        <v>28</v>
      </c>
      <c r="AG94">
        <f>IF($F94="","",IFERROR(IFERROR(INDEX(Réttabanki!$U:$U,MATCH($F94,Réttabanki!$A:$A,0)),INDEX(Vöruskrá!$R:$R,MATCH($F94,Vöruskrá!$B:$B,0)))*IF($I94="",$H94*(1+$AD$2),$I94)/1000,""))</f>
        <v>35</v>
      </c>
      <c r="AH94">
        <f t="shared" si="7"/>
        <v>3.0434782608695653E-2</v>
      </c>
      <c r="AI94" t="str">
        <f t="shared" si="5"/>
        <v>OK</v>
      </c>
      <c r="AJ94" s="314">
        <f t="shared" si="6"/>
        <v>46261</v>
      </c>
    </row>
    <row r="95" spans="1:36" ht="60.75">
      <c r="A95" s="222"/>
      <c r="B95" s="218" t="s">
        <v>2458</v>
      </c>
      <c r="C95" s="218">
        <v>35</v>
      </c>
      <c r="D95" s="218" t="s">
        <v>2318</v>
      </c>
      <c r="E95" s="218" t="s">
        <v>1080</v>
      </c>
      <c r="F95" s="218"/>
      <c r="G95" s="218" t="s">
        <v>2470</v>
      </c>
      <c r="H95" s="218"/>
      <c r="I95" s="218"/>
      <c r="J95" s="437" t="str">
        <f>IF($F95="","",IFERROR(IFERROR(INDEX(Réttabanki!$U:$U,MATCH($F95,Réttabanki!$A:$A,0)),INDEX(Vöruskrá!$R:$R,MATCH($F95,Vöruskrá!$B:$B,0)))*($H95+IF($I95="",$H95*(1+$AD$2),$I95))/2/1000,""))</f>
        <v/>
      </c>
      <c r="K95" s="218" t="s">
        <v>2471</v>
      </c>
      <c r="L95" s="218" t="s">
        <v>228</v>
      </c>
      <c r="M95" s="218"/>
      <c r="N95" s="218"/>
      <c r="O95" s="218"/>
      <c r="P95" s="218"/>
      <c r="Q95" s="218"/>
      <c r="R95" s="218"/>
      <c r="S95" s="218"/>
      <c r="U95" s="457"/>
      <c r="V95" s="457"/>
      <c r="W95" s="457"/>
      <c r="X95" s="457"/>
      <c r="Y95" s="457"/>
      <c r="Z95" s="457"/>
      <c r="AA95" s="457"/>
      <c r="AF95" t="str">
        <f>IF($F95="","",IFERROR(IFERROR(INDEX(Réttabanki!$U:$U,MATCH($F95,Réttabanki!$A:$A,0)),INDEX(Vöruskrá!$R:$R,MATCH($F95,Vöruskrá!$B:$B,0)))*$H95/1000,""))</f>
        <v/>
      </c>
      <c r="AG95" t="str">
        <f>IF($F95="","",IFERROR(IFERROR(INDEX(Réttabanki!$U:$U,MATCH($F95,Réttabanki!$A:$A,0)),INDEX(Vöruskrá!$R:$R,MATCH($F95,Vöruskrá!$B:$B,0)))*IF($I95="",$H95*(1+$AD$2),$I95)/1000,""))</f>
        <v/>
      </c>
      <c r="AH95" t="str">
        <f t="shared" si="7"/>
        <v/>
      </c>
      <c r="AI95" t="str">
        <f t="shared" si="5"/>
        <v/>
      </c>
      <c r="AJ95" s="314">
        <f t="shared" si="6"/>
        <v>46261</v>
      </c>
    </row>
    <row r="96" spans="1:36" ht="60.75">
      <c r="A96" s="222"/>
      <c r="B96" s="218" t="s">
        <v>2458</v>
      </c>
      <c r="C96" s="218">
        <v>35</v>
      </c>
      <c r="D96" s="218" t="s">
        <v>2318</v>
      </c>
      <c r="E96" s="218" t="s">
        <v>1080</v>
      </c>
      <c r="F96" s="218" t="s">
        <v>1511</v>
      </c>
      <c r="G96" s="218" t="s">
        <v>1511</v>
      </c>
      <c r="H96" s="218">
        <v>160</v>
      </c>
      <c r="I96" s="218">
        <v>180</v>
      </c>
      <c r="J96" s="437">
        <f>IF($F96="","",IFERROR(IFERROR(INDEX(Réttabanki!$U:$U,MATCH($F96,Réttabanki!$A:$A,0)),INDEX(Vöruskrá!$R:$R,MATCH($F96,Vöruskrá!$B:$B,0)))*($H96+IF($I96="",$H96*(1+$AD$2),$I96))/2/1000,""))</f>
        <v>306</v>
      </c>
      <c r="K96" s="218" t="s">
        <v>2471</v>
      </c>
      <c r="L96" s="218"/>
      <c r="M96" s="218"/>
      <c r="N96" s="218">
        <v>130.4</v>
      </c>
      <c r="O96" s="218">
        <v>13.8</v>
      </c>
      <c r="P96" s="218">
        <v>5.65</v>
      </c>
      <c r="Q96" s="218">
        <v>11.8</v>
      </c>
      <c r="R96" s="218">
        <v>10.95</v>
      </c>
      <c r="S96" s="218">
        <v>2.25</v>
      </c>
      <c r="T96">
        <v>2</v>
      </c>
      <c r="U96" s="455" t="s">
        <v>2357</v>
      </c>
      <c r="V96" s="455" t="s">
        <v>2358</v>
      </c>
      <c r="W96" s="455">
        <v>160</v>
      </c>
      <c r="X96" s="459" t="s">
        <v>2472</v>
      </c>
      <c r="Y96" s="455">
        <v>75</v>
      </c>
      <c r="Z96" s="455"/>
      <c r="AA96" s="455"/>
      <c r="AF96">
        <f>IF($F96="","",IFERROR(IFERROR(INDEX(Réttabanki!$U:$U,MATCH($F96,Réttabanki!$A:$A,0)),INDEX(Vöruskrá!$R:$R,MATCH($F96,Vöruskrá!$B:$B,0)))*$H96/1000,""))</f>
        <v>288</v>
      </c>
      <c r="AG96">
        <f>IF($F96="","",IFERROR(IFERROR(INDEX(Réttabanki!$U:$U,MATCH($F96,Réttabanki!$A:$A,0)),INDEX(Vöruskrá!$R:$R,MATCH($F96,Vöruskrá!$B:$B,0)))*IF($I96="",$H96*(1+$AD$2),$I96)/1000,""))</f>
        <v>324</v>
      </c>
      <c r="AH96">
        <f t="shared" si="7"/>
        <v>0.2817391304347826</v>
      </c>
      <c r="AI96" t="str">
        <f t="shared" si="5"/>
        <v>OK</v>
      </c>
      <c r="AJ96" s="314">
        <f t="shared" si="6"/>
        <v>46261</v>
      </c>
    </row>
    <row r="97" spans="1:36" ht="60.75">
      <c r="A97" s="222"/>
      <c r="B97" s="218" t="s">
        <v>2458</v>
      </c>
      <c r="C97" s="218">
        <v>35</v>
      </c>
      <c r="D97" s="218" t="s">
        <v>2356</v>
      </c>
      <c r="E97" s="218" t="s">
        <v>1080</v>
      </c>
      <c r="F97" s="218"/>
      <c r="G97" s="218" t="s">
        <v>2473</v>
      </c>
      <c r="H97" s="218"/>
      <c r="I97" s="218"/>
      <c r="J97" s="437" t="str">
        <f>IF($F97="","",IFERROR(IFERROR(INDEX(Réttabanki!$U:$U,MATCH($F97,Réttabanki!$A:$A,0)),INDEX(Vöruskrá!$R:$R,MATCH($F97,Vöruskrá!$B:$B,0)))*($H97+IF($I97="",$H97*(1+$AD$2),$I97))/2/1000,""))</f>
        <v/>
      </c>
      <c r="K97" s="218" t="s">
        <v>2474</v>
      </c>
      <c r="L97" s="218" t="s">
        <v>2461</v>
      </c>
      <c r="M97" s="218"/>
      <c r="N97" s="218"/>
      <c r="O97" s="218"/>
      <c r="P97" s="218"/>
      <c r="Q97" s="218"/>
      <c r="R97" s="218"/>
      <c r="S97" s="218"/>
      <c r="U97" s="457"/>
      <c r="V97" s="457"/>
      <c r="W97" s="457"/>
      <c r="X97" s="458"/>
      <c r="Y97" s="457"/>
      <c r="Z97" s="457"/>
      <c r="AA97" s="457"/>
      <c r="AF97" t="str">
        <f>IF($F97="","",IFERROR(IFERROR(INDEX(Réttabanki!$U:$U,MATCH($F97,Réttabanki!$A:$A,0)),INDEX(Vöruskrá!$R:$R,MATCH($F97,Vöruskrá!$B:$B,0)))*$H97/1000,""))</f>
        <v/>
      </c>
      <c r="AG97" t="str">
        <f>IF($F97="","",IFERROR(IFERROR(INDEX(Réttabanki!$U:$U,MATCH($F97,Réttabanki!$A:$A,0)),INDEX(Vöruskrá!$R:$R,MATCH($F97,Vöruskrá!$B:$B,0)))*IF($I97="",$H97*(1+$AD$2),$I97)/1000,""))</f>
        <v/>
      </c>
      <c r="AH97" t="str">
        <f t="shared" si="7"/>
        <v/>
      </c>
      <c r="AI97" t="str">
        <f t="shared" si="5"/>
        <v/>
      </c>
      <c r="AJ97" s="314">
        <f t="shared" si="6"/>
        <v>46261</v>
      </c>
    </row>
    <row r="98" spans="1:36">
      <c r="A98" s="222"/>
      <c r="B98" s="218" t="s">
        <v>2458</v>
      </c>
      <c r="C98" s="218">
        <v>35</v>
      </c>
      <c r="D98" s="218" t="s">
        <v>2356</v>
      </c>
      <c r="E98" s="218" t="s">
        <v>1080</v>
      </c>
      <c r="F98" s="218" t="s">
        <v>925</v>
      </c>
      <c r="G98" s="218" t="s">
        <v>925</v>
      </c>
      <c r="H98" s="218"/>
      <c r="I98" s="218">
        <v>160</v>
      </c>
      <c r="J98" s="437">
        <f>IF($F98="","",IFERROR(IFERROR(INDEX(Réttabanki!$U:$U,MATCH($F98,Réttabanki!$A:$A,0)),INDEX(Vöruskrá!$R:$R,MATCH($F98,Vöruskrá!$B:$B,0)))*($H98+IF($I98="",$H98*(1+$AD$2),$I98))/2/1000,""))</f>
        <v>167.2</v>
      </c>
      <c r="K98" s="218" t="s">
        <v>925</v>
      </c>
      <c r="L98" s="218" t="s">
        <v>666</v>
      </c>
      <c r="M98" s="218"/>
      <c r="N98" s="218">
        <v>100</v>
      </c>
      <c r="O98" s="218">
        <v>0.7</v>
      </c>
      <c r="P98" s="218">
        <v>0.1</v>
      </c>
      <c r="Q98" s="218">
        <v>0</v>
      </c>
      <c r="R98" s="218">
        <v>23</v>
      </c>
      <c r="S98" s="218">
        <v>0.3</v>
      </c>
      <c r="U98" s="455"/>
      <c r="V98" s="455"/>
      <c r="W98" s="455"/>
      <c r="X98" s="459"/>
      <c r="Y98" s="455"/>
      <c r="Z98" s="455"/>
      <c r="AA98" s="455"/>
      <c r="AF98">
        <f>IF($F98="","",IFERROR(IFERROR(INDEX(Réttabanki!$U:$U,MATCH($F98,Réttabanki!$A:$A,0)),INDEX(Vöruskrá!$R:$R,MATCH($F98,Vöruskrá!$B:$B,0)))*$H98/1000,""))</f>
        <v>0</v>
      </c>
      <c r="AG98">
        <f>IF($F98="","",IFERROR(IFERROR(INDEX(Réttabanki!$U:$U,MATCH($F98,Réttabanki!$A:$A,0)),INDEX(Vöruskrá!$R:$R,MATCH($F98,Vöruskrá!$B:$B,0)))*IF($I98="",$H98*(1+$AD$2),$I98)/1000,""))</f>
        <v>334.4</v>
      </c>
      <c r="AH98">
        <f t="shared" si="7"/>
        <v>0.29078260869565214</v>
      </c>
      <c r="AI98" t="str">
        <f t="shared" si="5"/>
        <v>OK</v>
      </c>
      <c r="AJ98" s="314">
        <f t="shared" si="6"/>
        <v>46261</v>
      </c>
    </row>
    <row r="99" spans="1:36">
      <c r="A99" s="222"/>
      <c r="B99" s="218" t="s">
        <v>2458</v>
      </c>
      <c r="C99" s="218">
        <v>35</v>
      </c>
      <c r="D99" s="218" t="s">
        <v>2356</v>
      </c>
      <c r="E99" s="218" t="s">
        <v>1080</v>
      </c>
      <c r="F99" s="218" t="s">
        <v>420</v>
      </c>
      <c r="G99" s="218" t="s">
        <v>2463</v>
      </c>
      <c r="H99" s="218"/>
      <c r="I99" s="218">
        <v>100</v>
      </c>
      <c r="J99" s="437">
        <f>IF($F99="","",IFERROR(IFERROR(INDEX(Réttabanki!$U:$U,MATCH($F99,Réttabanki!$A:$A,0)),INDEX(Vöruskrá!$R:$R,MATCH($F99,Vöruskrá!$B:$B,0)))*($H99+IF($I99="",$H99*(1+$AD$2),$I99))/2/1000,""))</f>
        <v>17.5</v>
      </c>
      <c r="K99" s="218" t="s">
        <v>418</v>
      </c>
      <c r="L99" s="218" t="s">
        <v>228</v>
      </c>
      <c r="M99" s="218"/>
      <c r="N99" s="218">
        <v>130</v>
      </c>
      <c r="O99" s="218">
        <v>0.3</v>
      </c>
      <c r="P99" s="218">
        <v>0.1</v>
      </c>
      <c r="Q99" s="218">
        <v>28.6</v>
      </c>
      <c r="R99" s="218">
        <v>2.7</v>
      </c>
      <c r="S99" s="218">
        <v>0</v>
      </c>
      <c r="T99">
        <v>1</v>
      </c>
      <c r="U99" s="457" t="s">
        <v>2464</v>
      </c>
      <c r="V99" s="457" t="s">
        <v>2358</v>
      </c>
      <c r="W99" s="457" t="s">
        <v>2364</v>
      </c>
      <c r="X99" s="457">
        <v>50</v>
      </c>
      <c r="Y99" s="457" t="s">
        <v>2465</v>
      </c>
      <c r="Z99" s="457" t="s">
        <v>2466</v>
      </c>
      <c r="AA99" s="457"/>
      <c r="AF99">
        <f>IF($F99="","",IFERROR(IFERROR(INDEX(Réttabanki!$U:$U,MATCH($F99,Réttabanki!$A:$A,0)),INDEX(Vöruskrá!$R:$R,MATCH($F99,Vöruskrá!$B:$B,0)))*$H99/1000,""))</f>
        <v>0</v>
      </c>
      <c r="AG99">
        <f>IF($F99="","",IFERROR(IFERROR(INDEX(Réttabanki!$U:$U,MATCH($F99,Réttabanki!$A:$A,0)),INDEX(Vöruskrá!$R:$R,MATCH($F99,Vöruskrá!$B:$B,0)))*IF($I99="",$H99*(1+$AD$2),$I99)/1000,""))</f>
        <v>35</v>
      </c>
      <c r="AH99">
        <f t="shared" si="7"/>
        <v>3.0434782608695653E-2</v>
      </c>
      <c r="AI99" t="str">
        <f t="shared" si="5"/>
        <v>OK</v>
      </c>
      <c r="AJ99" s="314">
        <f t="shared" si="6"/>
        <v>46261</v>
      </c>
    </row>
    <row r="100" spans="1:36" ht="60.75">
      <c r="A100" s="222"/>
      <c r="B100" s="218" t="s">
        <v>2458</v>
      </c>
      <c r="C100" s="218">
        <v>35</v>
      </c>
      <c r="D100" s="218" t="s">
        <v>2356</v>
      </c>
      <c r="E100" s="218" t="s">
        <v>1080</v>
      </c>
      <c r="F100" s="218" t="s">
        <v>783</v>
      </c>
      <c r="G100" s="218" t="s">
        <v>2467</v>
      </c>
      <c r="H100" s="218"/>
      <c r="I100" s="218">
        <v>25</v>
      </c>
      <c r="J100" s="437">
        <f>IF($F100="","",IFERROR(IFERROR(INDEX(Réttabanki!$U:$U,MATCH($F100,Réttabanki!$A:$A,0)),INDEX(Vöruskrá!$R:$R,MATCH($F100,Vöruskrá!$B:$B,0)))*($H100+IF($I100="",$H100*(1+$AD$2),$I100))/2/1000,""))</f>
        <v>22.5</v>
      </c>
      <c r="K100" s="218" t="s">
        <v>784</v>
      </c>
      <c r="L100" s="218" t="s">
        <v>240</v>
      </c>
      <c r="M100" s="218"/>
      <c r="N100" s="218">
        <v>557</v>
      </c>
      <c r="O100" s="218">
        <v>60</v>
      </c>
      <c r="P100" s="218">
        <v>3.9</v>
      </c>
      <c r="Q100" s="218">
        <v>5.4</v>
      </c>
      <c r="R100" s="218"/>
      <c r="S100" s="218">
        <v>1.2</v>
      </c>
      <c r="U100" s="455" t="s">
        <v>2357</v>
      </c>
      <c r="V100" s="455" t="s">
        <v>2403</v>
      </c>
      <c r="W100" s="455"/>
      <c r="X100" s="455"/>
      <c r="Y100" s="455"/>
      <c r="Z100" s="455"/>
      <c r="AA100" s="455"/>
      <c r="AF100">
        <f>IF($F100="","",IFERROR(IFERROR(INDEX(Réttabanki!$U:$U,MATCH($F100,Réttabanki!$A:$A,0)),INDEX(Vöruskrá!$R:$R,MATCH($F100,Vöruskrá!$B:$B,0)))*$H100/1000,""))</f>
        <v>0</v>
      </c>
      <c r="AG100">
        <f>IF($F100="","",IFERROR(IFERROR(INDEX(Réttabanki!$U:$U,MATCH($F100,Réttabanki!$A:$A,0)),INDEX(Vöruskrá!$R:$R,MATCH($F100,Vöruskrá!$B:$B,0)))*IF($I100="",$H100*(1+$AD$2),$I100)/1000,""))</f>
        <v>45</v>
      </c>
      <c r="AH100">
        <f t="shared" si="7"/>
        <v>3.9130434782608699E-2</v>
      </c>
      <c r="AI100" t="str">
        <f t="shared" si="5"/>
        <v>OK</v>
      </c>
      <c r="AJ100" s="314">
        <f t="shared" si="6"/>
        <v>46261</v>
      </c>
    </row>
    <row r="101" spans="1:36" ht="121.5">
      <c r="A101" s="222"/>
      <c r="B101" s="218" t="s">
        <v>2458</v>
      </c>
      <c r="C101" s="218">
        <v>35</v>
      </c>
      <c r="D101" s="218" t="s">
        <v>2318</v>
      </c>
      <c r="E101" s="218" t="s">
        <v>2376</v>
      </c>
      <c r="F101" s="218"/>
      <c r="G101" s="218" t="s">
        <v>2475</v>
      </c>
      <c r="H101" s="218"/>
      <c r="I101" s="218"/>
      <c r="J101" s="437" t="str">
        <f>IF($F101="","",IFERROR(IFERROR(INDEX(Réttabanki!$U:$U,MATCH($F101,Réttabanki!$A:$A,0)),INDEX(Vöruskrá!$R:$R,MATCH($F101,Vöruskrá!$B:$B,0)))*($H101+IF($I101="",$H101*(1+$AD$2),$I101))/2/1000,""))</f>
        <v/>
      </c>
      <c r="K101" s="218" t="s">
        <v>2476</v>
      </c>
      <c r="L101" s="218" t="s">
        <v>240</v>
      </c>
      <c r="M101" s="218"/>
      <c r="N101" s="218"/>
      <c r="O101" s="218"/>
      <c r="P101" s="218"/>
      <c r="Q101" s="218"/>
      <c r="R101" s="218"/>
      <c r="S101" s="218"/>
      <c r="U101" s="457"/>
      <c r="V101" s="457"/>
      <c r="W101" s="457"/>
      <c r="X101" s="457"/>
      <c r="Y101" s="457"/>
      <c r="Z101" s="457"/>
      <c r="AA101" s="457"/>
      <c r="AF101" t="str">
        <f>IF($F101="","",IFERROR(IFERROR(INDEX(Réttabanki!$U:$U,MATCH($F101,Réttabanki!$A:$A,0)),INDEX(Vöruskrá!$R:$R,MATCH($F101,Vöruskrá!$B:$B,0)))*$H101/1000,""))</f>
        <v/>
      </c>
      <c r="AG101" t="str">
        <f>IF($F101="","",IFERROR(IFERROR(INDEX(Réttabanki!$U:$U,MATCH($F101,Réttabanki!$A:$A,0)),INDEX(Vöruskrá!$R:$R,MATCH($F101,Vöruskrá!$B:$B,0)))*IF($I101="",$H101*(1+$AD$2),$I101)/1000,""))</f>
        <v/>
      </c>
      <c r="AH101" t="str">
        <f t="shared" si="7"/>
        <v/>
      </c>
      <c r="AI101" t="str">
        <f t="shared" si="5"/>
        <v/>
      </c>
      <c r="AJ101" s="314">
        <f t="shared" si="6"/>
        <v>46261</v>
      </c>
    </row>
    <row r="102" spans="1:36" ht="76.5">
      <c r="A102" s="222"/>
      <c r="B102" s="218" t="s">
        <v>2458</v>
      </c>
      <c r="C102" s="218">
        <v>35</v>
      </c>
      <c r="D102" s="218" t="s">
        <v>2318</v>
      </c>
      <c r="E102" s="218" t="s">
        <v>2376</v>
      </c>
      <c r="F102" s="218" t="s">
        <v>1268</v>
      </c>
      <c r="G102" s="218" t="s">
        <v>2477</v>
      </c>
      <c r="H102" s="218">
        <v>160</v>
      </c>
      <c r="I102" s="218">
        <v>180</v>
      </c>
      <c r="J102" s="437">
        <f>IF($F102="","",IFERROR(IFERROR(INDEX(Réttabanki!$U:$U,MATCH($F102,Réttabanki!$A:$A,0)),INDEX(Vöruskrá!$R:$R,MATCH($F102,Vöruskrá!$B:$B,0)))*($H102+IF($I102="",$H102*(1+$AD$2),$I102))/2/1000,""))</f>
        <v>59.5</v>
      </c>
      <c r="K102" s="218" t="s">
        <v>1269</v>
      </c>
      <c r="L102" s="218" t="s">
        <v>228</v>
      </c>
      <c r="M102" s="218" t="s">
        <v>296</v>
      </c>
      <c r="N102" s="218">
        <v>216</v>
      </c>
      <c r="O102" s="218">
        <v>13.8</v>
      </c>
      <c r="P102" s="218">
        <v>1.2</v>
      </c>
      <c r="Q102" s="218">
        <v>6.8</v>
      </c>
      <c r="R102" s="218">
        <v>13.7</v>
      </c>
      <c r="S102" s="218">
        <v>2</v>
      </c>
      <c r="T102">
        <v>2</v>
      </c>
      <c r="U102" s="455" t="s">
        <v>2357</v>
      </c>
      <c r="V102" s="455" t="s">
        <v>2358</v>
      </c>
      <c r="W102" s="455">
        <v>160</v>
      </c>
      <c r="X102" s="459" t="s">
        <v>2472</v>
      </c>
      <c r="Y102" s="455">
        <v>75</v>
      </c>
      <c r="Z102" s="455"/>
      <c r="AA102" s="455"/>
      <c r="AF102">
        <f>IF($F102="","",IFERROR(IFERROR(INDEX(Réttabanki!$U:$U,MATCH($F102,Réttabanki!$A:$A,0)),INDEX(Vöruskrá!$R:$R,MATCH($F102,Vöruskrá!$B:$B,0)))*$H102/1000,""))</f>
        <v>56</v>
      </c>
      <c r="AG102">
        <f>IF($F102="","",IFERROR(IFERROR(INDEX(Réttabanki!$U:$U,MATCH($F102,Réttabanki!$A:$A,0)),INDEX(Vöruskrá!$R:$R,MATCH($F102,Vöruskrá!$B:$B,0)))*IF($I102="",$H102*(1+$AD$2),$I102)/1000,""))</f>
        <v>63</v>
      </c>
      <c r="AH102">
        <f t="shared" si="7"/>
        <v>5.4782608695652171E-2</v>
      </c>
      <c r="AI102" t="str">
        <f t="shared" si="5"/>
        <v>OK</v>
      </c>
      <c r="AJ102" s="314">
        <f t="shared" si="6"/>
        <v>46261</v>
      </c>
    </row>
    <row r="103" spans="1:36">
      <c r="A103" s="222"/>
      <c r="B103" s="218" t="s">
        <v>2458</v>
      </c>
      <c r="C103" s="218">
        <v>35</v>
      </c>
      <c r="D103" s="218" t="s">
        <v>2318</v>
      </c>
      <c r="E103" s="218" t="s">
        <v>2376</v>
      </c>
      <c r="F103" s="218" t="s">
        <v>420</v>
      </c>
      <c r="G103" s="218" t="s">
        <v>2463</v>
      </c>
      <c r="H103" s="218">
        <v>80</v>
      </c>
      <c r="I103" s="218">
        <v>100</v>
      </c>
      <c r="J103" s="437">
        <f>IF($F103="","",IFERROR(IFERROR(INDEX(Réttabanki!$U:$U,MATCH($F103,Réttabanki!$A:$A,0)),INDEX(Vöruskrá!$R:$R,MATCH($F103,Vöruskrá!$B:$B,0)))*($H103+IF($I103="",$H103*(1+$AD$2),$I103))/2/1000,""))</f>
        <v>31.5</v>
      </c>
      <c r="K103" s="218" t="s">
        <v>418</v>
      </c>
      <c r="L103" s="218" t="s">
        <v>228</v>
      </c>
      <c r="M103" s="218"/>
      <c r="N103" s="218">
        <v>130</v>
      </c>
      <c r="O103" s="218">
        <v>0.3</v>
      </c>
      <c r="P103" s="218">
        <v>0.1</v>
      </c>
      <c r="Q103" s="218">
        <v>28.6</v>
      </c>
      <c r="R103" s="218">
        <v>2.7</v>
      </c>
      <c r="S103" s="218">
        <v>0</v>
      </c>
      <c r="U103" s="457"/>
      <c r="V103" s="457"/>
      <c r="W103" s="457"/>
      <c r="X103" s="457"/>
      <c r="Y103" s="457"/>
      <c r="Z103" s="457"/>
      <c r="AA103" s="457"/>
      <c r="AF103">
        <f>IF($F103="","",IFERROR(IFERROR(INDEX(Réttabanki!$U:$U,MATCH($F103,Réttabanki!$A:$A,0)),INDEX(Vöruskrá!$R:$R,MATCH($F103,Vöruskrá!$B:$B,0)))*$H103/1000,""))</f>
        <v>28</v>
      </c>
      <c r="AG103">
        <f>IF($F103="","",IFERROR(IFERROR(INDEX(Réttabanki!$U:$U,MATCH($F103,Réttabanki!$A:$A,0)),INDEX(Vöruskrá!$R:$R,MATCH($F103,Vöruskrá!$B:$B,0)))*IF($I103="",$H103*(1+$AD$2),$I103)/1000,""))</f>
        <v>35</v>
      </c>
      <c r="AH103">
        <f t="shared" si="7"/>
        <v>3.0434782608695653E-2</v>
      </c>
      <c r="AI103" t="str">
        <f t="shared" si="5"/>
        <v>OK</v>
      </c>
      <c r="AJ103" s="314">
        <f t="shared" si="6"/>
        <v>46261</v>
      </c>
    </row>
    <row r="104" spans="1:36" ht="60.75">
      <c r="A104" s="222"/>
      <c r="B104" s="218" t="s">
        <v>2458</v>
      </c>
      <c r="C104" s="218">
        <v>35</v>
      </c>
      <c r="D104" s="218" t="s">
        <v>2318</v>
      </c>
      <c r="E104" s="218" t="s">
        <v>2376</v>
      </c>
      <c r="F104" s="218" t="s">
        <v>783</v>
      </c>
      <c r="G104" s="218" t="s">
        <v>2467</v>
      </c>
      <c r="H104" s="218">
        <v>25</v>
      </c>
      <c r="I104" s="218">
        <v>25</v>
      </c>
      <c r="J104" s="437">
        <f>IF($F104="","",IFERROR(IFERROR(INDEX(Réttabanki!$U:$U,MATCH($F104,Réttabanki!$A:$A,0)),INDEX(Vöruskrá!$R:$R,MATCH($F104,Vöruskrá!$B:$B,0)))*($H104+IF($I104="",$H104*(1+$AD$2),$I104))/2/1000,""))</f>
        <v>45</v>
      </c>
      <c r="K104" s="218" t="s">
        <v>784</v>
      </c>
      <c r="L104" s="218" t="s">
        <v>240</v>
      </c>
      <c r="M104" s="218"/>
      <c r="N104" s="218">
        <v>557</v>
      </c>
      <c r="O104" s="218">
        <v>60</v>
      </c>
      <c r="P104" s="218">
        <v>3.9</v>
      </c>
      <c r="Q104" s="218">
        <v>5.4</v>
      </c>
      <c r="R104" s="218"/>
      <c r="S104" s="218">
        <v>1.2</v>
      </c>
      <c r="U104" s="455"/>
      <c r="V104" s="455"/>
      <c r="W104" s="455"/>
      <c r="X104" s="455"/>
      <c r="Y104" s="455"/>
      <c r="Z104" s="455"/>
      <c r="AA104" s="455"/>
      <c r="AF104">
        <f>IF($F104="","",IFERROR(IFERROR(INDEX(Réttabanki!$U:$U,MATCH($F104,Réttabanki!$A:$A,0)),INDEX(Vöruskrá!$R:$R,MATCH($F104,Vöruskrá!$B:$B,0)))*$H104/1000,""))</f>
        <v>45</v>
      </c>
      <c r="AG104">
        <f>IF($F104="","",IFERROR(IFERROR(INDEX(Réttabanki!$U:$U,MATCH($F104,Réttabanki!$A:$A,0)),INDEX(Vöruskrá!$R:$R,MATCH($F104,Vöruskrá!$B:$B,0)))*IF($I104="",$H104*(1+$AD$2),$I104)/1000,""))</f>
        <v>45</v>
      </c>
      <c r="AH104">
        <f t="shared" si="7"/>
        <v>3.9130434782608699E-2</v>
      </c>
      <c r="AI104" t="str">
        <f t="shared" si="5"/>
        <v>OK</v>
      </c>
      <c r="AJ104" s="314">
        <f t="shared" si="6"/>
        <v>46261</v>
      </c>
    </row>
    <row r="105" spans="1:36" ht="60.75">
      <c r="A105" s="222"/>
      <c r="B105" s="218" t="s">
        <v>2458</v>
      </c>
      <c r="C105" s="218">
        <v>35</v>
      </c>
      <c r="D105" s="218" t="s">
        <v>2356</v>
      </c>
      <c r="E105" s="218" t="s">
        <v>2381</v>
      </c>
      <c r="F105" s="218"/>
      <c r="G105" s="218" t="s">
        <v>2478</v>
      </c>
      <c r="H105" s="218"/>
      <c r="I105" s="218"/>
      <c r="J105" s="437" t="str">
        <f>IF($F105="","",IFERROR(IFERROR(INDEX(Réttabanki!$U:$U,MATCH($F105,Réttabanki!$A:$A,0)),INDEX(Vöruskrá!$R:$R,MATCH($F105,Vöruskrá!$B:$B,0)))*($H105+IF($I105="",$H105*(1+$AD$2),$I105))/2/1000,""))</f>
        <v/>
      </c>
      <c r="K105" s="218" t="s">
        <v>2479</v>
      </c>
      <c r="L105" s="218" t="s">
        <v>136</v>
      </c>
      <c r="M105" s="218"/>
      <c r="N105" s="218"/>
      <c r="O105" s="218"/>
      <c r="P105" s="218"/>
      <c r="Q105" s="218"/>
      <c r="R105" s="218"/>
      <c r="S105" s="218"/>
      <c r="U105" s="457"/>
      <c r="V105" s="457"/>
      <c r="W105" s="457"/>
      <c r="X105" s="457"/>
      <c r="Y105" s="457"/>
      <c r="Z105" s="457"/>
      <c r="AA105" s="457"/>
      <c r="AF105" t="str">
        <f>IF($F105="","",IFERROR(IFERROR(INDEX(Réttabanki!$U:$U,MATCH($F105,Réttabanki!$A:$A,0)),INDEX(Vöruskrá!$R:$R,MATCH($F105,Vöruskrá!$B:$B,0)))*$H105/1000,""))</f>
        <v/>
      </c>
      <c r="AG105" t="str">
        <f>IF($F105="","",IFERROR(IFERROR(INDEX(Réttabanki!$U:$U,MATCH($F105,Réttabanki!$A:$A,0)),INDEX(Vöruskrá!$R:$R,MATCH($F105,Vöruskrá!$B:$B,0)))*IF($I105="",$H105*(1+$AD$2),$I105)/1000,""))</f>
        <v/>
      </c>
      <c r="AH105" t="str">
        <f t="shared" si="7"/>
        <v/>
      </c>
      <c r="AI105" t="str">
        <f t="shared" si="5"/>
        <v/>
      </c>
      <c r="AJ105" s="314">
        <f t="shared" si="6"/>
        <v>46261</v>
      </c>
    </row>
    <row r="106" spans="1:36" ht="45.75">
      <c r="A106" s="222"/>
      <c r="B106" s="218" t="s">
        <v>2458</v>
      </c>
      <c r="C106" s="218">
        <v>35</v>
      </c>
      <c r="D106" s="218" t="s">
        <v>2356</v>
      </c>
      <c r="E106" s="218" t="s">
        <v>2381</v>
      </c>
      <c r="F106" s="218" t="s">
        <v>1181</v>
      </c>
      <c r="G106" s="218" t="s">
        <v>2480</v>
      </c>
      <c r="H106" s="218">
        <v>25</v>
      </c>
      <c r="I106" s="218">
        <v>40</v>
      </c>
      <c r="J106" s="437">
        <f>IF($F106="","",IFERROR(IFERROR(INDEX(Réttabanki!$U:$U,MATCH($F106,Réttabanki!$A:$A,0)),INDEX(Vöruskrá!$R:$R,MATCH($F106,Vöruskrá!$B:$B,0)))*($H106+IF($I106="",$H106*(1+$AD$2),$I106))/2/1000,""))</f>
        <v>26</v>
      </c>
      <c r="K106" s="218" t="s">
        <v>1182</v>
      </c>
      <c r="L106" s="218" t="s">
        <v>136</v>
      </c>
      <c r="M106" s="218"/>
      <c r="N106" s="218">
        <v>126</v>
      </c>
      <c r="O106" s="218">
        <v>4.5999999999999996</v>
      </c>
      <c r="P106" s="218">
        <v>0.6</v>
      </c>
      <c r="Q106" s="218">
        <v>16.5</v>
      </c>
      <c r="R106" s="218">
        <v>3.6</v>
      </c>
      <c r="S106" s="218">
        <v>0.9</v>
      </c>
      <c r="U106" s="455"/>
      <c r="V106" s="455"/>
      <c r="W106" s="455"/>
      <c r="X106" s="455"/>
      <c r="Y106" s="455"/>
      <c r="Z106" s="455"/>
      <c r="AA106" s="455"/>
      <c r="AF106">
        <f>IF($F106="","",IFERROR(IFERROR(INDEX(Réttabanki!$U:$U,MATCH($F106,Réttabanki!$A:$A,0)),INDEX(Vöruskrá!$R:$R,MATCH($F106,Vöruskrá!$B:$B,0)))*$H106/1000,""))</f>
        <v>20</v>
      </c>
      <c r="AG106">
        <f>IF($F106="","",IFERROR(IFERROR(INDEX(Réttabanki!$U:$U,MATCH($F106,Réttabanki!$A:$A,0)),INDEX(Vöruskrá!$R:$R,MATCH($F106,Vöruskrá!$B:$B,0)))*IF($I106="",$H106*(1+$AD$2),$I106)/1000,""))</f>
        <v>32</v>
      </c>
      <c r="AH106">
        <f t="shared" si="7"/>
        <v>2.782608695652174E-2</v>
      </c>
      <c r="AI106" t="str">
        <f t="shared" si="5"/>
        <v>OK</v>
      </c>
      <c r="AJ106" s="314">
        <f t="shared" si="6"/>
        <v>46261</v>
      </c>
    </row>
    <row r="107" spans="1:36">
      <c r="A107" s="222"/>
      <c r="B107" s="218" t="s">
        <v>2458</v>
      </c>
      <c r="C107" s="218">
        <v>35</v>
      </c>
      <c r="D107" s="218" t="s">
        <v>2356</v>
      </c>
      <c r="E107" s="218" t="s">
        <v>1080</v>
      </c>
      <c r="F107" s="218" t="s">
        <v>1567</v>
      </c>
      <c r="G107" s="218" t="s">
        <v>1567</v>
      </c>
      <c r="H107" s="218"/>
      <c r="I107" s="218"/>
      <c r="J107" s="443">
        <f>IF($F107="","",IFERROR(IFERROR(INDEX(Réttabanki!$U:$U,MATCH($F107,Réttabanki!$A:$A,0)),INDEX(Vöruskrá!$R:$R,MATCH($F107,Vöruskrá!$B:$B,0)))*($H107+IF($I107="",$H107*(1+$AD$2),$I107))/2/1000,""))</f>
        <v>0</v>
      </c>
      <c r="K107" s="218" t="s">
        <v>1568</v>
      </c>
      <c r="L107" s="218"/>
      <c r="M107" s="218"/>
      <c r="N107" s="218"/>
      <c r="O107" s="218"/>
      <c r="P107" s="218"/>
      <c r="Q107" s="218"/>
      <c r="R107" s="218"/>
      <c r="S107" s="218"/>
      <c r="U107" s="457"/>
      <c r="V107" s="457"/>
      <c r="W107" s="457"/>
      <c r="X107" s="457"/>
      <c r="Y107" s="457"/>
      <c r="Z107" s="457"/>
      <c r="AA107" s="457"/>
      <c r="AF107">
        <f>IF($F107="","",IFERROR(IFERROR(INDEX(Réttabanki!$U:$U,MATCH($F107,Réttabanki!$A:$A,0)),INDEX(Vöruskrá!$R:$R,MATCH($F107,Vöruskrá!$B:$B,0)))*$H107/1000,""))</f>
        <v>0</v>
      </c>
      <c r="AG107">
        <f>IF($F107="","",IFERROR(IFERROR(INDEX(Réttabanki!$U:$U,MATCH($F107,Réttabanki!$A:$A,0)),INDEX(Vöruskrá!$R:$R,MATCH($F107,Vöruskrá!$B:$B,0)))*IF($I107="",$H107*(1+$AD$2),$I107)/1000,""))</f>
        <v>0</v>
      </c>
      <c r="AH107" t="str">
        <f t="shared" si="7"/>
        <v/>
      </c>
      <c r="AI107" t="str">
        <f t="shared" si="5"/>
        <v/>
      </c>
      <c r="AJ107" s="314">
        <f t="shared" si="6"/>
        <v>46261</v>
      </c>
    </row>
    <row r="108" spans="1:36">
      <c r="A108" s="222"/>
      <c r="B108" s="218" t="s">
        <v>2458</v>
      </c>
      <c r="C108" s="218">
        <v>35</v>
      </c>
      <c r="D108" s="218" t="s">
        <v>2344</v>
      </c>
      <c r="E108" s="218" t="s">
        <v>2481</v>
      </c>
      <c r="F108" s="218"/>
      <c r="G108" s="218" t="s">
        <v>2482</v>
      </c>
      <c r="H108" s="218"/>
      <c r="I108" s="218"/>
      <c r="J108" s="437" t="str">
        <f>IF($F108="","",IFERROR(IFERROR(INDEX(Réttabanki!$U:$U,MATCH($F108,Réttabanki!$A:$A,0)),INDEX(Vöruskrá!$R:$R,MATCH($F108,Vöruskrá!$B:$B,0)))*($H108+IF($I108="",$H108*(1+$AD$2),$I108))/2/1000,""))</f>
        <v/>
      </c>
      <c r="K108" s="218"/>
      <c r="L108" s="218" t="s">
        <v>228</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106.5">
      <c r="A109" s="222"/>
      <c r="B109" s="218" t="s">
        <v>2458</v>
      </c>
      <c r="C109" s="218">
        <v>35</v>
      </c>
      <c r="D109" s="218" t="s">
        <v>2318</v>
      </c>
      <c r="E109" s="218" t="s">
        <v>2383</v>
      </c>
      <c r="F109" s="218"/>
      <c r="G109" s="218" t="s">
        <v>2483</v>
      </c>
      <c r="H109" s="218"/>
      <c r="I109" s="218"/>
      <c r="J109" s="437" t="str">
        <f>IF($F109="","",IFERROR(IFERROR(INDEX(Réttabanki!$U:$U,MATCH($F109,Réttabanki!$A:$A,0)),INDEX(Vöruskrá!$R:$R,MATCH($F109,Vöruskrá!$B:$B,0)))*($H109+IF($I109="",$H109*(1+$AD$2),$I109))/2/1000,""))</f>
        <v/>
      </c>
      <c r="K109" s="218" t="s">
        <v>2484</v>
      </c>
      <c r="L109" s="218" t="s">
        <v>181</v>
      </c>
      <c r="M109" s="218"/>
      <c r="N109" s="218"/>
      <c r="O109" s="218"/>
      <c r="P109" s="218"/>
      <c r="Q109" s="218"/>
      <c r="R109" s="218"/>
      <c r="S109" s="218"/>
      <c r="U109" s="457"/>
      <c r="V109" s="457"/>
      <c r="W109" s="457"/>
      <c r="X109" s="457"/>
      <c r="Y109" s="457"/>
      <c r="Z109" s="457"/>
      <c r="AA109" s="457"/>
      <c r="AF109" t="str">
        <f>IF($F109="","",IFERROR(IFERROR(INDEX(Réttabanki!$U:$U,MATCH($F109,Réttabanki!$A:$A,0)),INDEX(Vöruskrá!$R:$R,MATCH($F109,Vöruskrá!$B:$B,0)))*$H109/1000,""))</f>
        <v/>
      </c>
      <c r="AG109" t="str">
        <f>IF($F109="","",IFERROR(IFERROR(INDEX(Réttabanki!$U:$U,MATCH($F109,Réttabanki!$A:$A,0)),INDEX(Vöruskrá!$R:$R,MATCH($F109,Vöruskrá!$B:$B,0)))*IF($I109="",$H109*(1+$AD$2),$I109)/1000,""))</f>
        <v/>
      </c>
      <c r="AH109" t="str">
        <f t="shared" si="7"/>
        <v/>
      </c>
      <c r="AI109" t="str">
        <f t="shared" si="5"/>
        <v/>
      </c>
      <c r="AJ109" s="314">
        <f t="shared" si="6"/>
        <v>46261</v>
      </c>
    </row>
    <row r="110" spans="1:36" ht="76.5">
      <c r="A110" s="222"/>
      <c r="B110" s="218" t="s">
        <v>2458</v>
      </c>
      <c r="C110" s="218">
        <v>35</v>
      </c>
      <c r="D110" s="218" t="s">
        <v>2318</v>
      </c>
      <c r="E110" s="218" t="s">
        <v>2383</v>
      </c>
      <c r="F110" s="218" t="s">
        <v>179</v>
      </c>
      <c r="G110" s="218" t="s">
        <v>2485</v>
      </c>
      <c r="H110" s="218">
        <v>40</v>
      </c>
      <c r="I110" s="218"/>
      <c r="J110" s="437">
        <f>IF($F110="","",IFERROR(IFERROR(INDEX(Réttabanki!$U:$U,MATCH($F110,Réttabanki!$A:$A,0)),INDEX(Vöruskrá!$R:$R,MATCH($F110,Vöruskrá!$B:$B,0)))*($H110+IF($I110="",$H110*(1+$AD$2),$I110))/2/1000,""))</f>
        <v>30</v>
      </c>
      <c r="K110" s="218" t="s">
        <v>180</v>
      </c>
      <c r="L110" s="218" t="s">
        <v>181</v>
      </c>
      <c r="M110" s="218"/>
      <c r="N110" s="218">
        <v>262</v>
      </c>
      <c r="O110" s="218">
        <v>3</v>
      </c>
      <c r="P110" s="218">
        <v>0.4</v>
      </c>
      <c r="Q110" s="218">
        <v>45</v>
      </c>
      <c r="R110" s="218">
        <v>11</v>
      </c>
      <c r="S110" s="218">
        <v>0.9</v>
      </c>
      <c r="U110" s="455"/>
      <c r="V110" s="455"/>
      <c r="W110" s="455"/>
      <c r="X110" s="455"/>
      <c r="Y110" s="455"/>
      <c r="Z110" s="455"/>
      <c r="AA110" s="455"/>
      <c r="AF110">
        <f>IF($F110="","",IFERROR(IFERROR(INDEX(Réttabanki!$U:$U,MATCH($F110,Réttabanki!$A:$A,0)),INDEX(Vöruskrá!$R:$R,MATCH($F110,Vöruskrá!$B:$B,0)))*$H110/1000,""))</f>
        <v>24</v>
      </c>
      <c r="AG110">
        <f>IF($F110="","",IFERROR(IFERROR(INDEX(Réttabanki!$U:$U,MATCH($F110,Réttabanki!$A:$A,0)),INDEX(Vöruskrá!$R:$R,MATCH($F110,Vöruskrá!$B:$B,0)))*IF($I110="",$H110*(1+$AD$2),$I110)/1000,""))</f>
        <v>36</v>
      </c>
      <c r="AH110">
        <f t="shared" si="7"/>
        <v>3.1304347826086959E-2</v>
      </c>
      <c r="AI110" t="str">
        <f t="shared" si="5"/>
        <v>OK</v>
      </c>
      <c r="AJ110" s="314">
        <f t="shared" si="6"/>
        <v>46261</v>
      </c>
    </row>
    <row r="111" spans="1:36" ht="30.75">
      <c r="A111" s="222"/>
      <c r="B111" s="218" t="s">
        <v>2458</v>
      </c>
      <c r="C111" s="218">
        <v>35</v>
      </c>
      <c r="D111" s="218" t="s">
        <v>2318</v>
      </c>
      <c r="E111" s="218" t="s">
        <v>2383</v>
      </c>
      <c r="F111" s="218" t="s">
        <v>491</v>
      </c>
      <c r="G111" s="218" t="s">
        <v>2486</v>
      </c>
      <c r="H111" s="218">
        <v>20</v>
      </c>
      <c r="I111" s="218"/>
      <c r="J111" s="437">
        <f>IF($F111="","",IFERROR(IFERROR(INDEX(Réttabanki!$U:$U,MATCH($F111,Réttabanki!$A:$A,0)),INDEX(Vöruskrá!$R:$R,MATCH($F111,Vöruskrá!$B:$B,0)))*($H111+IF($I111="",$H111*(1+$AD$2),$I111))/2/1000,""))</f>
        <v>47.5</v>
      </c>
      <c r="K111" s="218" t="s">
        <v>493</v>
      </c>
      <c r="L111" s="218" t="s">
        <v>228</v>
      </c>
      <c r="M111" s="218"/>
      <c r="N111" s="218">
        <v>85</v>
      </c>
      <c r="O111" s="218">
        <v>0.8</v>
      </c>
      <c r="P111" s="218">
        <v>0.3</v>
      </c>
      <c r="Q111" s="218">
        <v>1.8</v>
      </c>
      <c r="R111" s="218">
        <v>16</v>
      </c>
      <c r="S111" s="218">
        <v>2.6</v>
      </c>
      <c r="U111" s="457"/>
      <c r="V111" s="457"/>
      <c r="W111" s="457"/>
      <c r="X111" s="457"/>
      <c r="Y111" s="457"/>
      <c r="Z111" s="457"/>
      <c r="AA111" s="457"/>
      <c r="AF111">
        <f>IF($F111="","",IFERROR(IFERROR(INDEX(Réttabanki!$U:$U,MATCH($F111,Réttabanki!$A:$A,0)),INDEX(Vöruskrá!$R:$R,MATCH($F111,Vöruskrá!$B:$B,0)))*$H111/1000,""))</f>
        <v>38</v>
      </c>
      <c r="AG111">
        <f>IF($F111="","",IFERROR(IFERROR(INDEX(Réttabanki!$U:$U,MATCH($F111,Réttabanki!$A:$A,0)),INDEX(Vöruskrá!$R:$R,MATCH($F111,Vöruskrá!$B:$B,0)))*IF($I111="",$H111*(1+$AD$2),$I111)/1000,""))</f>
        <v>57</v>
      </c>
      <c r="AH111">
        <f t="shared" si="7"/>
        <v>4.9565217391304345E-2</v>
      </c>
      <c r="AI111" t="str">
        <f t="shared" si="5"/>
        <v>OK</v>
      </c>
      <c r="AJ111" s="314">
        <f t="shared" si="6"/>
        <v>46261</v>
      </c>
    </row>
    <row r="112" spans="1:36" ht="76.5">
      <c r="A112" s="222"/>
      <c r="B112" s="218" t="s">
        <v>2458</v>
      </c>
      <c r="C112" s="218">
        <v>35</v>
      </c>
      <c r="D112" s="218" t="s">
        <v>2318</v>
      </c>
      <c r="E112" s="218" t="s">
        <v>1080</v>
      </c>
      <c r="F112" s="218"/>
      <c r="G112" s="218" t="s">
        <v>2487</v>
      </c>
      <c r="H112" s="218"/>
      <c r="I112" s="218"/>
      <c r="J112" s="437" t="str">
        <f>IF($F112="","",IFERROR(IFERROR(INDEX(Réttabanki!$U:$U,MATCH($F112,Réttabanki!$A:$A,0)),INDEX(Vöruskrá!$R:$R,MATCH($F112,Vöruskrá!$B:$B,0)))*($H112+IF($I112="",$H112*(1+$AD$2),$I112))/2/1000,""))</f>
        <v/>
      </c>
      <c r="K112" s="218" t="s">
        <v>180</v>
      </c>
      <c r="L112" s="218" t="s">
        <v>181</v>
      </c>
      <c r="M112" s="218"/>
      <c r="N112" s="218"/>
      <c r="O112" s="218"/>
      <c r="P112" s="218"/>
      <c r="Q112" s="218"/>
      <c r="R112" s="218"/>
      <c r="S112" s="218"/>
      <c r="U112" s="455"/>
      <c r="V112" s="455"/>
      <c r="W112" s="455"/>
      <c r="X112" s="455"/>
      <c r="Y112" s="455"/>
      <c r="Z112" s="455"/>
      <c r="AA112" s="455"/>
      <c r="AF112" t="str">
        <f>IF($F112="","",IFERROR(IFERROR(INDEX(Réttabanki!$U:$U,MATCH($F112,Réttabanki!$A:$A,0)),INDEX(Vöruskrá!$R:$R,MATCH($F112,Vöruskrá!$B:$B,0)))*$H112/1000,""))</f>
        <v/>
      </c>
      <c r="AG112" t="str">
        <f>IF($F112="","",IFERROR(IFERROR(INDEX(Réttabanki!$U:$U,MATCH($F112,Réttabanki!$A:$A,0)),INDEX(Vöruskrá!$R:$R,MATCH($F112,Vöruskrá!$B:$B,0)))*IF($I112="",$H112*(1+$AD$2),$I112)/1000,""))</f>
        <v/>
      </c>
      <c r="AH112" t="str">
        <f t="shared" si="7"/>
        <v/>
      </c>
      <c r="AI112" t="str">
        <f t="shared" si="5"/>
        <v/>
      </c>
      <c r="AJ112" s="314">
        <f t="shared" si="6"/>
        <v>46261</v>
      </c>
    </row>
    <row r="113" spans="1:36" ht="76.5">
      <c r="A113" s="222"/>
      <c r="B113" s="218" t="s">
        <v>2458</v>
      </c>
      <c r="C113" s="218">
        <v>35</v>
      </c>
      <c r="D113" s="218" t="s">
        <v>2318</v>
      </c>
      <c r="E113" s="218" t="s">
        <v>1080</v>
      </c>
      <c r="F113" s="218" t="s">
        <v>179</v>
      </c>
      <c r="G113" s="218" t="s">
        <v>2485</v>
      </c>
      <c r="H113" s="218">
        <v>40</v>
      </c>
      <c r="I113" s="218"/>
      <c r="J113" s="437">
        <f>IF($F113="","",IFERROR(IFERROR(INDEX(Réttabanki!$U:$U,MATCH($F113,Réttabanki!$A:$A,0)),INDEX(Vöruskrá!$R:$R,MATCH($F113,Vöruskrá!$B:$B,0)))*($H113+IF($I113="",$H113*(1+$AD$2),$I113))/2/1000,""))</f>
        <v>30</v>
      </c>
      <c r="K113" s="218" t="s">
        <v>180</v>
      </c>
      <c r="L113" s="218" t="s">
        <v>181</v>
      </c>
      <c r="M113" s="218"/>
      <c r="N113" s="218">
        <v>262</v>
      </c>
      <c r="O113" s="218">
        <v>3</v>
      </c>
      <c r="P113" s="218">
        <v>0.4</v>
      </c>
      <c r="Q113" s="218">
        <v>45</v>
      </c>
      <c r="R113" s="218">
        <v>11</v>
      </c>
      <c r="S113" s="218">
        <v>0.9</v>
      </c>
      <c r="U113" s="457"/>
      <c r="V113" s="457"/>
      <c r="W113" s="457"/>
      <c r="X113" s="457"/>
      <c r="Y113" s="457"/>
      <c r="Z113" s="457"/>
      <c r="AA113" s="457"/>
      <c r="AF113">
        <f>IF($F113="","",IFERROR(IFERROR(INDEX(Réttabanki!$U:$U,MATCH($F113,Réttabanki!$A:$A,0)),INDEX(Vöruskrá!$R:$R,MATCH($F113,Vöruskrá!$B:$B,0)))*$H113/1000,""))</f>
        <v>24</v>
      </c>
      <c r="AG113">
        <f>IF($F113="","",IFERROR(IFERROR(INDEX(Réttabanki!$U:$U,MATCH($F113,Réttabanki!$A:$A,0)),INDEX(Vöruskrá!$R:$R,MATCH($F113,Vöruskrá!$B:$B,0)))*IF($I113="",$H113*(1+$AD$2),$I113)/1000,""))</f>
        <v>36</v>
      </c>
      <c r="AH113">
        <f t="shared" si="7"/>
        <v>3.1304347826086959E-2</v>
      </c>
      <c r="AI113" t="str">
        <f t="shared" si="5"/>
        <v>OK</v>
      </c>
      <c r="AJ113" s="314">
        <f t="shared" si="6"/>
        <v>46261</v>
      </c>
    </row>
    <row r="114" spans="1:36" ht="91.5">
      <c r="A114" s="222"/>
      <c r="B114" s="218" t="s">
        <v>2458</v>
      </c>
      <c r="C114" s="218">
        <v>35</v>
      </c>
      <c r="D114" s="218" t="s">
        <v>2318</v>
      </c>
      <c r="E114" s="218" t="s">
        <v>1080</v>
      </c>
      <c r="F114" s="218"/>
      <c r="G114" s="218" t="s">
        <v>2488</v>
      </c>
      <c r="H114" s="218"/>
      <c r="I114" s="218"/>
      <c r="J114" s="437" t="str">
        <f>IF($F114="","",IFERROR(IFERROR(INDEX(Réttabanki!$U:$U,MATCH($F114,Réttabanki!$A:$A,0)),INDEX(Vöruskrá!$R:$R,MATCH($F114,Vöruskrá!$B:$B,0)))*($H114+IF($I114="",$H114*(1+$AD$2),$I114))/2/1000,""))</f>
        <v/>
      </c>
      <c r="K114" s="218" t="s">
        <v>2489</v>
      </c>
      <c r="L114" s="218" t="s">
        <v>228</v>
      </c>
      <c r="M114" s="218"/>
      <c r="N114" s="218"/>
      <c r="O114" s="218"/>
      <c r="P114" s="218"/>
      <c r="Q114" s="218"/>
      <c r="R114" s="218"/>
      <c r="S114" s="218"/>
      <c r="U114" s="455"/>
      <c r="V114" s="455"/>
      <c r="W114" s="455"/>
      <c r="X114" s="455"/>
      <c r="Y114" s="455"/>
      <c r="Z114" s="455"/>
      <c r="AA114" s="455"/>
      <c r="AF114" t="str">
        <f>IF($F114="","",IFERROR(IFERROR(INDEX(Réttabanki!$U:$U,MATCH($F114,Réttabanki!$A:$A,0)),INDEX(Vöruskrá!$R:$R,MATCH($F114,Vöruskrá!$B:$B,0)))*$H114/1000,""))</f>
        <v/>
      </c>
      <c r="AG114" t="str">
        <f>IF($F114="","",IFERROR(IFERROR(INDEX(Réttabanki!$U:$U,MATCH($F114,Réttabanki!$A:$A,0)),INDEX(Vöruskrá!$R:$R,MATCH($F114,Vöruskrá!$B:$B,0)))*IF($I114="",$H114*(1+$AD$2),$I114)/1000,""))</f>
        <v/>
      </c>
      <c r="AH114" t="str">
        <f t="shared" si="7"/>
        <v/>
      </c>
      <c r="AI114" t="str">
        <f t="shared" si="5"/>
        <v/>
      </c>
      <c r="AJ114" s="314">
        <f t="shared" si="6"/>
        <v>46261</v>
      </c>
    </row>
    <row r="115" spans="1:36" ht="60.75">
      <c r="A115" s="222"/>
      <c r="B115" s="218" t="s">
        <v>2458</v>
      </c>
      <c r="C115" s="218">
        <v>35</v>
      </c>
      <c r="D115" s="218" t="s">
        <v>2318</v>
      </c>
      <c r="E115" s="218" t="s">
        <v>1080</v>
      </c>
      <c r="F115" s="218" t="s">
        <v>1298</v>
      </c>
      <c r="G115" s="218" t="s">
        <v>2392</v>
      </c>
      <c r="H115" s="218">
        <v>40</v>
      </c>
      <c r="I115" s="218"/>
      <c r="J115" s="437">
        <f>IF($F115="","",IFERROR(IFERROR(INDEX(Réttabanki!$U:$U,MATCH($F115,Réttabanki!$A:$A,0)),INDEX(Vöruskrá!$R:$R,MATCH($F115,Vöruskrá!$B:$B,0)))*($H115+IF($I115="",$H115*(1+$AD$2),$I115))/2/1000,""))</f>
        <v>30</v>
      </c>
      <c r="K115" s="218" t="s">
        <v>1300</v>
      </c>
      <c r="L115" s="218" t="s">
        <v>228</v>
      </c>
      <c r="M115" s="218"/>
      <c r="N115" s="218">
        <v>221</v>
      </c>
      <c r="O115" s="218">
        <v>4.4000000000000004</v>
      </c>
      <c r="P115" s="218">
        <v>0.4</v>
      </c>
      <c r="Q115" s="218">
        <v>35.1</v>
      </c>
      <c r="R115" s="218">
        <v>4</v>
      </c>
      <c r="S115" s="218">
        <v>0.8</v>
      </c>
      <c r="U115" s="457"/>
      <c r="V115" s="457"/>
      <c r="W115" s="457"/>
      <c r="X115" s="457"/>
      <c r="Y115" s="457"/>
      <c r="Z115" s="457"/>
      <c r="AA115" s="457"/>
      <c r="AF115">
        <f>IF($F115="","",IFERROR(IFERROR(INDEX(Réttabanki!$U:$U,MATCH($F115,Réttabanki!$A:$A,0)),INDEX(Vöruskrá!$R:$R,MATCH($F115,Vöruskrá!$B:$B,0)))*$H115/1000,""))</f>
        <v>24</v>
      </c>
      <c r="AG115">
        <f>IF($F115="","",IFERROR(IFERROR(INDEX(Réttabanki!$U:$U,MATCH($F115,Réttabanki!$A:$A,0)),INDEX(Vöruskrá!$R:$R,MATCH($F115,Vöruskrá!$B:$B,0)))*IF($I115="",$H115*(1+$AD$2),$I115)/1000,""))</f>
        <v>36</v>
      </c>
      <c r="AH115">
        <f t="shared" si="7"/>
        <v>3.1304347826086959E-2</v>
      </c>
      <c r="AI115" t="str">
        <f t="shared" si="5"/>
        <v>OK</v>
      </c>
      <c r="AJ115" s="314">
        <f t="shared" si="6"/>
        <v>46261</v>
      </c>
    </row>
    <row r="116" spans="1:36" ht="30.75">
      <c r="A116" s="222"/>
      <c r="B116" s="218" t="s">
        <v>2458</v>
      </c>
      <c r="C116" s="218">
        <v>35</v>
      </c>
      <c r="D116" s="218" t="s">
        <v>2318</v>
      </c>
      <c r="E116" s="218" t="s">
        <v>1080</v>
      </c>
      <c r="F116" s="218" t="s">
        <v>491</v>
      </c>
      <c r="G116" s="218" t="s">
        <v>2486</v>
      </c>
      <c r="H116" s="218">
        <v>20</v>
      </c>
      <c r="I116" s="218"/>
      <c r="J116" s="437">
        <f>IF($F116="","",IFERROR(IFERROR(INDEX(Réttabanki!$U:$U,MATCH($F116,Réttabanki!$A:$A,0)),INDEX(Vöruskrá!$R:$R,MATCH($F116,Vöruskrá!$B:$B,0)))*($H116+IF($I116="",$H116*(1+$AD$2),$I116))/2/1000,""))</f>
        <v>47.5</v>
      </c>
      <c r="K116" s="218" t="s">
        <v>493</v>
      </c>
      <c r="L116" s="218" t="s">
        <v>228</v>
      </c>
      <c r="M116" s="218"/>
      <c r="N116" s="218">
        <v>85</v>
      </c>
      <c r="O116" s="218">
        <v>0.8</v>
      </c>
      <c r="P116" s="218">
        <v>0.3</v>
      </c>
      <c r="Q116" s="218">
        <v>1.8</v>
      </c>
      <c r="R116" s="218">
        <v>16</v>
      </c>
      <c r="S116" s="218">
        <v>2.6</v>
      </c>
      <c r="U116" s="455"/>
      <c r="V116" s="455"/>
      <c r="W116" s="455"/>
      <c r="X116" s="455"/>
      <c r="Y116" s="455"/>
      <c r="Z116" s="455"/>
      <c r="AA116" s="455"/>
      <c r="AF116">
        <f>IF($F116="","",IFERROR(IFERROR(INDEX(Réttabanki!$U:$U,MATCH($F116,Réttabanki!$A:$A,0)),INDEX(Vöruskrá!$R:$R,MATCH($F116,Vöruskrá!$B:$B,0)))*$H116/1000,""))</f>
        <v>38</v>
      </c>
      <c r="AG116">
        <f>IF($F116="","",IFERROR(IFERROR(INDEX(Réttabanki!$U:$U,MATCH($F116,Réttabanki!$A:$A,0)),INDEX(Vöruskrá!$R:$R,MATCH($F116,Vöruskrá!$B:$B,0)))*IF($I116="",$H116*(1+$AD$2),$I116)/1000,""))</f>
        <v>57</v>
      </c>
      <c r="AH116">
        <f t="shared" si="7"/>
        <v>4.9565217391304345E-2</v>
      </c>
      <c r="AI116" t="str">
        <f t="shared" si="5"/>
        <v>OK</v>
      </c>
      <c r="AJ116" s="314">
        <f t="shared" si="6"/>
        <v>46261</v>
      </c>
    </row>
    <row r="117" spans="1:36">
      <c r="A117" s="154"/>
      <c r="B117" s="95" t="s">
        <v>2458</v>
      </c>
      <c r="C117" s="95">
        <v>35</v>
      </c>
      <c r="D117" s="96"/>
      <c r="E117" s="96"/>
      <c r="F117" s="96" t="s">
        <v>2393</v>
      </c>
      <c r="G117" s="96"/>
      <c r="H117" s="97"/>
      <c r="I117" s="97"/>
      <c r="J117" s="225">
        <f>SUMIFS($AF$3:$AF$798,$AJ$3:$AJ$798,$AJ117,$D$3:$D$798,"&lt;&gt;Grunnskólar starfsmenn",$E$3:$E$798,"Aðalréttur")+SUMIFS($AF$3:$AF$798,$AJ$3:$AJ$798,$AJ117,$D$3:$D$798,"&lt;&gt;Grunnskólar starfsmenn",$E$3:$E$798,"Meðlætisbar")+SUMIFS($AF$3:$AF$798,$AJ$3:$AJ$798,$AJ117,$D$3:$D$798,"&lt;&gt;Grunnskólar starfsmenn",$E$3:$E$798,"Síðdegishressing")</f>
        <v>443</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IF($J117="","",$J117/$AE$6)</f>
        <v>0.32814814814814813</v>
      </c>
      <c r="AI117" s="409" t="str">
        <f t="shared" si="5"/>
        <v>⚠ Yfir 30%</v>
      </c>
      <c r="AJ117" s="314">
        <f t="shared" si="6"/>
        <v>46261</v>
      </c>
    </row>
    <row r="118" spans="1:36">
      <c r="A118" s="154"/>
      <c r="B118" s="95" t="s">
        <v>2458</v>
      </c>
      <c r="C118" s="95">
        <v>35</v>
      </c>
      <c r="D118" s="96"/>
      <c r="E118" s="96"/>
      <c r="F118" s="96" t="s">
        <v>2395</v>
      </c>
      <c r="G118" s="96"/>
      <c r="H118" s="97"/>
      <c r="I118" s="97"/>
      <c r="J118" s="225">
        <f>SUMIFS($AG$3:$AG$798,$AJ$3:$AJ$798,$AJ118,$D$3:$D$798,"&lt;&gt;Grunnskólar starfsmenn",$E$3:$E$798,"Aðalréttur")+SUMIFS($AG$3:$AG$798,$AJ$3:$AJ$798,$AJ118,$D$3:$D$798,"&lt;&gt;Grunnskólar starfsmenn",$E$3:$E$798,"Meðlætisbar")</f>
        <v>436</v>
      </c>
      <c r="K118" s="9" t="s">
        <v>2394</v>
      </c>
      <c r="L118" s="9"/>
      <c r="M118" s="9"/>
      <c r="N118" s="10"/>
      <c r="O118" s="10"/>
      <c r="P118" s="10"/>
      <c r="Q118" s="10"/>
      <c r="R118" s="10"/>
      <c r="S118" s="10"/>
      <c r="T118" s="44"/>
      <c r="U118" s="455"/>
      <c r="V118" s="455"/>
      <c r="W118" s="455"/>
      <c r="X118" s="455"/>
      <c r="Y118" s="455"/>
      <c r="Z118" s="455"/>
      <c r="AA118" s="455"/>
      <c r="AF118" s="205" t="str">
        <f>IF($F118="","",IFERROR(IFERROR(INDEX(Réttabanki!$U:$U,MATCH($F118,Réttabanki!$A:$A,0)),INDEX(Vöruskrá!$R:$R,MATCH($F118,Vöruskrá!$B:$B,0)))*$H118/1000,""))</f>
        <v/>
      </c>
      <c r="AG118" s="205" t="str">
        <f>IF($F118="","",IFERROR(IFERROR(INDEX(Réttabanki!$U:$U,MATCH($F118,Réttabanki!$A:$A,0)),INDEX(Vöruskrá!$R:$R,MATCH($F118,Vöruskrá!$B:$B,0)))*IF($I118="",$H118*(1+$AD$2),$I118)/1000,""))</f>
        <v/>
      </c>
      <c r="AH118" s="206">
        <f>IF($J118="","",$J118/$AE$5)</f>
        <v>0.37913043478260872</v>
      </c>
      <c r="AI118" s="409" t="str">
        <f t="shared" si="5"/>
        <v>⚠ Yfir 30%</v>
      </c>
      <c r="AJ118" s="314">
        <f t="shared" si="6"/>
        <v>46261</v>
      </c>
    </row>
    <row r="119" spans="1:36" ht="121.5">
      <c r="A119" s="222">
        <v>46262</v>
      </c>
      <c r="B119" s="218" t="s">
        <v>2490</v>
      </c>
      <c r="C119" s="218">
        <v>35</v>
      </c>
      <c r="D119" s="218" t="s">
        <v>2318</v>
      </c>
      <c r="E119" s="218" t="s">
        <v>2352</v>
      </c>
      <c r="F119" s="218"/>
      <c r="G119" s="218" t="s">
        <v>2491</v>
      </c>
      <c r="H119" s="218"/>
      <c r="I119" s="218"/>
      <c r="J119" s="437" t="str">
        <f>IF($F119="","",IFERROR(IFERROR(INDEX(Réttabanki!$U:$U,MATCH($F119,Réttabanki!$A:$A,0)),INDEX(Vöruskrá!$R:$R,MATCH($F119,Vöruskrá!$B:$B,0)))*($H119+IF($I119="",$H119*(1+$AD$2),$I119))/2/1000,""))</f>
        <v/>
      </c>
      <c r="K119" s="218" t="s">
        <v>2492</v>
      </c>
      <c r="L119" s="218" t="s">
        <v>2493</v>
      </c>
      <c r="M119" s="218"/>
      <c r="N119" s="218"/>
      <c r="O119" s="218"/>
      <c r="P119" s="218"/>
      <c r="Q119" s="218"/>
      <c r="R119" s="218"/>
      <c r="S119" s="218"/>
      <c r="U119" s="457"/>
      <c r="V119" s="457"/>
      <c r="W119" s="457"/>
      <c r="X119" s="457"/>
      <c r="Y119" s="457"/>
      <c r="Z119" s="457"/>
      <c r="AA119" s="457"/>
      <c r="AF119" t="str">
        <f>IF($F119="","",IFERROR(IFERROR(INDEX(Réttabanki!$U:$U,MATCH($F119,Réttabanki!$A:$A,0)),INDEX(Vöruskrá!$R:$R,MATCH($F119,Vöruskrá!$B:$B,0)))*$H119/1000,""))</f>
        <v/>
      </c>
      <c r="AG119" t="str">
        <f>IF($F119="","",IFERROR(IFERROR(INDEX(Réttabanki!$U:$U,MATCH($F119,Réttabanki!$A:$A,0)),INDEX(Vöruskrá!$R:$R,MATCH($F119,Vöruskrá!$B:$B,0)))*IF($I119="",$H119*(1+$AD$2),$I119)/1000,""))</f>
        <v/>
      </c>
      <c r="AH119" t="str">
        <f t="shared" ref="AH119:AH144" si="8">IF(N($AF119)+N($AG119)=0,"",MAX(N($AF119)/$AE$6,N($AG119)/$AE$5))</f>
        <v/>
      </c>
      <c r="AI119" t="str">
        <f t="shared" si="5"/>
        <v/>
      </c>
      <c r="AJ119" s="314">
        <f t="shared" si="6"/>
        <v>46262</v>
      </c>
    </row>
    <row r="120" spans="1:36" ht="30.75">
      <c r="A120" s="222"/>
      <c r="B120" s="218" t="s">
        <v>2490</v>
      </c>
      <c r="C120" s="218">
        <v>35</v>
      </c>
      <c r="D120" s="218" t="s">
        <v>2318</v>
      </c>
      <c r="E120" s="218" t="s">
        <v>2352</v>
      </c>
      <c r="F120" s="218" t="s">
        <v>256</v>
      </c>
      <c r="G120" s="218" t="s">
        <v>2494</v>
      </c>
      <c r="H120" s="218">
        <v>100</v>
      </c>
      <c r="I120" s="218">
        <v>120</v>
      </c>
      <c r="J120" s="437">
        <f>IF($F120="","",IFERROR(IFERROR(INDEX(Réttabanki!$U:$U,MATCH($F120,Réttabanki!$A:$A,0)),INDEX(Vöruskrá!$R:$R,MATCH($F120,Vöruskrá!$B:$B,0)))*($H120+IF($I120="",$H120*(1+$AD$2),$I120))/2/1000,""))</f>
        <v>264</v>
      </c>
      <c r="K120" s="218" t="s">
        <v>258</v>
      </c>
      <c r="L120" s="218"/>
      <c r="M120" s="218"/>
      <c r="N120" s="218">
        <v>206</v>
      </c>
      <c r="O120" s="218">
        <v>10</v>
      </c>
      <c r="P120" s="218">
        <v>1.8</v>
      </c>
      <c r="Q120" s="218">
        <v>4</v>
      </c>
      <c r="R120" s="218">
        <v>25</v>
      </c>
      <c r="S120" s="218">
        <v>3.2</v>
      </c>
      <c r="T120">
        <v>1</v>
      </c>
      <c r="U120" s="455" t="s">
        <v>2357</v>
      </c>
      <c r="V120" s="455" t="s">
        <v>2358</v>
      </c>
      <c r="W120" s="455">
        <v>160</v>
      </c>
      <c r="X120" s="455" t="s">
        <v>2472</v>
      </c>
      <c r="Y120" s="455">
        <v>75</v>
      </c>
      <c r="Z120" s="455" t="s">
        <v>2495</v>
      </c>
      <c r="AA120" s="455"/>
      <c r="AF120">
        <f>IF($F120="","",IFERROR(IFERROR(INDEX(Réttabanki!$U:$U,MATCH($F120,Réttabanki!$A:$A,0)),INDEX(Vöruskrá!$R:$R,MATCH($F120,Vöruskrá!$B:$B,0)))*$H120/1000,""))</f>
        <v>240</v>
      </c>
      <c r="AG120">
        <f>IF($F120="","",IFERROR(IFERROR(INDEX(Réttabanki!$U:$U,MATCH($F120,Réttabanki!$A:$A,0)),INDEX(Vöruskrá!$R:$R,MATCH($F120,Vöruskrá!$B:$B,0)))*IF($I120="",$H120*(1+$AD$2),$I120)/1000,""))</f>
        <v>288</v>
      </c>
      <c r="AH120">
        <f t="shared" si="8"/>
        <v>0.25043478260869567</v>
      </c>
      <c r="AI120" t="str">
        <f t="shared" si="5"/>
        <v>OK</v>
      </c>
      <c r="AJ120" s="314">
        <f t="shared" si="6"/>
        <v>46262</v>
      </c>
    </row>
    <row r="121" spans="1:36" ht="30.75">
      <c r="A121" s="222"/>
      <c r="B121" s="218" t="s">
        <v>2490</v>
      </c>
      <c r="C121" s="218">
        <v>35</v>
      </c>
      <c r="D121" s="218" t="s">
        <v>2318</v>
      </c>
      <c r="E121" s="218" t="s">
        <v>2352</v>
      </c>
      <c r="F121" s="218" t="s">
        <v>1540</v>
      </c>
      <c r="G121" s="218" t="s">
        <v>2496</v>
      </c>
      <c r="H121" s="218">
        <v>80</v>
      </c>
      <c r="I121" s="218">
        <v>80</v>
      </c>
      <c r="J121" s="437">
        <f>IF($F121="","",IFERROR(IFERROR(INDEX(Réttabanki!$U:$U,MATCH($F121,Réttabanki!$A:$A,0)),INDEX(Vöruskrá!$R:$R,MATCH($F121,Vöruskrá!$B:$B,0)))*($H121+IF($I121="",$H121*(1+$AD$2),$I121))/2/1000,""))</f>
        <v>56</v>
      </c>
      <c r="K121" s="218" t="s">
        <v>1542</v>
      </c>
      <c r="L121" s="218" t="s">
        <v>136</v>
      </c>
      <c r="M121" s="218"/>
      <c r="N121" s="218">
        <v>252</v>
      </c>
      <c r="O121" s="218">
        <v>1.6</v>
      </c>
      <c r="P121" s="218">
        <v>0.2</v>
      </c>
      <c r="Q121" s="218">
        <v>50</v>
      </c>
      <c r="R121" s="218">
        <v>8.1</v>
      </c>
      <c r="S121" s="218">
        <v>1</v>
      </c>
      <c r="T121">
        <v>2</v>
      </c>
      <c r="U121" s="457" t="s">
        <v>2357</v>
      </c>
      <c r="V121" s="457" t="s">
        <v>2358</v>
      </c>
      <c r="W121" s="457">
        <v>140</v>
      </c>
      <c r="X121" s="458" t="s">
        <v>2497</v>
      </c>
      <c r="Y121" s="457"/>
      <c r="Z121" s="457" t="s">
        <v>2498</v>
      </c>
      <c r="AA121" s="457"/>
      <c r="AF121">
        <f>IF($F121="","",IFERROR(IFERROR(INDEX(Réttabanki!$U:$U,MATCH($F121,Réttabanki!$A:$A,0)),INDEX(Vöruskrá!$R:$R,MATCH($F121,Vöruskrá!$B:$B,0)))*$H121/1000,""))</f>
        <v>56</v>
      </c>
      <c r="AG121">
        <f>IF($F121="","",IFERROR(IFERROR(INDEX(Réttabanki!$U:$U,MATCH($F121,Réttabanki!$A:$A,0)),INDEX(Vöruskrá!$R:$R,MATCH($F121,Vöruskrá!$B:$B,0)))*IF($I121="",$H121*(1+$AD$2),$I121)/1000,""))</f>
        <v>56</v>
      </c>
      <c r="AH121">
        <f t="shared" si="8"/>
        <v>4.8695652173913043E-2</v>
      </c>
      <c r="AI121" t="str">
        <f t="shared" si="5"/>
        <v>OK</v>
      </c>
      <c r="AJ121" s="314">
        <f t="shared" si="6"/>
        <v>46262</v>
      </c>
    </row>
    <row r="122" spans="1:36" ht="60.75">
      <c r="A122" s="222"/>
      <c r="B122" s="218" t="s">
        <v>2490</v>
      </c>
      <c r="C122" s="218">
        <v>35</v>
      </c>
      <c r="D122" s="218" t="s">
        <v>2318</v>
      </c>
      <c r="E122" s="218" t="s">
        <v>2352</v>
      </c>
      <c r="F122" s="218" t="s">
        <v>786</v>
      </c>
      <c r="G122" s="218" t="s">
        <v>2499</v>
      </c>
      <c r="H122" s="218">
        <v>25</v>
      </c>
      <c r="I122" s="218">
        <v>25</v>
      </c>
      <c r="J122" s="437">
        <f>IF($F122="","",IFERROR(IFERROR(INDEX(Réttabanki!$U:$U,MATCH($F122,Réttabanki!$A:$A,0)),INDEX(Vöruskrá!$R:$R,MATCH($F122,Vöruskrá!$B:$B,0)))*($H122+IF($I122="",$H122*(1+$AD$2),$I122))/2/1000,""))</f>
        <v>45</v>
      </c>
      <c r="K122" s="218" t="s">
        <v>787</v>
      </c>
      <c r="L122" s="218" t="s">
        <v>240</v>
      </c>
      <c r="M122" s="218"/>
      <c r="N122" s="218">
        <v>574</v>
      </c>
      <c r="O122" s="218">
        <v>62</v>
      </c>
      <c r="P122" s="218">
        <v>4.0999999999999996</v>
      </c>
      <c r="Q122" s="218">
        <v>5.4</v>
      </c>
      <c r="R122" s="218"/>
      <c r="S122" s="218">
        <v>2.4</v>
      </c>
      <c r="U122" s="455" t="s">
        <v>2357</v>
      </c>
      <c r="V122" s="455" t="s">
        <v>2403</v>
      </c>
      <c r="W122" s="455"/>
      <c r="X122" s="455"/>
      <c r="Y122" s="455"/>
      <c r="Z122" s="455"/>
      <c r="AA122" s="455"/>
      <c r="AF122">
        <f>IF($F122="","",IFERROR(IFERROR(INDEX(Réttabanki!$U:$U,MATCH($F122,Réttabanki!$A:$A,0)),INDEX(Vöruskrá!$R:$R,MATCH($F122,Vöruskrá!$B:$B,0)))*$H122/1000,""))</f>
        <v>45</v>
      </c>
      <c r="AG122">
        <f>IF($F122="","",IFERROR(IFERROR(INDEX(Réttabanki!$U:$U,MATCH($F122,Réttabanki!$A:$A,0)),INDEX(Vöruskrá!$R:$R,MATCH($F122,Vöruskrá!$B:$B,0)))*IF($I122="",$H122*(1+$AD$2),$I122)/1000,""))</f>
        <v>45</v>
      </c>
      <c r="AH122">
        <f t="shared" si="8"/>
        <v>3.9130434782608699E-2</v>
      </c>
      <c r="AI122" t="str">
        <f t="shared" si="5"/>
        <v>OK</v>
      </c>
      <c r="AJ122" s="314">
        <f t="shared" si="6"/>
        <v>46262</v>
      </c>
    </row>
    <row r="123" spans="1:36">
      <c r="A123" s="222"/>
      <c r="B123" s="218" t="s">
        <v>2490</v>
      </c>
      <c r="C123" s="218">
        <v>35</v>
      </c>
      <c r="D123" s="218" t="s">
        <v>2318</v>
      </c>
      <c r="E123" s="218" t="s">
        <v>2352</v>
      </c>
      <c r="F123" s="218" t="s">
        <v>1504</v>
      </c>
      <c r="G123" s="218" t="s">
        <v>637</v>
      </c>
      <c r="H123" s="218">
        <v>40</v>
      </c>
      <c r="I123" s="218">
        <v>40</v>
      </c>
      <c r="J123" s="437">
        <f>IF($F123="","",IFERROR(IFERROR(INDEX(Réttabanki!$U:$U,MATCH($F123,Réttabanki!$A:$A,0)),INDEX(Vöruskrá!$R:$R,MATCH($F123,Vöruskrá!$B:$B,0)))*($H123+IF($I123="",$H123*(1+$AD$2),$I123))/2/1000,""))</f>
        <v>24</v>
      </c>
      <c r="K123" s="218" t="s">
        <v>1505</v>
      </c>
      <c r="L123" s="218"/>
      <c r="M123" s="218"/>
      <c r="N123" s="218">
        <v>15.7</v>
      </c>
      <c r="O123" s="218">
        <v>0.14000000000000001</v>
      </c>
      <c r="P123" s="218">
        <v>0</v>
      </c>
      <c r="Q123" s="218">
        <v>3.5</v>
      </c>
      <c r="R123" s="218">
        <v>0.8</v>
      </c>
      <c r="S123" s="218">
        <v>0.01</v>
      </c>
      <c r="U123" s="457" t="s">
        <v>2357</v>
      </c>
      <c r="V123" s="457" t="s">
        <v>2403</v>
      </c>
      <c r="W123" s="457"/>
      <c r="X123" s="457"/>
      <c r="Y123" s="457"/>
      <c r="Z123" s="457"/>
      <c r="AA123" s="457"/>
      <c r="AF123">
        <f>IF($F123="","",IFERROR(IFERROR(INDEX(Réttabanki!$U:$U,MATCH($F123,Réttabanki!$A:$A,0)),INDEX(Vöruskrá!$R:$R,MATCH($F123,Vöruskrá!$B:$B,0)))*$H123/1000,""))</f>
        <v>24</v>
      </c>
      <c r="AG123">
        <f>IF($F123="","",IFERROR(IFERROR(INDEX(Réttabanki!$U:$U,MATCH($F123,Réttabanki!$A:$A,0)),INDEX(Vöruskrá!$R:$R,MATCH($F123,Vöruskrá!$B:$B,0)))*IF($I123="",$H123*(1+$AD$2),$I123)/1000,""))</f>
        <v>24</v>
      </c>
      <c r="AH123">
        <f t="shared" si="8"/>
        <v>2.0869565217391306E-2</v>
      </c>
      <c r="AI123" t="str">
        <f t="shared" si="5"/>
        <v>OK</v>
      </c>
      <c r="AJ123" s="314">
        <f t="shared" si="6"/>
        <v>46262</v>
      </c>
    </row>
    <row r="124" spans="1:36" ht="121.5">
      <c r="A124" s="222"/>
      <c r="B124" s="218" t="s">
        <v>2490</v>
      </c>
      <c r="C124" s="218">
        <v>35</v>
      </c>
      <c r="D124" s="218" t="s">
        <v>2318</v>
      </c>
      <c r="E124" s="218" t="s">
        <v>1080</v>
      </c>
      <c r="F124" s="218"/>
      <c r="G124" s="218" t="s">
        <v>2500</v>
      </c>
      <c r="H124" s="218"/>
      <c r="I124" s="218"/>
      <c r="J124" s="437" t="str">
        <f>IF($F124="","",IFERROR(IFERROR(INDEX(Réttabanki!$U:$U,MATCH($F124,Réttabanki!$A:$A,0)),INDEX(Vöruskrá!$R:$R,MATCH($F124,Vöruskrá!$B:$B,0)))*($H124+IF($I124="",$H124*(1+$AD$2),$I124))/2/1000,""))</f>
        <v/>
      </c>
      <c r="K124" s="218" t="s">
        <v>2501</v>
      </c>
      <c r="L124" s="218" t="s">
        <v>240</v>
      </c>
      <c r="M124" s="218"/>
      <c r="N124" s="218"/>
      <c r="O124" s="218"/>
      <c r="P124" s="218"/>
      <c r="Q124" s="218"/>
      <c r="R124" s="218"/>
      <c r="S124" s="218"/>
      <c r="U124" s="455"/>
      <c r="V124" s="455"/>
      <c r="W124" s="455"/>
      <c r="X124" s="455"/>
      <c r="Y124" s="455"/>
      <c r="Z124" s="455"/>
      <c r="AA124" s="455"/>
      <c r="AF124" t="str">
        <f>IF($F124="","",IFERROR(IFERROR(INDEX(Réttabanki!$U:$U,MATCH($F124,Réttabanki!$A:$A,0)),INDEX(Vöruskrá!$R:$R,MATCH($F124,Vöruskrá!$B:$B,0)))*$H124/1000,""))</f>
        <v/>
      </c>
      <c r="AG124" t="str">
        <f>IF($F124="","",IFERROR(IFERROR(INDEX(Réttabanki!$U:$U,MATCH($F124,Réttabanki!$A:$A,0)),INDEX(Vöruskrá!$R:$R,MATCH($F124,Vöruskrá!$B:$B,0)))*IF($I124="",$H124*(1+$AD$2),$I124)/1000,""))</f>
        <v/>
      </c>
      <c r="AH124" t="str">
        <f t="shared" si="8"/>
        <v/>
      </c>
      <c r="AI124" t="str">
        <f t="shared" si="5"/>
        <v/>
      </c>
      <c r="AJ124" s="314">
        <f t="shared" si="6"/>
        <v>46262</v>
      </c>
    </row>
    <row r="125" spans="1:36" ht="30.75">
      <c r="A125" s="222"/>
      <c r="B125" s="218" t="s">
        <v>2490</v>
      </c>
      <c r="C125" s="218">
        <v>35</v>
      </c>
      <c r="D125" s="218" t="s">
        <v>2318</v>
      </c>
      <c r="E125" s="218" t="s">
        <v>1080</v>
      </c>
      <c r="F125" s="218" t="s">
        <v>256</v>
      </c>
      <c r="G125" s="218" t="s">
        <v>2494</v>
      </c>
      <c r="H125" s="218">
        <v>100</v>
      </c>
      <c r="I125" s="218">
        <v>120</v>
      </c>
      <c r="J125" s="437">
        <f>IF($F125="","",IFERROR(IFERROR(INDEX(Réttabanki!$U:$U,MATCH($F125,Réttabanki!$A:$A,0)),INDEX(Vöruskrá!$R:$R,MATCH($F125,Vöruskrá!$B:$B,0)))*($H125+IF($I125="",$H125*(1+$AD$2),$I125))/2/1000,""))</f>
        <v>264</v>
      </c>
      <c r="K125" s="218" t="s">
        <v>258</v>
      </c>
      <c r="L125" s="218"/>
      <c r="M125" s="218"/>
      <c r="N125" s="218">
        <v>206</v>
      </c>
      <c r="O125" s="218">
        <v>10</v>
      </c>
      <c r="P125" s="218">
        <v>1.8</v>
      </c>
      <c r="Q125" s="218">
        <v>4</v>
      </c>
      <c r="R125" s="218">
        <v>25</v>
      </c>
      <c r="S125" s="218">
        <v>3.2</v>
      </c>
      <c r="U125" s="457"/>
      <c r="V125" s="457"/>
      <c r="W125" s="457"/>
      <c r="X125" s="457"/>
      <c r="Y125" s="457"/>
      <c r="Z125" s="457"/>
      <c r="AA125" s="457"/>
      <c r="AF125">
        <f>IF($F125="","",IFERROR(IFERROR(INDEX(Réttabanki!$U:$U,MATCH($F125,Réttabanki!$A:$A,0)),INDEX(Vöruskrá!$R:$R,MATCH($F125,Vöruskrá!$B:$B,0)))*$H125/1000,""))</f>
        <v>240</v>
      </c>
      <c r="AG125">
        <f>IF($F125="","",IFERROR(IFERROR(INDEX(Réttabanki!$U:$U,MATCH($F125,Réttabanki!$A:$A,0)),INDEX(Vöruskrá!$R:$R,MATCH($F125,Vöruskrá!$B:$B,0)))*IF($I125="",$H125*(1+$AD$2),$I125)/1000,""))</f>
        <v>288</v>
      </c>
      <c r="AH125">
        <f t="shared" si="8"/>
        <v>0.25043478260869567</v>
      </c>
      <c r="AI125" t="str">
        <f t="shared" si="5"/>
        <v>OK</v>
      </c>
      <c r="AJ125" s="314">
        <f t="shared" si="6"/>
        <v>46262</v>
      </c>
    </row>
    <row r="126" spans="1:36" ht="30.75">
      <c r="A126" s="222"/>
      <c r="B126" s="218" t="s">
        <v>2490</v>
      </c>
      <c r="C126" s="218">
        <v>35</v>
      </c>
      <c r="D126" s="218" t="s">
        <v>2318</v>
      </c>
      <c r="E126" s="218" t="s">
        <v>1080</v>
      </c>
      <c r="F126" s="218" t="s">
        <v>1580</v>
      </c>
      <c r="G126" s="218" t="s">
        <v>1580</v>
      </c>
      <c r="H126" s="218">
        <v>80</v>
      </c>
      <c r="I126" s="218">
        <v>80</v>
      </c>
      <c r="J126" s="443">
        <f>IF($F126="","",IFERROR(IFERROR(INDEX(Réttabanki!$U:$U,MATCH($F126,Réttabanki!$A:$A,0)),INDEX(Vöruskrá!$R:$R,MATCH($F126,Vöruskrá!$B:$B,0)))*($H126+IF($I126="",$H126*(1+$AD$2),$I126))/2/1000,""))</f>
        <v>0</v>
      </c>
      <c r="K126" s="218" t="s">
        <v>1582</v>
      </c>
      <c r="L126" s="218"/>
      <c r="M126" s="218"/>
      <c r="N126" s="218">
        <v>268</v>
      </c>
      <c r="O126" s="218">
        <v>2.2000000000000002</v>
      </c>
      <c r="P126" s="218">
        <v>0.7</v>
      </c>
      <c r="Q126" s="218">
        <v>58</v>
      </c>
      <c r="R126" s="218">
        <v>1.9</v>
      </c>
      <c r="S126" s="218">
        <v>1.3</v>
      </c>
      <c r="U126" s="455"/>
      <c r="V126" s="455"/>
      <c r="W126" s="455"/>
      <c r="X126" s="455"/>
      <c r="Y126" s="455"/>
      <c r="Z126" s="455"/>
      <c r="AA126" s="455"/>
      <c r="AF126">
        <f>IF($F126="","",IFERROR(IFERROR(INDEX(Réttabanki!$U:$U,MATCH($F126,Réttabanki!$A:$A,0)),INDEX(Vöruskrá!$R:$R,MATCH($F126,Vöruskrá!$B:$B,0)))*$H126/1000,""))</f>
        <v>0</v>
      </c>
      <c r="AG126">
        <f>IF($F126="","",IFERROR(IFERROR(INDEX(Réttabanki!$U:$U,MATCH($F126,Réttabanki!$A:$A,0)),INDEX(Vöruskrá!$R:$R,MATCH($F126,Vöruskrá!$B:$B,0)))*IF($I126="",$H126*(1+$AD$2),$I126)/1000,""))</f>
        <v>0</v>
      </c>
      <c r="AH126" t="str">
        <f t="shared" si="8"/>
        <v/>
      </c>
      <c r="AI126" t="str">
        <f t="shared" si="5"/>
        <v/>
      </c>
      <c r="AJ126" s="314">
        <f t="shared" si="6"/>
        <v>46262</v>
      </c>
    </row>
    <row r="127" spans="1:36" ht="60.75">
      <c r="A127" s="222"/>
      <c r="B127" s="218" t="s">
        <v>2490</v>
      </c>
      <c r="C127" s="218">
        <v>35</v>
      </c>
      <c r="D127" s="218" t="s">
        <v>2318</v>
      </c>
      <c r="E127" s="218" t="s">
        <v>1080</v>
      </c>
      <c r="F127" s="218" t="s">
        <v>786</v>
      </c>
      <c r="G127" s="218" t="s">
        <v>2499</v>
      </c>
      <c r="H127" s="218">
        <v>25</v>
      </c>
      <c r="I127" s="218">
        <v>25</v>
      </c>
      <c r="J127" s="437">
        <f>IF($F127="","",IFERROR(IFERROR(INDEX(Réttabanki!$U:$U,MATCH($F127,Réttabanki!$A:$A,0)),INDEX(Vöruskrá!$R:$R,MATCH($F127,Vöruskrá!$B:$B,0)))*($H127+IF($I127="",$H127*(1+$AD$2),$I127))/2/1000,""))</f>
        <v>45</v>
      </c>
      <c r="K127" s="218" t="s">
        <v>787</v>
      </c>
      <c r="L127" s="218" t="s">
        <v>240</v>
      </c>
      <c r="M127" s="218"/>
      <c r="N127" s="218">
        <v>574</v>
      </c>
      <c r="O127" s="218">
        <v>62</v>
      </c>
      <c r="P127" s="218">
        <v>4.0999999999999996</v>
      </c>
      <c r="Q127" s="218">
        <v>5.4</v>
      </c>
      <c r="R127" s="218"/>
      <c r="S127" s="218">
        <v>2.4</v>
      </c>
      <c r="U127" s="457"/>
      <c r="V127" s="457"/>
      <c r="W127" s="457"/>
      <c r="X127" s="457"/>
      <c r="Y127" s="457"/>
      <c r="Z127" s="457"/>
      <c r="AA127" s="457"/>
      <c r="AF127">
        <f>IF($F127="","",IFERROR(IFERROR(INDEX(Réttabanki!$U:$U,MATCH($F127,Réttabanki!$A:$A,0)),INDEX(Vöruskrá!$R:$R,MATCH($F127,Vöruskrá!$B:$B,0)))*$H127/1000,""))</f>
        <v>45</v>
      </c>
      <c r="AG127">
        <f>IF($F127="","",IFERROR(IFERROR(INDEX(Réttabanki!$U:$U,MATCH($F127,Réttabanki!$A:$A,0)),INDEX(Vöruskrá!$R:$R,MATCH($F127,Vöruskrá!$B:$B,0)))*IF($I127="",$H127*(1+$AD$2),$I127)/1000,""))</f>
        <v>45</v>
      </c>
      <c r="AH127">
        <f t="shared" si="8"/>
        <v>3.9130434782608699E-2</v>
      </c>
      <c r="AI127" t="str">
        <f t="shared" si="5"/>
        <v>OK</v>
      </c>
      <c r="AJ127" s="314">
        <f t="shared" si="6"/>
        <v>46262</v>
      </c>
    </row>
    <row r="128" spans="1:36">
      <c r="A128" s="222"/>
      <c r="B128" s="218" t="s">
        <v>2490</v>
      </c>
      <c r="C128" s="218">
        <v>35</v>
      </c>
      <c r="D128" s="218" t="s">
        <v>2318</v>
      </c>
      <c r="E128" s="218" t="s">
        <v>1080</v>
      </c>
      <c r="F128" s="218" t="s">
        <v>1504</v>
      </c>
      <c r="G128" s="218" t="s">
        <v>637</v>
      </c>
      <c r="H128" s="218">
        <v>40</v>
      </c>
      <c r="I128" s="218">
        <v>40</v>
      </c>
      <c r="J128" s="437">
        <f>IF($F128="","",IFERROR(IFERROR(INDEX(Réttabanki!$U:$U,MATCH($F128,Réttabanki!$A:$A,0)),INDEX(Vöruskrá!$R:$R,MATCH($F128,Vöruskrá!$B:$B,0)))*($H128+IF($I128="",$H128*(1+$AD$2),$I128))/2/1000,""))</f>
        <v>24</v>
      </c>
      <c r="K128" s="218" t="s">
        <v>1505</v>
      </c>
      <c r="L128" s="218"/>
      <c r="M128" s="218"/>
      <c r="N128" s="218">
        <v>15.7</v>
      </c>
      <c r="O128" s="218">
        <v>0.14000000000000001</v>
      </c>
      <c r="P128" s="218">
        <v>0</v>
      </c>
      <c r="Q128" s="218">
        <v>3.5</v>
      </c>
      <c r="R128" s="218">
        <v>0.8</v>
      </c>
      <c r="S128" s="218">
        <v>0.01</v>
      </c>
      <c r="U128" s="455"/>
      <c r="V128" s="455"/>
      <c r="W128" s="455"/>
      <c r="X128" s="455"/>
      <c r="Y128" s="455"/>
      <c r="Z128" s="455"/>
      <c r="AA128" s="455"/>
      <c r="AF128">
        <f>IF($F128="","",IFERROR(IFERROR(INDEX(Réttabanki!$U:$U,MATCH($F128,Réttabanki!$A:$A,0)),INDEX(Vöruskrá!$R:$R,MATCH($F128,Vöruskrá!$B:$B,0)))*$H128/1000,""))</f>
        <v>24</v>
      </c>
      <c r="AG128">
        <f>IF($F128="","",IFERROR(IFERROR(INDEX(Réttabanki!$U:$U,MATCH($F128,Réttabanki!$A:$A,0)),INDEX(Vöruskrá!$R:$R,MATCH($F128,Vöruskrá!$B:$B,0)))*IF($I128="",$H128*(1+$AD$2),$I128)/1000,""))</f>
        <v>24</v>
      </c>
      <c r="AH128">
        <f t="shared" si="8"/>
        <v>2.0869565217391306E-2</v>
      </c>
      <c r="AI128" t="str">
        <f t="shared" si="5"/>
        <v>OK</v>
      </c>
      <c r="AJ128" s="314">
        <f t="shared" si="6"/>
        <v>46262</v>
      </c>
    </row>
    <row r="129" spans="1:36">
      <c r="A129" s="222"/>
      <c r="B129" s="218"/>
      <c r="C129" s="218"/>
      <c r="D129" s="218"/>
      <c r="E129" s="218"/>
      <c r="F129" s="218"/>
      <c r="G129" s="218"/>
      <c r="H129" s="218"/>
      <c r="I129" s="218"/>
      <c r="J129" s="437" t="str">
        <f>IF($F129="","",IFERROR(IFERROR(INDEX(Réttabanki!$U:$U,MATCH($F129,Réttabanki!$A:$A,0)),INDEX(Vöruskrá!$R:$R,MATCH($F129,Vöruskrá!$B:$B,0)))*($H129+IF($I129="",$H129*(1+$AD$2),$I129))/2/1000,""))</f>
        <v/>
      </c>
      <c r="K129" s="218"/>
      <c r="L129" s="218"/>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c r="A130" s="222"/>
      <c r="B130" s="218" t="s">
        <v>2490</v>
      </c>
      <c r="C130" s="218">
        <v>35</v>
      </c>
      <c r="D130" s="218" t="s">
        <v>2318</v>
      </c>
      <c r="E130" s="218" t="s">
        <v>1080</v>
      </c>
      <c r="F130" s="218"/>
      <c r="G130" s="218" t="s">
        <v>2502</v>
      </c>
      <c r="H130" s="218"/>
      <c r="I130" s="218"/>
      <c r="J130" s="437" t="str">
        <f>IF($F130="","",IFERROR(IFERROR(INDEX(Réttabanki!$U:$U,MATCH($F130,Réttabanki!$A:$A,0)),INDEX(Vöruskrá!$R:$R,MATCH($F130,Vöruskrá!$B:$B,0)))*($H130+IF($I130="",$H130*(1+$AD$2),$I130))/2/1000,""))</f>
        <v/>
      </c>
      <c r="K130" s="218"/>
      <c r="L130" s="218" t="s">
        <v>228</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121.5">
      <c r="A131" s="222"/>
      <c r="B131" s="218" t="s">
        <v>2490</v>
      </c>
      <c r="C131" s="218">
        <v>35</v>
      </c>
      <c r="D131" s="218" t="s">
        <v>2318</v>
      </c>
      <c r="E131" s="218" t="s">
        <v>2376</v>
      </c>
      <c r="F131" s="218"/>
      <c r="G131" s="218" t="s">
        <v>2503</v>
      </c>
      <c r="H131" s="218"/>
      <c r="I131" s="218"/>
      <c r="J131" s="437" t="str">
        <f>IF($F131="","",IFERROR(IFERROR(INDEX(Réttabanki!$U:$U,MATCH($F131,Réttabanki!$A:$A,0)),INDEX(Vöruskrá!$R:$R,MATCH($F131,Vöruskrá!$B:$B,0)))*($H131+IF($I131="",$H131*(1+$AD$2),$I131))/2/1000,""))</f>
        <v/>
      </c>
      <c r="K131" s="218" t="s">
        <v>2504</v>
      </c>
      <c r="L131" s="218" t="s">
        <v>2493</v>
      </c>
      <c r="M131" s="218"/>
      <c r="N131" s="218"/>
      <c r="O131" s="218"/>
      <c r="P131" s="218"/>
      <c r="Q131" s="218"/>
      <c r="R131" s="218"/>
      <c r="S131" s="218"/>
      <c r="U131" s="457"/>
      <c r="V131" s="457"/>
      <c r="W131" s="457"/>
      <c r="X131" s="457"/>
      <c r="Y131" s="457"/>
      <c r="Z131" s="457"/>
      <c r="AA131" s="457"/>
      <c r="AF131" t="str">
        <f>IF($F131="","",IFERROR(IFERROR(INDEX(Réttabanki!$U:$U,MATCH($F131,Réttabanki!$A:$A,0)),INDEX(Vöruskrá!$R:$R,MATCH($F131,Vöruskrá!$B:$B,0)))*$H131/1000,""))</f>
        <v/>
      </c>
      <c r="AG131" t="str">
        <f>IF($F131="","",IFERROR(IFERROR(INDEX(Réttabanki!$U:$U,MATCH($F131,Réttabanki!$A:$A,0)),INDEX(Vöruskrá!$R:$R,MATCH($F131,Vöruskrá!$B:$B,0)))*IF($I131="",$H131*(1+$AD$2),$I131)/1000,""))</f>
        <v/>
      </c>
      <c r="AH131" t="str">
        <f t="shared" si="8"/>
        <v/>
      </c>
      <c r="AI131" t="str">
        <f t="shared" si="5"/>
        <v/>
      </c>
      <c r="AJ131" s="314">
        <f t="shared" si="6"/>
        <v>46262</v>
      </c>
    </row>
    <row r="132" spans="1:36" ht="30.75">
      <c r="A132" s="222"/>
      <c r="B132" s="218" t="s">
        <v>2490</v>
      </c>
      <c r="C132" s="218">
        <v>35</v>
      </c>
      <c r="D132" s="218" t="s">
        <v>2318</v>
      </c>
      <c r="E132" s="218" t="s">
        <v>2376</v>
      </c>
      <c r="F132" s="218" t="s">
        <v>1506</v>
      </c>
      <c r="G132" s="218" t="s">
        <v>1506</v>
      </c>
      <c r="H132" s="218">
        <v>100</v>
      </c>
      <c r="I132" s="218">
        <v>120</v>
      </c>
      <c r="J132" s="437">
        <f>IF($F132="","",IFERROR(IFERROR(INDEX(Réttabanki!$U:$U,MATCH($F132,Réttabanki!$A:$A,0)),INDEX(Vöruskrá!$R:$R,MATCH($F132,Vöruskrá!$B:$B,0)))*($H132+IF($I132="",$H132*(1+$AD$2),$I132))/2/1000,""))</f>
        <v>110.33</v>
      </c>
      <c r="K132" s="218" t="s">
        <v>1508</v>
      </c>
      <c r="L132" s="218" t="s">
        <v>136</v>
      </c>
      <c r="M132" s="218"/>
      <c r="N132" s="218">
        <v>228</v>
      </c>
      <c r="O132" s="218">
        <v>12</v>
      </c>
      <c r="P132" s="218">
        <v>1.3</v>
      </c>
      <c r="Q132" s="218">
        <v>22</v>
      </c>
      <c r="R132" s="218">
        <v>6.9</v>
      </c>
      <c r="S132" s="218">
        <v>0.96</v>
      </c>
      <c r="T132">
        <v>1</v>
      </c>
      <c r="U132" s="455" t="s">
        <v>2357</v>
      </c>
      <c r="V132" s="455" t="s">
        <v>2358</v>
      </c>
      <c r="W132" s="455">
        <v>160</v>
      </c>
      <c r="X132" s="459" t="s">
        <v>2505</v>
      </c>
      <c r="Y132" s="455">
        <v>75</v>
      </c>
      <c r="Z132" s="455"/>
      <c r="AA132" s="455"/>
      <c r="AF132">
        <f>IF($F132="","",IFERROR(IFERROR(INDEX(Réttabanki!$U:$U,MATCH($F132,Réttabanki!$A:$A,0)),INDEX(Vöruskrá!$R:$R,MATCH($F132,Vöruskrá!$B:$B,0)))*$H132/1000,""))</f>
        <v>100.3</v>
      </c>
      <c r="AG132">
        <f>IF($F132="","",IFERROR(IFERROR(INDEX(Réttabanki!$U:$U,MATCH($F132,Réttabanki!$A:$A,0)),INDEX(Vöruskrá!$R:$R,MATCH($F132,Vöruskrá!$B:$B,0)))*IF($I132="",$H132*(1+$AD$2),$I132)/1000,""))</f>
        <v>120.36</v>
      </c>
      <c r="AH132">
        <f t="shared" si="8"/>
        <v>0.10466086956521739</v>
      </c>
      <c r="AI132" t="str">
        <f t="shared" ref="AI132:AI195" si="9">IF($AH132="","",IF($AH132&gt;$AE$7,"⚠ Yfir "&amp;TEXT($AE$7,"0%"),"OK"))</f>
        <v>OK</v>
      </c>
      <c r="AJ132" s="314">
        <f t="shared" si="6"/>
        <v>46262</v>
      </c>
    </row>
    <row r="133" spans="1:36" ht="30.75">
      <c r="A133" s="222"/>
      <c r="B133" s="218" t="s">
        <v>2490</v>
      </c>
      <c r="C133" s="218">
        <v>35</v>
      </c>
      <c r="D133" s="218" t="s">
        <v>2318</v>
      </c>
      <c r="E133" s="218" t="s">
        <v>2376</v>
      </c>
      <c r="F133" s="218" t="s">
        <v>1540</v>
      </c>
      <c r="G133" s="218" t="s">
        <v>2496</v>
      </c>
      <c r="H133" s="218">
        <v>80</v>
      </c>
      <c r="I133" s="218">
        <v>80</v>
      </c>
      <c r="J133" s="437">
        <f>IF($F133="","",IFERROR(IFERROR(INDEX(Réttabanki!$U:$U,MATCH($F133,Réttabanki!$A:$A,0)),INDEX(Vöruskrá!$R:$R,MATCH($F133,Vöruskrá!$B:$B,0)))*($H133+IF($I133="",$H133*(1+$AD$2),$I133))/2/1000,""))</f>
        <v>56</v>
      </c>
      <c r="K133" s="218" t="s">
        <v>1542</v>
      </c>
      <c r="L133" s="218" t="s">
        <v>136</v>
      </c>
      <c r="M133" s="218"/>
      <c r="N133" s="218">
        <v>252</v>
      </c>
      <c r="O133" s="218">
        <v>1.6</v>
      </c>
      <c r="P133" s="218">
        <v>0.2</v>
      </c>
      <c r="Q133" s="218">
        <v>50</v>
      </c>
      <c r="R133" s="218">
        <v>8.1</v>
      </c>
      <c r="S133" s="218">
        <v>1</v>
      </c>
      <c r="U133" s="457"/>
      <c r="V133" s="457"/>
      <c r="W133" s="457"/>
      <c r="X133" s="457"/>
      <c r="Y133" s="457"/>
      <c r="Z133" s="457"/>
      <c r="AA133" s="457"/>
      <c r="AF133">
        <f>IF($F133="","",IFERROR(IFERROR(INDEX(Réttabanki!$U:$U,MATCH($F133,Réttabanki!$A:$A,0)),INDEX(Vöruskrá!$R:$R,MATCH($F133,Vöruskrá!$B:$B,0)))*$H133/1000,""))</f>
        <v>56</v>
      </c>
      <c r="AG133">
        <f>IF($F133="","",IFERROR(IFERROR(INDEX(Réttabanki!$U:$U,MATCH($F133,Réttabanki!$A:$A,0)),INDEX(Vöruskrá!$R:$R,MATCH($F133,Vöruskrá!$B:$B,0)))*IF($I133="",$H133*(1+$AD$2),$I133)/1000,""))</f>
        <v>56</v>
      </c>
      <c r="AH133">
        <f t="shared" si="8"/>
        <v>4.8695652173913043E-2</v>
      </c>
      <c r="AI133" t="str">
        <f t="shared" si="9"/>
        <v>OK</v>
      </c>
      <c r="AJ133" s="314">
        <f t="shared" ref="AJ133:AJ196" si="10">IF($A133&lt;&gt;"",$A133,AJ132)</f>
        <v>46262</v>
      </c>
    </row>
    <row r="134" spans="1:36" ht="60.75">
      <c r="A134" s="222"/>
      <c r="B134" s="218" t="s">
        <v>2490</v>
      </c>
      <c r="C134" s="218">
        <v>35</v>
      </c>
      <c r="D134" s="218" t="s">
        <v>2318</v>
      </c>
      <c r="E134" s="218" t="s">
        <v>2376</v>
      </c>
      <c r="F134" s="218" t="s">
        <v>786</v>
      </c>
      <c r="G134" s="218" t="s">
        <v>2499</v>
      </c>
      <c r="H134" s="218">
        <v>25</v>
      </c>
      <c r="I134" s="218">
        <v>25</v>
      </c>
      <c r="J134" s="437">
        <f>IF($F134="","",IFERROR(IFERROR(INDEX(Réttabanki!$U:$U,MATCH($F134,Réttabanki!$A:$A,0)),INDEX(Vöruskrá!$R:$R,MATCH($F134,Vöruskrá!$B:$B,0)))*($H134+IF($I134="",$H134*(1+$AD$2),$I134))/2/1000,""))</f>
        <v>45</v>
      </c>
      <c r="K134" s="218" t="s">
        <v>787</v>
      </c>
      <c r="L134" s="218" t="s">
        <v>240</v>
      </c>
      <c r="M134" s="218"/>
      <c r="N134" s="218">
        <v>574</v>
      </c>
      <c r="O134" s="218">
        <v>62</v>
      </c>
      <c r="P134" s="218">
        <v>4.0999999999999996</v>
      </c>
      <c r="Q134" s="218">
        <v>5.4</v>
      </c>
      <c r="R134" s="218"/>
      <c r="S134" s="218">
        <v>2.4</v>
      </c>
      <c r="U134" s="455"/>
      <c r="V134" s="455"/>
      <c r="W134" s="455"/>
      <c r="X134" s="455"/>
      <c r="Y134" s="455"/>
      <c r="Z134" s="455"/>
      <c r="AA134" s="455"/>
      <c r="AF134">
        <f>IF($F134="","",IFERROR(IFERROR(INDEX(Réttabanki!$U:$U,MATCH($F134,Réttabanki!$A:$A,0)),INDEX(Vöruskrá!$R:$R,MATCH($F134,Vöruskrá!$B:$B,0)))*$H134/1000,""))</f>
        <v>45</v>
      </c>
      <c r="AG134">
        <f>IF($F134="","",IFERROR(IFERROR(INDEX(Réttabanki!$U:$U,MATCH($F134,Réttabanki!$A:$A,0)),INDEX(Vöruskrá!$R:$R,MATCH($F134,Vöruskrá!$B:$B,0)))*IF($I134="",$H134*(1+$AD$2),$I134)/1000,""))</f>
        <v>45</v>
      </c>
      <c r="AH134">
        <f t="shared" si="8"/>
        <v>3.9130434782608699E-2</v>
      </c>
      <c r="AI134" t="str">
        <f t="shared" si="9"/>
        <v>OK</v>
      </c>
      <c r="AJ134" s="314">
        <f t="shared" si="10"/>
        <v>46262</v>
      </c>
    </row>
    <row r="135" spans="1:36">
      <c r="A135" s="222"/>
      <c r="B135" s="218" t="s">
        <v>2490</v>
      </c>
      <c r="C135" s="218">
        <v>35</v>
      </c>
      <c r="D135" s="218" t="s">
        <v>2318</v>
      </c>
      <c r="E135" s="218" t="s">
        <v>2376</v>
      </c>
      <c r="F135" s="218" t="s">
        <v>1504</v>
      </c>
      <c r="G135" s="218" t="s">
        <v>637</v>
      </c>
      <c r="H135" s="218">
        <v>40</v>
      </c>
      <c r="I135" s="218">
        <v>40</v>
      </c>
      <c r="J135" s="437">
        <f>IF($F135="","",IFERROR(IFERROR(INDEX(Réttabanki!$U:$U,MATCH($F135,Réttabanki!$A:$A,0)),INDEX(Vöruskrá!$R:$R,MATCH($F135,Vöruskrá!$B:$B,0)))*($H135+IF($I135="",$H135*(1+$AD$2),$I135))/2/1000,""))</f>
        <v>24</v>
      </c>
      <c r="K135" s="218" t="s">
        <v>1505</v>
      </c>
      <c r="L135" s="218"/>
      <c r="M135" s="218"/>
      <c r="N135" s="218">
        <v>15.7</v>
      </c>
      <c r="O135" s="218">
        <v>0.14000000000000001</v>
      </c>
      <c r="P135" s="218">
        <v>0</v>
      </c>
      <c r="Q135" s="218">
        <v>3.5</v>
      </c>
      <c r="R135" s="218">
        <v>0.8</v>
      </c>
      <c r="S135" s="218">
        <v>0.01</v>
      </c>
      <c r="U135" s="457"/>
      <c r="V135" s="457"/>
      <c r="W135" s="457"/>
      <c r="X135" s="457"/>
      <c r="Y135" s="457"/>
      <c r="Z135" s="457"/>
      <c r="AA135" s="457"/>
      <c r="AF135">
        <f>IF($F135="","",IFERROR(IFERROR(INDEX(Réttabanki!$U:$U,MATCH($F135,Réttabanki!$A:$A,0)),INDEX(Vöruskrá!$R:$R,MATCH($F135,Vöruskrá!$B:$B,0)))*$H135/1000,""))</f>
        <v>24</v>
      </c>
      <c r="AG135">
        <f>IF($F135="","",IFERROR(IFERROR(INDEX(Réttabanki!$U:$U,MATCH($F135,Réttabanki!$A:$A,0)),INDEX(Vöruskrá!$R:$R,MATCH($F135,Vöruskrá!$B:$B,0)))*IF($I135="",$H135*(1+$AD$2),$I135)/1000,""))</f>
        <v>24</v>
      </c>
      <c r="AH135">
        <f t="shared" si="8"/>
        <v>2.0869565217391306E-2</v>
      </c>
      <c r="AI135" t="str">
        <f t="shared" si="9"/>
        <v>OK</v>
      </c>
      <c r="AJ135" s="314">
        <f t="shared" si="10"/>
        <v>46262</v>
      </c>
    </row>
    <row r="136" spans="1:36">
      <c r="A136" s="222"/>
      <c r="B136" s="218" t="s">
        <v>2490</v>
      </c>
      <c r="C136" s="218">
        <v>35</v>
      </c>
      <c r="D136" s="218" t="s">
        <v>2318</v>
      </c>
      <c r="E136" s="218" t="s">
        <v>2381</v>
      </c>
      <c r="F136" s="218"/>
      <c r="G136" s="218" t="s">
        <v>2506</v>
      </c>
      <c r="H136" s="218"/>
      <c r="I136" s="218"/>
      <c r="J136" s="437" t="str">
        <f>IF($F136="","",IFERROR(IFERROR(INDEX(Réttabanki!$U:$U,MATCH($F136,Réttabanki!$A:$A,0)),INDEX(Vöruskrá!$R:$R,MATCH($F136,Vöruskrá!$B:$B,0)))*($H136+IF($I136="",$H136*(1+$AD$2),$I136))/2/1000,""))</f>
        <v/>
      </c>
      <c r="K136" s="218"/>
      <c r="L136" s="218" t="s">
        <v>228</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60.75">
      <c r="A137" s="222"/>
      <c r="B137" s="218" t="s">
        <v>2490</v>
      </c>
      <c r="C137" s="218">
        <v>35</v>
      </c>
      <c r="D137" s="218" t="s">
        <v>2318</v>
      </c>
      <c r="E137" s="218" t="s">
        <v>2383</v>
      </c>
      <c r="F137" s="218"/>
      <c r="G137" s="218" t="s">
        <v>2507</v>
      </c>
      <c r="H137" s="218"/>
      <c r="I137" s="218"/>
      <c r="J137" s="437" t="str">
        <f>IF($F137="","",IFERROR(IFERROR(INDEX(Réttabanki!$U:$U,MATCH($F137,Réttabanki!$A:$A,0)),INDEX(Vöruskrá!$R:$R,MATCH($F137,Vöruskrá!$B:$B,0)))*($H137+IF($I137="",$H137*(1+$AD$2),$I137))/2/1000,""))</f>
        <v/>
      </c>
      <c r="K137" s="218" t="s">
        <v>2508</v>
      </c>
      <c r="L137" s="218" t="s">
        <v>142</v>
      </c>
      <c r="M137" s="218"/>
      <c r="N137" s="218"/>
      <c r="O137" s="218"/>
      <c r="P137" s="218"/>
      <c r="Q137" s="218"/>
      <c r="R137" s="218"/>
      <c r="S137" s="218"/>
      <c r="U137" s="457"/>
      <c r="V137" s="457"/>
      <c r="W137" s="457"/>
      <c r="X137" s="457"/>
      <c r="Y137" s="457"/>
      <c r="Z137" s="457"/>
      <c r="AA137" s="457"/>
      <c r="AF137" t="str">
        <f>IF($F137="","",IFERROR(IFERROR(INDEX(Réttabanki!$U:$U,MATCH($F137,Réttabanki!$A:$A,0)),INDEX(Vöruskrá!$R:$R,MATCH($F137,Vöruskrá!$B:$B,0)))*$H137/1000,""))</f>
        <v/>
      </c>
      <c r="AG137" t="str">
        <f>IF($F137="","",IFERROR(IFERROR(INDEX(Réttabanki!$U:$U,MATCH($F137,Réttabanki!$A:$A,0)),INDEX(Vöruskrá!$R:$R,MATCH($F137,Vöruskrá!$B:$B,0)))*IF($I137="",$H137*(1+$AD$2),$I137)/1000,""))</f>
        <v/>
      </c>
      <c r="AH137" t="str">
        <f t="shared" si="8"/>
        <v/>
      </c>
      <c r="AI137" t="str">
        <f t="shared" si="9"/>
        <v/>
      </c>
      <c r="AJ137" s="314">
        <f t="shared" si="10"/>
        <v>46262</v>
      </c>
    </row>
    <row r="138" spans="1:36" ht="45.75">
      <c r="A138" s="222"/>
      <c r="B138" s="218" t="s">
        <v>2490</v>
      </c>
      <c r="C138" s="218">
        <v>35</v>
      </c>
      <c r="D138" s="218" t="s">
        <v>2318</v>
      </c>
      <c r="E138" s="218" t="s">
        <v>2383</v>
      </c>
      <c r="F138" s="218" t="s">
        <v>140</v>
      </c>
      <c r="G138" s="218" t="s">
        <v>2446</v>
      </c>
      <c r="H138" s="218">
        <v>40</v>
      </c>
      <c r="I138" s="218">
        <v>40</v>
      </c>
      <c r="J138" s="437">
        <f>IF($F138="","",IFERROR(IFERROR(INDEX(Réttabanki!$U:$U,MATCH($F138,Réttabanki!$A:$A,0)),INDEX(Vöruskrá!$R:$R,MATCH($F138,Vöruskrá!$B:$B,0)))*($H138+IF($I138="",$H138*(1+$AD$2),$I138))/2/1000,""))</f>
        <v>24</v>
      </c>
      <c r="K138" s="218" t="s">
        <v>141</v>
      </c>
      <c r="L138" s="218" t="s">
        <v>142</v>
      </c>
      <c r="M138" s="218" t="s">
        <v>143</v>
      </c>
      <c r="N138" s="218">
        <v>311</v>
      </c>
      <c r="O138" s="218">
        <v>10.8</v>
      </c>
      <c r="P138" s="218">
        <v>1.3</v>
      </c>
      <c r="Q138" s="218">
        <v>40.299999999999997</v>
      </c>
      <c r="R138" s="218">
        <v>10.5</v>
      </c>
      <c r="S138" s="218">
        <v>1.1000000000000001</v>
      </c>
      <c r="U138" s="455"/>
      <c r="V138" s="455"/>
      <c r="W138" s="455"/>
      <c r="X138" s="455"/>
      <c r="Y138" s="455"/>
      <c r="Z138" s="455"/>
      <c r="AA138" s="455"/>
      <c r="AF138">
        <f>IF($F138="","",IFERROR(IFERROR(INDEX(Réttabanki!$U:$U,MATCH($F138,Réttabanki!$A:$A,0)),INDEX(Vöruskrá!$R:$R,MATCH($F138,Vöruskrá!$B:$B,0)))*$H138/1000,""))</f>
        <v>24</v>
      </c>
      <c r="AG138">
        <f>IF($F138="","",IFERROR(IFERROR(INDEX(Réttabanki!$U:$U,MATCH($F138,Réttabanki!$A:$A,0)),INDEX(Vöruskrá!$R:$R,MATCH($F138,Vöruskrá!$B:$B,0)))*IF($I138="",$H138*(1+$AD$2),$I138)/1000,""))</f>
        <v>24</v>
      </c>
      <c r="AH138">
        <f t="shared" si="8"/>
        <v>2.0869565217391306E-2</v>
      </c>
      <c r="AI138" t="str">
        <f t="shared" si="9"/>
        <v>OK</v>
      </c>
      <c r="AJ138" s="314">
        <f t="shared" si="10"/>
        <v>46262</v>
      </c>
    </row>
    <row r="139" spans="1:36">
      <c r="A139" s="222"/>
      <c r="B139" s="218" t="s">
        <v>2490</v>
      </c>
      <c r="C139" s="218">
        <v>35</v>
      </c>
      <c r="D139" s="218" t="s">
        <v>2318</v>
      </c>
      <c r="E139" s="218" t="s">
        <v>2383</v>
      </c>
      <c r="F139" s="218" t="s">
        <v>270</v>
      </c>
      <c r="G139" s="218" t="s">
        <v>2509</v>
      </c>
      <c r="H139" s="218">
        <v>20</v>
      </c>
      <c r="I139" s="218">
        <v>20</v>
      </c>
      <c r="J139" s="437">
        <f>IF($F139="","",IFERROR(IFERROR(INDEX(Réttabanki!$U:$U,MATCH($F139,Réttabanki!$A:$A,0)),INDEX(Vöruskrá!$R:$R,MATCH($F139,Vöruskrá!$B:$B,0)))*($H139+IF($I139="",$H139*(1+$AD$2),$I139))/2/1000,""))</f>
        <v>36</v>
      </c>
      <c r="K139" s="218" t="s">
        <v>272</v>
      </c>
      <c r="L139" s="218"/>
      <c r="M139" s="218"/>
      <c r="N139" s="218">
        <v>264</v>
      </c>
      <c r="O139" s="218">
        <v>24</v>
      </c>
      <c r="P139" s="218">
        <v>12</v>
      </c>
      <c r="Q139" s="218">
        <v>1</v>
      </c>
      <c r="R139" s="218">
        <v>11</v>
      </c>
      <c r="S139" s="218">
        <v>2.1</v>
      </c>
      <c r="U139" s="457"/>
      <c r="V139" s="457"/>
      <c r="W139" s="457"/>
      <c r="X139" s="457"/>
      <c r="Y139" s="457"/>
      <c r="Z139" s="457"/>
      <c r="AA139" s="457"/>
      <c r="AF139">
        <f>IF($F139="","",IFERROR(IFERROR(INDEX(Réttabanki!$U:$U,MATCH($F139,Réttabanki!$A:$A,0)),INDEX(Vöruskrá!$R:$R,MATCH($F139,Vöruskrá!$B:$B,0)))*$H139/1000,""))</f>
        <v>36</v>
      </c>
      <c r="AG139">
        <f>IF($F139="","",IFERROR(IFERROR(INDEX(Réttabanki!$U:$U,MATCH($F139,Réttabanki!$A:$A,0)),INDEX(Vöruskrá!$R:$R,MATCH($F139,Vöruskrá!$B:$B,0)))*IF($I139="",$H139*(1+$AD$2),$I139)/1000,""))</f>
        <v>36</v>
      </c>
      <c r="AH139">
        <f t="shared" si="8"/>
        <v>3.1304347826086959E-2</v>
      </c>
      <c r="AI139" t="str">
        <f t="shared" si="9"/>
        <v>OK</v>
      </c>
      <c r="AJ139" s="314">
        <f t="shared" si="10"/>
        <v>46262</v>
      </c>
    </row>
    <row r="140" spans="1:36" ht="45.75">
      <c r="A140" s="222"/>
      <c r="B140" s="218" t="s">
        <v>2490</v>
      </c>
      <c r="C140" s="218">
        <v>35</v>
      </c>
      <c r="D140" s="218" t="s">
        <v>2318</v>
      </c>
      <c r="E140" s="218" t="s">
        <v>1080</v>
      </c>
      <c r="F140" s="218"/>
      <c r="G140" s="218" t="s">
        <v>2510</v>
      </c>
      <c r="H140" s="218"/>
      <c r="I140" s="218"/>
      <c r="J140" s="437" t="str">
        <f>IF($F140="","",IFERROR(IFERROR(INDEX(Réttabanki!$U:$U,MATCH($F140,Réttabanki!$A:$A,0)),INDEX(Vöruskrá!$R:$R,MATCH($F140,Vöruskrá!$B:$B,0)))*($H140+IF($I140="",$H140*(1+$AD$2),$I140))/2/1000,""))</f>
        <v/>
      </c>
      <c r="K140" s="218" t="s">
        <v>141</v>
      </c>
      <c r="L140" s="218" t="s">
        <v>142</v>
      </c>
      <c r="M140" s="218"/>
      <c r="N140" s="218"/>
      <c r="O140" s="218"/>
      <c r="P140" s="218"/>
      <c r="Q140" s="218"/>
      <c r="R140" s="218"/>
      <c r="S140" s="218"/>
      <c r="U140" s="455"/>
      <c r="V140" s="455"/>
      <c r="W140" s="455"/>
      <c r="X140" s="455"/>
      <c r="Y140" s="455"/>
      <c r="Z140" s="455"/>
      <c r="AA140" s="455"/>
      <c r="AF140" t="str">
        <f>IF($F140="","",IFERROR(IFERROR(INDEX(Réttabanki!$U:$U,MATCH($F140,Réttabanki!$A:$A,0)),INDEX(Vöruskrá!$R:$R,MATCH($F140,Vöruskrá!$B:$B,0)))*$H140/1000,""))</f>
        <v/>
      </c>
      <c r="AG140" t="str">
        <f>IF($F140="","",IFERROR(IFERROR(INDEX(Réttabanki!$U:$U,MATCH($F140,Réttabanki!$A:$A,0)),INDEX(Vöruskrá!$R:$R,MATCH($F140,Vöruskrá!$B:$B,0)))*IF($I140="",$H140*(1+$AD$2),$I140)/1000,""))</f>
        <v/>
      </c>
      <c r="AH140" t="str">
        <f t="shared" si="8"/>
        <v/>
      </c>
      <c r="AI140" t="str">
        <f t="shared" si="9"/>
        <v/>
      </c>
      <c r="AJ140" s="314">
        <f t="shared" si="10"/>
        <v>46262</v>
      </c>
    </row>
    <row r="141" spans="1:36" ht="45.75">
      <c r="A141" s="222"/>
      <c r="B141" s="218" t="s">
        <v>2490</v>
      </c>
      <c r="C141" s="218">
        <v>35</v>
      </c>
      <c r="D141" s="218" t="s">
        <v>2318</v>
      </c>
      <c r="E141" s="218" t="s">
        <v>1080</v>
      </c>
      <c r="F141" s="218" t="s">
        <v>140</v>
      </c>
      <c r="G141" s="218" t="s">
        <v>2446</v>
      </c>
      <c r="H141" s="218">
        <v>40</v>
      </c>
      <c r="I141" s="218"/>
      <c r="J141" s="437">
        <f>IF($F141="","",IFERROR(IFERROR(INDEX(Réttabanki!$U:$U,MATCH($F141,Réttabanki!$A:$A,0)),INDEX(Vöruskrá!$R:$R,MATCH($F141,Vöruskrá!$B:$B,0)))*($H141+IF($I141="",$H141*(1+$AD$2),$I141))/2/1000,""))</f>
        <v>30</v>
      </c>
      <c r="K141" s="218" t="s">
        <v>141</v>
      </c>
      <c r="L141" s="218" t="s">
        <v>142</v>
      </c>
      <c r="M141" s="218" t="s">
        <v>143</v>
      </c>
      <c r="N141" s="218">
        <v>311</v>
      </c>
      <c r="O141" s="218">
        <v>10.8</v>
      </c>
      <c r="P141" s="218">
        <v>1.3</v>
      </c>
      <c r="Q141" s="218">
        <v>40.299999999999997</v>
      </c>
      <c r="R141" s="218">
        <v>10.5</v>
      </c>
      <c r="S141" s="218">
        <v>1.1000000000000001</v>
      </c>
      <c r="U141" s="457"/>
      <c r="V141" s="457"/>
      <c r="W141" s="457"/>
      <c r="X141" s="457"/>
      <c r="Y141" s="457"/>
      <c r="Z141" s="457"/>
      <c r="AA141" s="457"/>
      <c r="AF141">
        <f>IF($F141="","",IFERROR(IFERROR(INDEX(Réttabanki!$U:$U,MATCH($F141,Réttabanki!$A:$A,0)),INDEX(Vöruskrá!$R:$R,MATCH($F141,Vöruskrá!$B:$B,0)))*$H141/1000,""))</f>
        <v>24</v>
      </c>
      <c r="AG141">
        <f>IF($F141="","",IFERROR(IFERROR(INDEX(Réttabanki!$U:$U,MATCH($F141,Réttabanki!$A:$A,0)),INDEX(Vöruskrá!$R:$R,MATCH($F141,Vöruskrá!$B:$B,0)))*IF($I141="",$H141*(1+$AD$2),$I141)/1000,""))</f>
        <v>36</v>
      </c>
      <c r="AH141">
        <f t="shared" si="8"/>
        <v>3.1304347826086959E-2</v>
      </c>
      <c r="AI141" t="str">
        <f t="shared" si="9"/>
        <v>OK</v>
      </c>
      <c r="AJ141" s="314">
        <f t="shared" si="10"/>
        <v>46262</v>
      </c>
    </row>
    <row r="142" spans="1:36" ht="76.5">
      <c r="A142" s="222"/>
      <c r="B142" s="218" t="s">
        <v>2490</v>
      </c>
      <c r="C142" s="218">
        <v>35</v>
      </c>
      <c r="D142" s="218" t="s">
        <v>2318</v>
      </c>
      <c r="E142" s="218" t="s">
        <v>1080</v>
      </c>
      <c r="F142" s="218"/>
      <c r="G142" s="218" t="s">
        <v>2511</v>
      </c>
      <c r="H142" s="218"/>
      <c r="I142" s="218"/>
      <c r="J142" s="437" t="str">
        <f>IF($F142="","",IFERROR(IFERROR(INDEX(Réttabanki!$U:$U,MATCH($F142,Réttabanki!$A:$A,0)),INDEX(Vöruskrá!$R:$R,MATCH($F142,Vöruskrá!$B:$B,0)))*($H142+IF($I142="",$H142*(1+$AD$2),$I142))/2/1000,""))</f>
        <v/>
      </c>
      <c r="K142" s="218" t="s">
        <v>2512</v>
      </c>
      <c r="L142" s="218" t="s">
        <v>228</v>
      </c>
      <c r="M142" s="218"/>
      <c r="N142" s="218"/>
      <c r="O142" s="218"/>
      <c r="P142" s="218"/>
      <c r="Q142" s="218"/>
      <c r="R142" s="218"/>
      <c r="S142" s="218"/>
      <c r="U142" s="455"/>
      <c r="V142" s="455"/>
      <c r="W142" s="455"/>
      <c r="X142" s="455"/>
      <c r="Y142" s="455"/>
      <c r="Z142" s="455"/>
      <c r="AA142" s="455"/>
      <c r="AF142" t="str">
        <f>IF($F142="","",IFERROR(IFERROR(INDEX(Réttabanki!$U:$U,MATCH($F142,Réttabanki!$A:$A,0)),INDEX(Vöruskrá!$R:$R,MATCH($F142,Vöruskrá!$B:$B,0)))*$H142/1000,""))</f>
        <v/>
      </c>
      <c r="AG142" t="str">
        <f>IF($F142="","",IFERROR(IFERROR(INDEX(Réttabanki!$U:$U,MATCH($F142,Réttabanki!$A:$A,0)),INDEX(Vöruskrá!$R:$R,MATCH($F142,Vöruskrá!$B:$B,0)))*IF($I142="",$H142*(1+$AD$2),$I142)/1000,""))</f>
        <v/>
      </c>
      <c r="AH142" t="str">
        <f t="shared" si="8"/>
        <v/>
      </c>
      <c r="AI142" t="str">
        <f t="shared" si="9"/>
        <v/>
      </c>
      <c r="AJ142" s="314">
        <f t="shared" si="10"/>
        <v>46262</v>
      </c>
    </row>
    <row r="143" spans="1:36" ht="76.5">
      <c r="A143" s="222"/>
      <c r="B143" s="218" t="s">
        <v>2490</v>
      </c>
      <c r="C143" s="218">
        <v>35</v>
      </c>
      <c r="D143" s="218" t="s">
        <v>2318</v>
      </c>
      <c r="E143" s="218" t="s">
        <v>1080</v>
      </c>
      <c r="F143" s="218" t="s">
        <v>1302</v>
      </c>
      <c r="G143" s="218" t="s">
        <v>2392</v>
      </c>
      <c r="H143" s="218">
        <v>40</v>
      </c>
      <c r="I143" s="218"/>
      <c r="J143" s="437">
        <f>IF($F143="","",IFERROR(IFERROR(INDEX(Réttabanki!$U:$U,MATCH($F143,Réttabanki!$A:$A,0)),INDEX(Vöruskrá!$R:$R,MATCH($F143,Vöruskrá!$B:$B,0)))*($H143+IF($I143="",$H143*(1+$AD$2),$I143))/2/1000,""))</f>
        <v>30</v>
      </c>
      <c r="K143" s="218" t="s">
        <v>1303</v>
      </c>
      <c r="L143" s="218" t="s">
        <v>228</v>
      </c>
      <c r="M143" s="218"/>
      <c r="N143" s="218">
        <v>219</v>
      </c>
      <c r="O143" s="218">
        <v>5.3</v>
      </c>
      <c r="P143" s="218">
        <v>0.5</v>
      </c>
      <c r="Q143" s="218">
        <v>32.299999999999997</v>
      </c>
      <c r="R143" s="218">
        <v>3.3</v>
      </c>
      <c r="S143" s="218">
        <v>0.7</v>
      </c>
      <c r="U143" s="457"/>
      <c r="V143" s="457"/>
      <c r="W143" s="457"/>
      <c r="X143" s="457"/>
      <c r="Y143" s="457"/>
      <c r="Z143" s="457"/>
      <c r="AA143" s="457"/>
      <c r="AF143">
        <f>IF($F143="","",IFERROR(IFERROR(INDEX(Réttabanki!$U:$U,MATCH($F143,Réttabanki!$A:$A,0)),INDEX(Vöruskrá!$R:$R,MATCH($F143,Vöruskrá!$B:$B,0)))*$H143/1000,""))</f>
        <v>24</v>
      </c>
      <c r="AG143">
        <f>IF($F143="","",IFERROR(IFERROR(INDEX(Réttabanki!$U:$U,MATCH($F143,Réttabanki!$A:$A,0)),INDEX(Vöruskrá!$R:$R,MATCH($F143,Vöruskrá!$B:$B,0)))*IF($I143="",$H143*(1+$AD$2),$I143)/1000,""))</f>
        <v>36</v>
      </c>
      <c r="AH143">
        <f t="shared" si="8"/>
        <v>3.1304347826086959E-2</v>
      </c>
      <c r="AI143" t="str">
        <f t="shared" si="9"/>
        <v>OK</v>
      </c>
      <c r="AJ143" s="314">
        <f t="shared" si="10"/>
        <v>46262</v>
      </c>
    </row>
    <row r="144" spans="1:36">
      <c r="A144" s="222"/>
      <c r="B144" s="218" t="s">
        <v>2490</v>
      </c>
      <c r="C144" s="218">
        <v>35</v>
      </c>
      <c r="D144" s="218" t="s">
        <v>2318</v>
      </c>
      <c r="E144" s="218" t="s">
        <v>1080</v>
      </c>
      <c r="F144" s="218" t="s">
        <v>270</v>
      </c>
      <c r="G144" s="218" t="s">
        <v>2509</v>
      </c>
      <c r="H144" s="218">
        <v>20</v>
      </c>
      <c r="I144" s="218"/>
      <c r="J144" s="437">
        <f>IF($F144="","",IFERROR(IFERROR(INDEX(Réttabanki!$U:$U,MATCH($F144,Réttabanki!$A:$A,0)),INDEX(Vöruskrá!$R:$R,MATCH($F144,Vöruskrá!$B:$B,0)))*($H144+IF($I144="",$H144*(1+$AD$2),$I144))/2/1000,""))</f>
        <v>45</v>
      </c>
      <c r="K144" s="218" t="s">
        <v>272</v>
      </c>
      <c r="L144" s="218"/>
      <c r="M144" s="218"/>
      <c r="N144" s="218">
        <v>264</v>
      </c>
      <c r="O144" s="218">
        <v>24</v>
      </c>
      <c r="P144" s="218">
        <v>12</v>
      </c>
      <c r="Q144" s="218">
        <v>1</v>
      </c>
      <c r="R144" s="218">
        <v>11</v>
      </c>
      <c r="S144" s="218">
        <v>2.1</v>
      </c>
      <c r="U144" s="455"/>
      <c r="V144" s="455"/>
      <c r="W144" s="455"/>
      <c r="X144" s="455"/>
      <c r="Y144" s="455"/>
      <c r="Z144" s="455"/>
      <c r="AA144" s="455"/>
      <c r="AF144">
        <f>IF($F144="","",IFERROR(IFERROR(INDEX(Réttabanki!$U:$U,MATCH($F144,Réttabanki!$A:$A,0)),INDEX(Vöruskrá!$R:$R,MATCH($F144,Vöruskrá!$B:$B,0)))*$H144/1000,""))</f>
        <v>36</v>
      </c>
      <c r="AG144">
        <f>IF($F144="","",IFERROR(IFERROR(INDEX(Réttabanki!$U:$U,MATCH($F144,Réttabanki!$A:$A,0)),INDEX(Vöruskrá!$R:$R,MATCH($F144,Vöruskrá!$B:$B,0)))*IF($I144="",$H144*(1+$AD$2),$I144)/1000,""))</f>
        <v>54</v>
      </c>
      <c r="AH144">
        <f t="shared" si="8"/>
        <v>4.6956521739130432E-2</v>
      </c>
      <c r="AI144" t="str">
        <f t="shared" si="9"/>
        <v>OK</v>
      </c>
      <c r="AJ144" s="314">
        <f t="shared" si="10"/>
        <v>46262</v>
      </c>
    </row>
    <row r="145" spans="1:36">
      <c r="A145" s="154"/>
      <c r="B145" s="95" t="s">
        <v>2490</v>
      </c>
      <c r="C145" s="95">
        <v>35</v>
      </c>
      <c r="D145" s="96"/>
      <c r="E145" s="96"/>
      <c r="F145" s="96" t="s">
        <v>2393</v>
      </c>
      <c r="G145" s="96"/>
      <c r="H145" s="97"/>
      <c r="I145" s="97"/>
      <c r="J145" s="225">
        <f>SUMIFS($AF$3:$AF$798,$AJ$3:$AJ$798,$AJ145,$D$3:$D$798,"&lt;&gt;Grunnskólar starfsmenn",$E$3:$E$798,"Aðalréttur")+SUMIFS($AF$3:$AF$798,$AJ$3:$AJ$798,$AJ145,$D$3:$D$798,"&lt;&gt;Grunnskólar starfsmenn",$E$3:$E$798,"Meðlætisbar")+SUMIFS($AF$3:$AF$798,$AJ$3:$AJ$798,$AJ145,$D$3:$D$798,"&lt;&gt;Grunnskólar starfsmenn",$E$3:$E$798,"Síðdegishressing")</f>
        <v>425</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IF($J145="","",$J145/$AE$6)</f>
        <v>0.31481481481481483</v>
      </c>
      <c r="AI145" s="409" t="str">
        <f t="shared" si="9"/>
        <v>⚠ Yfir 30%</v>
      </c>
      <c r="AJ145" s="314">
        <f t="shared" si="10"/>
        <v>46262</v>
      </c>
    </row>
    <row r="146" spans="1:36">
      <c r="A146" s="154"/>
      <c r="B146" s="95" t="s">
        <v>2490</v>
      </c>
      <c r="C146" s="95">
        <v>35</v>
      </c>
      <c r="D146" s="96"/>
      <c r="E146" s="96"/>
      <c r="F146" s="96" t="s">
        <v>2395</v>
      </c>
      <c r="G146" s="96"/>
      <c r="H146" s="97"/>
      <c r="I146" s="97"/>
      <c r="J146" s="225">
        <f>SUMIFS($AG$3:$AG$798,$AJ$3:$AJ$798,$AJ146,$D$3:$D$798,"&lt;&gt;Grunnskólar starfsmenn",$E$3:$E$798,"Aðalréttur")+SUMIFS($AG$3:$AG$798,$AJ$3:$AJ$798,$AJ146,$D$3:$D$798,"&lt;&gt;Grunnskólar starfsmenn",$E$3:$E$798,"Meðlætisbar")</f>
        <v>413</v>
      </c>
      <c r="K146" s="9" t="s">
        <v>2394</v>
      </c>
      <c r="L146" s="9"/>
      <c r="M146" s="9"/>
      <c r="N146" s="10"/>
      <c r="O146" s="10"/>
      <c r="P146" s="10"/>
      <c r="Q146" s="10"/>
      <c r="R146" s="10"/>
      <c r="S146" s="10"/>
      <c r="T146" s="44"/>
      <c r="U146" s="455"/>
      <c r="V146" s="455"/>
      <c r="W146" s="455"/>
      <c r="X146" s="455"/>
      <c r="Y146" s="455"/>
      <c r="Z146" s="455"/>
      <c r="AA146" s="455"/>
      <c r="AF146" s="205" t="str">
        <f>IF($F146="","",IFERROR(IFERROR(INDEX(Réttabanki!$U:$U,MATCH($F146,Réttabanki!$A:$A,0)),INDEX(Vöruskrá!$R:$R,MATCH($F146,Vöruskrá!$B:$B,0)))*$H146/1000,""))</f>
        <v/>
      </c>
      <c r="AG146" s="205" t="str">
        <f>IF($F146="","",IFERROR(IFERROR(INDEX(Réttabanki!$U:$U,MATCH($F146,Réttabanki!$A:$A,0)),INDEX(Vöruskrá!$R:$R,MATCH($F146,Vöruskrá!$B:$B,0)))*IF($I146="",$H146*(1+$AD$2),$I146)/1000,""))</f>
        <v/>
      </c>
      <c r="AH146" s="206">
        <f>IF($J146="","",$J146/$AE$5)</f>
        <v>0.3591304347826087</v>
      </c>
      <c r="AI146" s="409" t="str">
        <f t="shared" si="9"/>
        <v>⚠ Yfir 30%</v>
      </c>
      <c r="AJ146" s="314">
        <f t="shared" si="10"/>
        <v>46262</v>
      </c>
    </row>
    <row r="147" spans="1:36" ht="76.5">
      <c r="A147" s="222">
        <v>46265</v>
      </c>
      <c r="B147" s="218" t="s">
        <v>2350</v>
      </c>
      <c r="C147" s="218">
        <v>36</v>
      </c>
      <c r="D147" s="218" t="s">
        <v>2318</v>
      </c>
      <c r="E147" s="218" t="s">
        <v>2352</v>
      </c>
      <c r="F147" s="218"/>
      <c r="G147" s="218" t="s">
        <v>2513</v>
      </c>
      <c r="H147" s="218"/>
      <c r="I147" s="218"/>
      <c r="J147" s="437" t="str">
        <f>IF($F147="","",IFERROR(IFERROR(INDEX(Réttabanki!$U:$U,MATCH($F147,Réttabanki!$A:$A,0)),INDEX(Vöruskrá!$R:$R,MATCH($F147,Vöruskrá!$B:$B,0)))*($H147+IF($I147="",$H147*(1+$AD$2),$I147))/2/1000,""))</f>
        <v/>
      </c>
      <c r="K147" s="218" t="s">
        <v>2514</v>
      </c>
      <c r="L147" s="218" t="s">
        <v>228</v>
      </c>
      <c r="M147" s="218"/>
      <c r="N147" s="218"/>
      <c r="O147" s="218"/>
      <c r="P147" s="218"/>
      <c r="Q147" s="218"/>
      <c r="R147" s="218"/>
      <c r="S147" s="218"/>
      <c r="U147" s="457"/>
      <c r="V147" s="457"/>
      <c r="W147" s="457"/>
      <c r="X147" s="457"/>
      <c r="Y147" s="457"/>
      <c r="Z147" s="457"/>
      <c r="AA147" s="457"/>
      <c r="AF147" t="str">
        <f>IF($F147="","",IFERROR(IFERROR(INDEX(Réttabanki!$U:$U,MATCH($F147,Réttabanki!$A:$A,0)),INDEX(Vöruskrá!$R:$R,MATCH($F147,Vöruskrá!$B:$B,0)))*$H147/1000,""))</f>
        <v/>
      </c>
      <c r="AG147" t="str">
        <f>IF($F147="","",IFERROR(IFERROR(INDEX(Réttabanki!$U:$U,MATCH($F147,Réttabanki!$A:$A,0)),INDEX(Vöruskrá!$R:$R,MATCH($F147,Vöruskrá!$B:$B,0)))*IF($I147="",$H147*(1+$AD$2),$I147)/1000,""))</f>
        <v/>
      </c>
      <c r="AH147" t="str">
        <f t="shared" ref="AH147:AH174" si="11">IF(N($AF147)+N($AG147)=0,"",MAX(N($AF147)/$AE$6,N($AG147)/$AE$5))</f>
        <v/>
      </c>
      <c r="AI147" t="str">
        <f t="shared" si="9"/>
        <v/>
      </c>
      <c r="AJ147" s="314">
        <f t="shared" si="10"/>
        <v>46265</v>
      </c>
    </row>
    <row r="148" spans="1:36" ht="30.75">
      <c r="A148" s="222"/>
      <c r="B148" s="218" t="s">
        <v>2350</v>
      </c>
      <c r="C148" s="218">
        <v>36</v>
      </c>
      <c r="D148" s="218" t="s">
        <v>2318</v>
      </c>
      <c r="E148" s="218" t="s">
        <v>2352</v>
      </c>
      <c r="F148" s="218" t="s">
        <v>721</v>
      </c>
      <c r="G148" s="218" t="s">
        <v>2515</v>
      </c>
      <c r="H148" s="218">
        <v>160</v>
      </c>
      <c r="I148" s="218">
        <v>180</v>
      </c>
      <c r="J148" s="437">
        <f>IF($F148="","",IFERROR(IFERROR(INDEX(Réttabanki!$U:$U,MATCH($F148,Réttabanki!$A:$A,0)),INDEX(Vöruskrá!$R:$R,MATCH($F148,Vöruskrá!$B:$B,0)))*($H148+IF($I148="",$H148*(1+$AD$2),$I148))/2/1000,""))</f>
        <v>306</v>
      </c>
      <c r="K148" s="218" t="s">
        <v>722</v>
      </c>
      <c r="L148" s="218"/>
      <c r="M148" s="218"/>
      <c r="N148" s="218">
        <v>110</v>
      </c>
      <c r="O148" s="218">
        <v>12</v>
      </c>
      <c r="P148" s="218">
        <v>6</v>
      </c>
      <c r="Q148" s="218">
        <v>12</v>
      </c>
      <c r="R148" s="218">
        <v>12</v>
      </c>
      <c r="S148" s="218">
        <v>1.6</v>
      </c>
      <c r="T148" s="44">
        <v>3</v>
      </c>
      <c r="U148" s="455" t="s">
        <v>2357</v>
      </c>
      <c r="V148" s="455" t="s">
        <v>2358</v>
      </c>
      <c r="W148" s="455" t="s">
        <v>2516</v>
      </c>
      <c r="X148" s="455" t="s">
        <v>2517</v>
      </c>
      <c r="Y148" s="455" t="s">
        <v>2518</v>
      </c>
      <c r="Z148" s="455"/>
      <c r="AA148" s="455"/>
      <c r="AF148">
        <f>IF($F148="","",IFERROR(IFERROR(INDEX(Réttabanki!$U:$U,MATCH($F148,Réttabanki!$A:$A,0)),INDEX(Vöruskrá!$R:$R,MATCH($F148,Vöruskrá!$B:$B,0)))*$H148/1000,""))</f>
        <v>288</v>
      </c>
      <c r="AG148">
        <f>IF($F148="","",IFERROR(IFERROR(INDEX(Réttabanki!$U:$U,MATCH($F148,Réttabanki!$A:$A,0)),INDEX(Vöruskrá!$R:$R,MATCH($F148,Vöruskrá!$B:$B,0)))*IF($I148="",$H148*(1+$AD$2),$I148)/1000,""))</f>
        <v>324</v>
      </c>
      <c r="AH148">
        <f t="shared" si="11"/>
        <v>0.2817391304347826</v>
      </c>
      <c r="AI148" t="str">
        <f t="shared" si="9"/>
        <v>OK</v>
      </c>
      <c r="AJ148" s="314">
        <f t="shared" si="10"/>
        <v>46265</v>
      </c>
    </row>
    <row r="149" spans="1:36">
      <c r="A149" s="222"/>
      <c r="B149" s="218" t="s">
        <v>2350</v>
      </c>
      <c r="C149" s="218">
        <v>36</v>
      </c>
      <c r="D149" s="218" t="s">
        <v>2318</v>
      </c>
      <c r="E149" s="218" t="s">
        <v>2352</v>
      </c>
      <c r="F149" s="218" t="s">
        <v>420</v>
      </c>
      <c r="G149" s="218" t="s">
        <v>2463</v>
      </c>
      <c r="H149" s="218">
        <v>80</v>
      </c>
      <c r="I149" s="218">
        <v>100</v>
      </c>
      <c r="J149" s="437">
        <f>IF($F149="","",IFERROR(IFERROR(INDEX(Réttabanki!$U:$U,MATCH($F149,Réttabanki!$A:$A,0)),INDEX(Vöruskrá!$R:$R,MATCH($F149,Vöruskrá!$B:$B,0)))*($H149+IF($I149="",$H149*(1+$AD$2),$I149))/2/1000,""))</f>
        <v>31.5</v>
      </c>
      <c r="K149" s="218" t="s">
        <v>418</v>
      </c>
      <c r="L149" s="218" t="s">
        <v>228</v>
      </c>
      <c r="M149" s="218"/>
      <c r="N149" s="218">
        <v>130</v>
      </c>
      <c r="O149" s="218">
        <v>0.3</v>
      </c>
      <c r="P149" s="218">
        <v>0.1</v>
      </c>
      <c r="Q149" s="218">
        <v>28.6</v>
      </c>
      <c r="R149" s="218">
        <v>2.7</v>
      </c>
      <c r="S149" s="218">
        <v>0</v>
      </c>
      <c r="T149">
        <v>1</v>
      </c>
      <c r="U149" s="457" t="s">
        <v>2464</v>
      </c>
      <c r="V149" s="457" t="s">
        <v>2358</v>
      </c>
      <c r="W149" s="457" t="s">
        <v>2364</v>
      </c>
      <c r="X149" s="457">
        <v>50</v>
      </c>
      <c r="Y149" s="457" t="s">
        <v>2465</v>
      </c>
      <c r="Z149" s="457" t="s">
        <v>2466</v>
      </c>
      <c r="AA149" s="457"/>
      <c r="AF149">
        <f>IF($F149="","",IFERROR(IFERROR(INDEX(Réttabanki!$U:$U,MATCH($F149,Réttabanki!$A:$A,0)),INDEX(Vöruskrá!$R:$R,MATCH($F149,Vöruskrá!$B:$B,0)))*$H149/1000,""))</f>
        <v>28</v>
      </c>
      <c r="AG149">
        <f>IF($F149="","",IFERROR(IFERROR(INDEX(Réttabanki!$U:$U,MATCH($F149,Réttabanki!$A:$A,0)),INDEX(Vöruskrá!$R:$R,MATCH($F149,Vöruskrá!$B:$B,0)))*IF($I149="",$H149*(1+$AD$2),$I149)/1000,""))</f>
        <v>35</v>
      </c>
      <c r="AH149">
        <f t="shared" si="11"/>
        <v>3.0434782608695653E-2</v>
      </c>
      <c r="AI149" t="str">
        <f t="shared" si="9"/>
        <v>OK</v>
      </c>
      <c r="AJ149" s="314">
        <f t="shared" si="10"/>
        <v>46265</v>
      </c>
    </row>
    <row r="150" spans="1:36" ht="45.75">
      <c r="A150" s="222"/>
      <c r="B150" s="218" t="s">
        <v>2350</v>
      </c>
      <c r="C150" s="218">
        <v>36</v>
      </c>
      <c r="D150" s="218" t="s">
        <v>2318</v>
      </c>
      <c r="E150" s="218" t="s">
        <v>2352</v>
      </c>
      <c r="F150" s="218" t="s">
        <v>2220</v>
      </c>
      <c r="G150" s="218" t="s">
        <v>2220</v>
      </c>
      <c r="H150" s="218">
        <v>40</v>
      </c>
      <c r="I150" s="218">
        <v>40</v>
      </c>
      <c r="J150" s="440" t="str">
        <f>IF($F150="","",IFERROR(IFERROR(INDEX(Réttabanki!$U:$U,MATCH($F150,Réttabanki!$A:$A,0)),INDEX(Vöruskrá!$R:$R,MATCH($F150,Vöruskrá!$B:$B,0)))*($H150+IF($I150="",$H150*(1+$AD$2),$I150))/2/1000,""))</f>
        <v/>
      </c>
      <c r="K150" s="218" t="s">
        <v>2221</v>
      </c>
      <c r="L150" s="218" t="s">
        <v>228</v>
      </c>
      <c r="M150" s="218"/>
      <c r="N150" s="218">
        <v>27.63</v>
      </c>
      <c r="O150" s="218">
        <v>0.33</v>
      </c>
      <c r="P150" s="218">
        <v>0.02</v>
      </c>
      <c r="Q150" s="218">
        <v>5.53</v>
      </c>
      <c r="R150" s="218">
        <v>0.57999999999999996</v>
      </c>
      <c r="S150" s="218">
        <v>1.17</v>
      </c>
      <c r="T150" s="44">
        <v>2</v>
      </c>
      <c r="U150" s="455"/>
      <c r="V150" s="455" t="s">
        <v>2358</v>
      </c>
      <c r="W150" s="455" t="s">
        <v>2519</v>
      </c>
      <c r="X150" s="455">
        <v>30</v>
      </c>
      <c r="Y150" s="455">
        <v>75</v>
      </c>
      <c r="Z150" s="455" t="s">
        <v>2520</v>
      </c>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106.5">
      <c r="A151" s="222"/>
      <c r="B151" s="218" t="s">
        <v>2350</v>
      </c>
      <c r="C151" s="218">
        <v>36</v>
      </c>
      <c r="D151" s="218" t="s">
        <v>2344</v>
      </c>
      <c r="E151" s="218" t="s">
        <v>1080</v>
      </c>
      <c r="F151" s="218"/>
      <c r="G151" s="218" t="s">
        <v>2521</v>
      </c>
      <c r="H151" s="218"/>
      <c r="I151" s="218"/>
      <c r="J151" s="437" t="str">
        <f>IF($F151="","",IFERROR(IFERROR(INDEX(Réttabanki!$U:$U,MATCH($F151,Réttabanki!$A:$A,0)),INDEX(Vöruskrá!$R:$R,MATCH($F151,Vöruskrá!$B:$B,0)))*($H151+IF($I151="",$H151*(1+$AD$2),$I151))/2/1000,""))</f>
        <v/>
      </c>
      <c r="K151" s="218" t="s">
        <v>2522</v>
      </c>
      <c r="L151" s="218" t="s">
        <v>228</v>
      </c>
      <c r="M151" s="218"/>
      <c r="N151" s="218"/>
      <c r="O151" s="218"/>
      <c r="P151" s="218"/>
      <c r="Q151" s="218"/>
      <c r="R151" s="218"/>
      <c r="S151" s="218"/>
      <c r="U151" s="457"/>
      <c r="V151" s="457"/>
      <c r="W151" s="457"/>
      <c r="X151" s="457"/>
      <c r="Y151" s="457"/>
      <c r="Z151" s="457"/>
      <c r="AA151" s="457"/>
      <c r="AF151" t="str">
        <f>IF($F151="","",IFERROR(IFERROR(INDEX(Réttabanki!$U:$U,MATCH($F151,Réttabanki!$A:$A,0)),INDEX(Vöruskrá!$R:$R,MATCH($F151,Vöruskrá!$B:$B,0)))*$H151/1000,""))</f>
        <v/>
      </c>
      <c r="AG151" t="str">
        <f>IF($F151="","",IFERROR(IFERROR(INDEX(Réttabanki!$U:$U,MATCH($F151,Réttabanki!$A:$A,0)),INDEX(Vöruskrá!$R:$R,MATCH($F151,Vöruskrá!$B:$B,0)))*IF($I151="",$H151*(1+$AD$2),$I151)/1000,""))</f>
        <v/>
      </c>
      <c r="AH151" t="str">
        <f t="shared" si="11"/>
        <v/>
      </c>
      <c r="AI151" t="str">
        <f t="shared" si="9"/>
        <v/>
      </c>
      <c r="AJ151" s="314">
        <f t="shared" si="10"/>
        <v>46265</v>
      </c>
    </row>
    <row r="152" spans="1:36" ht="30.75">
      <c r="A152" s="222"/>
      <c r="B152" s="218" t="s">
        <v>2350</v>
      </c>
      <c r="C152" s="218">
        <v>36</v>
      </c>
      <c r="D152" s="218" t="s">
        <v>2344</v>
      </c>
      <c r="E152" s="218" t="s">
        <v>1080</v>
      </c>
      <c r="F152" s="218" t="s">
        <v>721</v>
      </c>
      <c r="G152" s="218" t="s">
        <v>2515</v>
      </c>
      <c r="H152" s="218">
        <v>160</v>
      </c>
      <c r="I152" s="218"/>
      <c r="J152" s="437">
        <f>IF($F152="","",IFERROR(IFERROR(INDEX(Réttabanki!$U:$U,MATCH($F152,Réttabanki!$A:$A,0)),INDEX(Vöruskrá!$R:$R,MATCH($F152,Vöruskrá!$B:$B,0)))*($H152+IF($I152="",$H152*(1+$AD$2),$I152))/2/1000,""))</f>
        <v>360</v>
      </c>
      <c r="K152" s="218" t="s">
        <v>722</v>
      </c>
      <c r="L152" s="218"/>
      <c r="M152" s="218"/>
      <c r="N152" s="218">
        <v>110</v>
      </c>
      <c r="O152" s="218">
        <v>12</v>
      </c>
      <c r="P152" s="218">
        <v>6</v>
      </c>
      <c r="Q152" s="218">
        <v>12</v>
      </c>
      <c r="R152" s="218">
        <v>12</v>
      </c>
      <c r="S152" s="218">
        <v>1.6</v>
      </c>
      <c r="U152" s="455"/>
      <c r="V152" s="455"/>
      <c r="W152" s="455"/>
      <c r="X152" s="455"/>
      <c r="Y152" s="455"/>
      <c r="Z152" s="455"/>
      <c r="AA152" s="455"/>
      <c r="AF152">
        <f>IF($F152="","",IFERROR(IFERROR(INDEX(Réttabanki!$U:$U,MATCH($F152,Réttabanki!$A:$A,0)),INDEX(Vöruskrá!$R:$R,MATCH($F152,Vöruskrá!$B:$B,0)))*$H152/1000,""))</f>
        <v>288</v>
      </c>
      <c r="AG152">
        <f>IF($F152="","",IFERROR(IFERROR(INDEX(Réttabanki!$U:$U,MATCH($F152,Réttabanki!$A:$A,0)),INDEX(Vöruskrá!$R:$R,MATCH($F152,Vöruskrá!$B:$B,0)))*IF($I152="",$H152*(1+$AD$2),$I152)/1000,""))</f>
        <v>432</v>
      </c>
      <c r="AH152">
        <f t="shared" si="11"/>
        <v>0.37565217391304345</v>
      </c>
      <c r="AI152" t="str">
        <f t="shared" si="9"/>
        <v>⚠ Yfir 30%</v>
      </c>
      <c r="AJ152" s="314">
        <f t="shared" si="10"/>
        <v>46265</v>
      </c>
    </row>
    <row r="153" spans="1:36">
      <c r="A153" s="222"/>
      <c r="B153" s="218" t="s">
        <v>2350</v>
      </c>
      <c r="C153" s="218">
        <v>36</v>
      </c>
      <c r="D153" s="218" t="s">
        <v>2344</v>
      </c>
      <c r="E153" s="218" t="s">
        <v>1080</v>
      </c>
      <c r="F153" s="218" t="s">
        <v>420</v>
      </c>
      <c r="G153" s="218" t="s">
        <v>2463</v>
      </c>
      <c r="H153" s="218">
        <v>80</v>
      </c>
      <c r="I153" s="218"/>
      <c r="J153" s="437">
        <f>IF($F153="","",IFERROR(IFERROR(INDEX(Réttabanki!$U:$U,MATCH($F153,Réttabanki!$A:$A,0)),INDEX(Vöruskrá!$R:$R,MATCH($F153,Vöruskrá!$B:$B,0)))*($H153+IF($I153="",$H153*(1+$AD$2),$I153))/2/1000,""))</f>
        <v>35</v>
      </c>
      <c r="K153" s="218" t="s">
        <v>418</v>
      </c>
      <c r="L153" s="218" t="s">
        <v>228</v>
      </c>
      <c r="M153" s="218"/>
      <c r="N153" s="218">
        <v>130</v>
      </c>
      <c r="O153" s="218">
        <v>0.3</v>
      </c>
      <c r="P153" s="218">
        <v>0.1</v>
      </c>
      <c r="Q153" s="218">
        <v>28.6</v>
      </c>
      <c r="R153" s="218">
        <v>2.7</v>
      </c>
      <c r="S153" s="218">
        <v>0</v>
      </c>
      <c r="U153" s="457"/>
      <c r="V153" s="457"/>
      <c r="W153" s="457"/>
      <c r="X153" s="457"/>
      <c r="Y153" s="457"/>
      <c r="Z153" s="457"/>
      <c r="AA153" s="457"/>
      <c r="AF153">
        <f>IF($F153="","",IFERROR(IFERROR(INDEX(Réttabanki!$U:$U,MATCH($F153,Réttabanki!$A:$A,0)),INDEX(Vöruskrá!$R:$R,MATCH($F153,Vöruskrá!$B:$B,0)))*$H153/1000,""))</f>
        <v>28</v>
      </c>
      <c r="AG153">
        <f>IF($F153="","",IFERROR(IFERROR(INDEX(Réttabanki!$U:$U,MATCH($F153,Réttabanki!$A:$A,0)),INDEX(Vöruskrá!$R:$R,MATCH($F153,Vöruskrá!$B:$B,0)))*IF($I153="",$H153*(1+$AD$2),$I153)/1000,""))</f>
        <v>42</v>
      </c>
      <c r="AH153">
        <f t="shared" si="11"/>
        <v>3.6521739130434785E-2</v>
      </c>
      <c r="AI153" t="str">
        <f t="shared" si="9"/>
        <v>OK</v>
      </c>
      <c r="AJ153" s="314">
        <f t="shared" si="10"/>
        <v>46265</v>
      </c>
    </row>
    <row r="154" spans="1:36" ht="76.5">
      <c r="A154" s="222"/>
      <c r="B154" s="218" t="s">
        <v>2350</v>
      </c>
      <c r="C154" s="218">
        <v>36</v>
      </c>
      <c r="D154" s="218" t="s">
        <v>2344</v>
      </c>
      <c r="E154" s="218" t="s">
        <v>1080</v>
      </c>
      <c r="F154" s="218" t="s">
        <v>1571</v>
      </c>
      <c r="G154" s="218" t="s">
        <v>2220</v>
      </c>
      <c r="H154" s="218">
        <v>40</v>
      </c>
      <c r="I154" s="218"/>
      <c r="J154" s="437">
        <f>IF($F154="","",IFERROR(IFERROR(INDEX(Réttabanki!$U:$U,MATCH($F154,Réttabanki!$A:$A,0)),INDEX(Vöruskrá!$R:$R,MATCH($F154,Vöruskrá!$B:$B,0)))*($H154+IF($I154="",$H154*(1+$AD$2),$I154))/2/1000,""))</f>
        <v>40</v>
      </c>
      <c r="K154" s="218" t="s">
        <v>1572</v>
      </c>
      <c r="L154" s="218"/>
      <c r="M154" s="218"/>
      <c r="N154" s="218">
        <v>134</v>
      </c>
      <c r="O154" s="218">
        <v>1.5</v>
      </c>
      <c r="P154" s="218">
        <v>0.65</v>
      </c>
      <c r="Q154" s="218">
        <v>4.25</v>
      </c>
      <c r="R154" s="218">
        <v>0.2</v>
      </c>
      <c r="S154" s="218">
        <v>0.8</v>
      </c>
      <c r="U154" s="455"/>
      <c r="V154" s="455"/>
      <c r="W154" s="455"/>
      <c r="X154" s="455"/>
      <c r="Y154" s="455"/>
      <c r="Z154" s="455"/>
      <c r="AA154" s="455"/>
      <c r="AF154">
        <f>IF($F154="","",IFERROR(IFERROR(INDEX(Réttabanki!$U:$U,MATCH($F154,Réttabanki!$A:$A,0)),INDEX(Vöruskrá!$R:$R,MATCH($F154,Vöruskrá!$B:$B,0)))*$H154/1000,""))</f>
        <v>32</v>
      </c>
      <c r="AG154">
        <f>IF($F154="","",IFERROR(IFERROR(INDEX(Réttabanki!$U:$U,MATCH($F154,Réttabanki!$A:$A,0)),INDEX(Vöruskrá!$R:$R,MATCH($F154,Vöruskrá!$B:$B,0)))*IF($I154="",$H154*(1+$AD$2),$I154)/1000,""))</f>
        <v>48</v>
      </c>
      <c r="AH154">
        <f t="shared" si="11"/>
        <v>4.1739130434782612E-2</v>
      </c>
      <c r="AI154" t="str">
        <f t="shared" si="9"/>
        <v>OK</v>
      </c>
      <c r="AJ154" s="314">
        <f t="shared" si="10"/>
        <v>46265</v>
      </c>
    </row>
    <row r="155" spans="1:36" ht="91.5">
      <c r="A155" s="222"/>
      <c r="B155" s="218" t="s">
        <v>2350</v>
      </c>
      <c r="C155" s="218">
        <v>36</v>
      </c>
      <c r="D155" s="218" t="s">
        <v>2318</v>
      </c>
      <c r="E155" s="218" t="s">
        <v>2376</v>
      </c>
      <c r="F155" s="218"/>
      <c r="G155" s="218" t="s">
        <v>2523</v>
      </c>
      <c r="H155" s="218"/>
      <c r="I155" s="218"/>
      <c r="J155" s="437" t="str">
        <f>IF($F155="","",IFERROR(IFERROR(INDEX(Réttabanki!$U:$U,MATCH($F155,Réttabanki!$A:$A,0)),INDEX(Vöruskrá!$R:$R,MATCH($F155,Vöruskrá!$B:$B,0)))*($H155+IF($I155="",$H155*(1+$AD$2),$I155))/2/1000,""))</f>
        <v/>
      </c>
      <c r="K155" s="218" t="s">
        <v>2524</v>
      </c>
      <c r="L155" s="218" t="s">
        <v>228</v>
      </c>
      <c r="M155" s="218"/>
      <c r="N155" s="218"/>
      <c r="O155" s="218"/>
      <c r="P155" s="218"/>
      <c r="Q155" s="218"/>
      <c r="R155" s="218"/>
      <c r="S155" s="218"/>
      <c r="U155" s="457"/>
      <c r="V155" s="457"/>
      <c r="W155" s="457"/>
      <c r="X155" s="457"/>
      <c r="Y155" s="457"/>
      <c r="Z155" s="457"/>
      <c r="AA155" s="457"/>
      <c r="AF155" t="str">
        <f>IF($F155="","",IFERROR(IFERROR(INDEX(Réttabanki!$U:$U,MATCH($F155,Réttabanki!$A:$A,0)),INDEX(Vöruskrá!$R:$R,MATCH($F155,Vöruskrá!$B:$B,0)))*$H155/1000,""))</f>
        <v/>
      </c>
      <c r="AG155" t="str">
        <f>IF($F155="","",IFERROR(IFERROR(INDEX(Réttabanki!$U:$U,MATCH($F155,Réttabanki!$A:$A,0)),INDEX(Vöruskrá!$R:$R,MATCH($F155,Vöruskrá!$B:$B,0)))*IF($I155="",$H155*(1+$AD$2),$I155)/1000,""))</f>
        <v/>
      </c>
      <c r="AH155" t="str">
        <f t="shared" si="11"/>
        <v/>
      </c>
      <c r="AI155" t="str">
        <f t="shared" si="9"/>
        <v/>
      </c>
      <c r="AJ155" s="314">
        <f t="shared" si="10"/>
        <v>46265</v>
      </c>
    </row>
    <row r="156" spans="1:36" ht="45.75">
      <c r="A156" s="222"/>
      <c r="B156" s="218" t="s">
        <v>2350</v>
      </c>
      <c r="C156" s="218">
        <v>36</v>
      </c>
      <c r="D156" s="218" t="s">
        <v>2318</v>
      </c>
      <c r="E156" s="218" t="s">
        <v>2376</v>
      </c>
      <c r="F156" s="218" t="s">
        <v>305</v>
      </c>
      <c r="G156" s="218" t="s">
        <v>617</v>
      </c>
      <c r="H156" s="218">
        <v>160</v>
      </c>
      <c r="I156" s="218">
        <v>180</v>
      </c>
      <c r="J156" s="437">
        <f>IF($F156="","",IFERROR(IFERROR(INDEX(Réttabanki!$U:$U,MATCH($F156,Réttabanki!$A:$A,0)),INDEX(Vöruskrá!$R:$R,MATCH($F156,Vöruskrá!$B:$B,0)))*($H156+IF($I156="",$H156*(1+$AD$2),$I156))/2/1000,""))</f>
        <v>59.5</v>
      </c>
      <c r="K156" s="218" t="s">
        <v>307</v>
      </c>
      <c r="L156" s="218" t="s">
        <v>228</v>
      </c>
      <c r="M156" s="218"/>
      <c r="N156" s="218">
        <v>182</v>
      </c>
      <c r="O156" s="218">
        <v>7.5</v>
      </c>
      <c r="P156" s="218">
        <v>0.8</v>
      </c>
      <c r="Q156" s="218">
        <v>24.7</v>
      </c>
      <c r="R156" s="218">
        <v>1.9</v>
      </c>
      <c r="S156" s="218">
        <v>1.4</v>
      </c>
      <c r="T156" s="44">
        <v>3</v>
      </c>
      <c r="U156" s="455" t="s">
        <v>2357</v>
      </c>
      <c r="V156" s="455" t="s">
        <v>2358</v>
      </c>
      <c r="W156" s="455">
        <v>180</v>
      </c>
      <c r="X156" s="459" t="s">
        <v>2472</v>
      </c>
      <c r="Y156" s="455">
        <v>75</v>
      </c>
      <c r="Z156" s="455"/>
      <c r="AA156" s="455"/>
      <c r="AF156">
        <f>IF($F156="","",IFERROR(IFERROR(INDEX(Réttabanki!$U:$U,MATCH($F156,Réttabanki!$A:$A,0)),INDEX(Vöruskrá!$R:$R,MATCH($F156,Vöruskrá!$B:$B,0)))*$H156/1000,""))</f>
        <v>56</v>
      </c>
      <c r="AG156">
        <f>IF($F156="","",IFERROR(IFERROR(INDEX(Réttabanki!$U:$U,MATCH($F156,Réttabanki!$A:$A,0)),INDEX(Vöruskrá!$R:$R,MATCH($F156,Vöruskrá!$B:$B,0)))*IF($I156="",$H156*(1+$AD$2),$I156)/1000,""))</f>
        <v>63</v>
      </c>
      <c r="AH156">
        <f t="shared" si="11"/>
        <v>5.4782608695652171E-2</v>
      </c>
      <c r="AI156" t="str">
        <f t="shared" si="9"/>
        <v>OK</v>
      </c>
      <c r="AJ156" s="314">
        <f t="shared" si="10"/>
        <v>46265</v>
      </c>
    </row>
    <row r="157" spans="1:36">
      <c r="A157" s="222"/>
      <c r="B157" s="218" t="s">
        <v>2350</v>
      </c>
      <c r="C157" s="218">
        <v>36</v>
      </c>
      <c r="D157" s="218" t="s">
        <v>2318</v>
      </c>
      <c r="E157" s="218" t="s">
        <v>2376</v>
      </c>
      <c r="F157" s="218" t="s">
        <v>420</v>
      </c>
      <c r="G157" s="218" t="s">
        <v>2463</v>
      </c>
      <c r="H157" s="218">
        <v>80</v>
      </c>
      <c r="I157" s="218">
        <v>100</v>
      </c>
      <c r="J157" s="437">
        <f>IF($F157="","",IFERROR(IFERROR(INDEX(Réttabanki!$U:$U,MATCH($F157,Réttabanki!$A:$A,0)),INDEX(Vöruskrá!$R:$R,MATCH($F157,Vöruskrá!$B:$B,0)))*($H157+IF($I157="",$H157*(1+$AD$2),$I157))/2/1000,""))</f>
        <v>31.5</v>
      </c>
      <c r="K157" s="218" t="s">
        <v>418</v>
      </c>
      <c r="L157" s="218" t="s">
        <v>228</v>
      </c>
      <c r="M157" s="218"/>
      <c r="N157" s="218">
        <v>130</v>
      </c>
      <c r="O157" s="218">
        <v>0.3</v>
      </c>
      <c r="P157" s="218">
        <v>0.1</v>
      </c>
      <c r="Q157" s="218">
        <v>28.6</v>
      </c>
      <c r="R157" s="218">
        <v>2.7</v>
      </c>
      <c r="S157" s="218">
        <v>0</v>
      </c>
      <c r="U157" s="457"/>
      <c r="V157" s="457"/>
      <c r="W157" s="457"/>
      <c r="X157" s="457"/>
      <c r="Y157" s="457"/>
      <c r="Z157" s="457"/>
      <c r="AA157" s="457"/>
      <c r="AF157">
        <f>IF($F157="","",IFERROR(IFERROR(INDEX(Réttabanki!$U:$U,MATCH($F157,Réttabanki!$A:$A,0)),INDEX(Vöruskrá!$R:$R,MATCH($F157,Vöruskrá!$B:$B,0)))*$H157/1000,""))</f>
        <v>28</v>
      </c>
      <c r="AG157">
        <f>IF($F157="","",IFERROR(IFERROR(INDEX(Réttabanki!$U:$U,MATCH($F157,Réttabanki!$A:$A,0)),INDEX(Vöruskrá!$R:$R,MATCH($F157,Vöruskrá!$B:$B,0)))*IF($I157="",$H157*(1+$AD$2),$I157)/1000,""))</f>
        <v>35</v>
      </c>
      <c r="AH157">
        <f t="shared" si="11"/>
        <v>3.0434782608695653E-2</v>
      </c>
      <c r="AI157" t="str">
        <f t="shared" si="9"/>
        <v>OK</v>
      </c>
      <c r="AJ157" s="314">
        <f t="shared" si="10"/>
        <v>46265</v>
      </c>
    </row>
    <row r="158" spans="1:36" ht="45.75">
      <c r="A158" s="222"/>
      <c r="B158" s="218" t="s">
        <v>2350</v>
      </c>
      <c r="C158" s="218">
        <v>36</v>
      </c>
      <c r="D158" s="218" t="s">
        <v>2318</v>
      </c>
      <c r="E158" s="218" t="s">
        <v>2376</v>
      </c>
      <c r="F158" s="218" t="s">
        <v>2220</v>
      </c>
      <c r="G158" s="218" t="s">
        <v>2220</v>
      </c>
      <c r="H158" s="218">
        <v>40</v>
      </c>
      <c r="I158" s="218">
        <v>40</v>
      </c>
      <c r="J158" s="440" t="str">
        <f>IF($F158="","",IFERROR(IFERROR(INDEX(Réttabanki!$U:$U,MATCH($F158,Réttabanki!$A:$A,0)),INDEX(Vöruskrá!$R:$R,MATCH($F158,Vöruskrá!$B:$B,0)))*($H158+IF($I158="",$H158*(1+$AD$2),$I158))/2/1000,""))</f>
        <v/>
      </c>
      <c r="K158" s="218" t="s">
        <v>2221</v>
      </c>
      <c r="L158" s="218" t="s">
        <v>228</v>
      </c>
      <c r="M158" s="218"/>
      <c r="N158" s="218">
        <v>27.63</v>
      </c>
      <c r="O158" s="218">
        <v>0.33</v>
      </c>
      <c r="P158" s="218">
        <v>0.02</v>
      </c>
      <c r="Q158" s="218">
        <v>5.53</v>
      </c>
      <c r="R158" s="218">
        <v>0.57999999999999996</v>
      </c>
      <c r="S158" s="218">
        <v>1.17</v>
      </c>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30.75">
      <c r="A159" s="222"/>
      <c r="B159" s="218" t="s">
        <v>2350</v>
      </c>
      <c r="C159" s="218">
        <v>36</v>
      </c>
      <c r="D159" s="218" t="s">
        <v>2356</v>
      </c>
      <c r="E159" s="218" t="s">
        <v>2381</v>
      </c>
      <c r="F159" s="218"/>
      <c r="G159" s="227" t="s">
        <v>2525</v>
      </c>
      <c r="H159" s="218"/>
      <c r="I159" s="218"/>
      <c r="J159" s="437" t="str">
        <f>IF($F159="","",IFERROR(IFERROR(INDEX(Réttabanki!$U:$U,MATCH($F159,Réttabanki!$A:$A,0)),INDEX(Vöruskrá!$R:$R,MATCH($F159,Vöruskrá!$B:$B,0)))*($H159+IF($I159="",$H159*(1+$AD$2),$I159))/2/1000,""))</f>
        <v/>
      </c>
      <c r="K159" s="218" t="s">
        <v>2526</v>
      </c>
      <c r="L159" s="218" t="s">
        <v>1077</v>
      </c>
      <c r="M159" s="218"/>
      <c r="N159" s="218"/>
      <c r="O159" s="218"/>
      <c r="P159" s="218"/>
      <c r="Q159" s="218"/>
      <c r="R159" s="218"/>
      <c r="S159" s="218"/>
      <c r="U159" s="457"/>
      <c r="V159" s="457"/>
      <c r="W159" s="457"/>
      <c r="X159" s="457"/>
      <c r="Y159" s="457"/>
      <c r="Z159" s="457"/>
      <c r="AA159" s="457"/>
      <c r="AF159" t="str">
        <f>IF($F159="","",IFERROR(IFERROR(INDEX(Réttabanki!$U:$U,MATCH($F159,Réttabanki!$A:$A,0)),INDEX(Vöruskrá!$R:$R,MATCH($F159,Vöruskrá!$B:$B,0)))*$H159/1000,""))</f>
        <v/>
      </c>
      <c r="AG159" t="str">
        <f>IF($F159="","",IFERROR(IFERROR(INDEX(Réttabanki!$U:$U,MATCH($F159,Réttabanki!$A:$A,0)),INDEX(Vöruskrá!$R:$R,MATCH($F159,Vöruskrá!$B:$B,0)))*IF($I159="",$H159*(1+$AD$2),$I159)/1000,""))</f>
        <v/>
      </c>
      <c r="AH159" t="str">
        <f t="shared" si="11"/>
        <v/>
      </c>
      <c r="AI159" t="str">
        <f t="shared" si="9"/>
        <v/>
      </c>
      <c r="AJ159" s="314">
        <f t="shared" si="10"/>
        <v>46265</v>
      </c>
    </row>
    <row r="160" spans="1:36" ht="30.75">
      <c r="A160" s="222"/>
      <c r="B160" s="218" t="s">
        <v>2350</v>
      </c>
      <c r="C160" s="218">
        <v>36</v>
      </c>
      <c r="D160" s="218" t="s">
        <v>2356</v>
      </c>
      <c r="E160" s="218" t="s">
        <v>2381</v>
      </c>
      <c r="F160" s="218" t="s">
        <v>670</v>
      </c>
      <c r="G160" s="227" t="s">
        <v>2527</v>
      </c>
      <c r="H160" s="218"/>
      <c r="I160" s="218">
        <v>20</v>
      </c>
      <c r="J160" s="437">
        <f>IF($F160="","",IFERROR(IFERROR(INDEX(Réttabanki!$U:$U,MATCH($F160,Réttabanki!$A:$A,0)),INDEX(Vöruskrá!$R:$R,MATCH($F160,Vöruskrá!$B:$B,0)))*($H160+IF($I160="",$H160*(1+$AD$2),$I160))/2/1000,""))</f>
        <v>6</v>
      </c>
      <c r="K160" s="218" t="s">
        <v>672</v>
      </c>
      <c r="L160" s="218"/>
      <c r="M160" s="218"/>
      <c r="N160" s="218">
        <v>50</v>
      </c>
      <c r="O160" s="218">
        <v>0.2</v>
      </c>
      <c r="P160" s="218">
        <v>0</v>
      </c>
      <c r="Q160" s="218">
        <v>9.9</v>
      </c>
      <c r="R160" s="218">
        <v>1</v>
      </c>
      <c r="S160" s="218">
        <v>0</v>
      </c>
      <c r="U160" s="455"/>
      <c r="V160" s="455"/>
      <c r="W160" s="455"/>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c r="A161" s="222"/>
      <c r="B161" s="218" t="s">
        <v>2350</v>
      </c>
      <c r="C161" s="218">
        <v>36</v>
      </c>
      <c r="D161" s="218" t="s">
        <v>2356</v>
      </c>
      <c r="E161" s="218" t="s">
        <v>2381</v>
      </c>
      <c r="F161" s="218" t="s">
        <v>1441</v>
      </c>
      <c r="G161" s="227" t="s">
        <v>1441</v>
      </c>
      <c r="H161" s="218"/>
      <c r="I161" s="218">
        <v>20</v>
      </c>
      <c r="J161" s="437">
        <f>IF($F161="","",IFERROR(IFERROR(INDEX(Réttabanki!$U:$U,MATCH($F161,Réttabanki!$A:$A,0)),INDEX(Vöruskrá!$R:$R,MATCH($F161,Vöruskrá!$B:$B,0)))*($H161+IF($I161="",$H161*(1+$AD$2),$I161))/2/1000,""))</f>
        <v>6</v>
      </c>
      <c r="K161" s="218" t="s">
        <v>1441</v>
      </c>
      <c r="L161" s="218"/>
      <c r="M161" s="218"/>
      <c r="N161" s="218">
        <v>35</v>
      </c>
      <c r="O161" s="218">
        <v>0.1</v>
      </c>
      <c r="P161" s="218">
        <v>0.02</v>
      </c>
      <c r="Q161" s="218">
        <v>5.4</v>
      </c>
      <c r="R161" s="218">
        <v>1.6</v>
      </c>
      <c r="S161" s="218">
        <v>0.01</v>
      </c>
      <c r="T161">
        <v>1</v>
      </c>
      <c r="U161" s="457" t="s">
        <v>2357</v>
      </c>
      <c r="V161" s="457" t="s">
        <v>2358</v>
      </c>
      <c r="W161" s="457" t="s">
        <v>2430</v>
      </c>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12</v>
      </c>
      <c r="AH161">
        <f t="shared" si="11"/>
        <v>1.0434782608695653E-2</v>
      </c>
      <c r="AI161" t="str">
        <f t="shared" si="9"/>
        <v>OK</v>
      </c>
      <c r="AJ161" s="314">
        <f t="shared" si="10"/>
        <v>46265</v>
      </c>
    </row>
    <row r="162" spans="1:36">
      <c r="A162" s="222"/>
      <c r="B162" s="218" t="s">
        <v>2350</v>
      </c>
      <c r="C162" s="218">
        <v>36</v>
      </c>
      <c r="D162" s="218" t="s">
        <v>2356</v>
      </c>
      <c r="E162" s="218" t="s">
        <v>2381</v>
      </c>
      <c r="F162" s="218" t="s">
        <v>1088</v>
      </c>
      <c r="G162" s="227" t="s">
        <v>2528</v>
      </c>
      <c r="H162" s="218"/>
      <c r="I162" s="218">
        <v>10</v>
      </c>
      <c r="J162" s="437">
        <f>IF($F162="","",IFERROR(IFERROR(INDEX(Réttabanki!$U:$U,MATCH($F162,Réttabanki!$A:$A,0)),INDEX(Vöruskrá!$R:$R,MATCH($F162,Vöruskrá!$B:$B,0)))*($H162+IF($I162="",$H162*(1+$AD$2),$I162))/2/1000,""))</f>
        <v>4</v>
      </c>
      <c r="K162" s="218" t="s">
        <v>1089</v>
      </c>
      <c r="L162" s="218" t="s">
        <v>1077</v>
      </c>
      <c r="M162" s="218"/>
      <c r="N162" s="218">
        <v>31</v>
      </c>
      <c r="O162" s="218">
        <v>0.3</v>
      </c>
      <c r="P162" s="218">
        <v>0</v>
      </c>
      <c r="Q162" s="218">
        <v>6</v>
      </c>
      <c r="R162" s="218">
        <v>1</v>
      </c>
      <c r="S162" s="218">
        <v>0</v>
      </c>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8</v>
      </c>
      <c r="AH162">
        <f t="shared" si="11"/>
        <v>6.956521739130435E-3</v>
      </c>
      <c r="AI162" t="str">
        <f t="shared" si="9"/>
        <v>OK</v>
      </c>
      <c r="AJ162" s="314">
        <f t="shared" si="10"/>
        <v>46265</v>
      </c>
    </row>
    <row r="163" spans="1:36">
      <c r="A163" s="222"/>
      <c r="B163" s="218" t="s">
        <v>2350</v>
      </c>
      <c r="C163" s="218">
        <v>36</v>
      </c>
      <c r="D163" s="218" t="s">
        <v>2356</v>
      </c>
      <c r="E163" s="218" t="s">
        <v>2381</v>
      </c>
      <c r="F163" s="218" t="s">
        <v>1115</v>
      </c>
      <c r="G163" s="227" t="s">
        <v>2529</v>
      </c>
      <c r="H163" s="218"/>
      <c r="I163" s="218">
        <v>20</v>
      </c>
      <c r="J163" s="437">
        <f>IF($F163="","",IFERROR(IFERROR(INDEX(Réttabanki!$U:$U,MATCH($F163,Réttabanki!$A:$A,0)),INDEX(Vöruskrá!$R:$R,MATCH($F163,Vöruskrá!$B:$B,0)))*($H163+IF($I163="",$H163*(1+$AD$2),$I163))/2/1000,""))</f>
        <v>4.5</v>
      </c>
      <c r="K163" s="218" t="s">
        <v>1116</v>
      </c>
      <c r="L163" s="218" t="s">
        <v>1077</v>
      </c>
      <c r="M163" s="218"/>
      <c r="N163" s="218"/>
      <c r="O163" s="218"/>
      <c r="P163" s="218"/>
      <c r="Q163" s="218"/>
      <c r="R163" s="218"/>
      <c r="S163" s="218"/>
      <c r="U163" s="457"/>
      <c r="V163" s="457"/>
      <c r="W163" s="457"/>
      <c r="X163" s="457"/>
      <c r="Y163" s="457"/>
      <c r="Z163" s="457"/>
      <c r="AA163" s="457"/>
      <c r="AF163">
        <f>IF($F163="","",IFERROR(IFERROR(INDEX(Réttabanki!$U:$U,MATCH($F163,Réttabanki!$A:$A,0)),INDEX(Vöruskrá!$R:$R,MATCH($F163,Vöruskrá!$B:$B,0)))*$H163/1000,""))</f>
        <v>0</v>
      </c>
      <c r="AG163">
        <f>IF($F163="","",IFERROR(IFERROR(INDEX(Réttabanki!$U:$U,MATCH($F163,Réttabanki!$A:$A,0)),INDEX(Vöruskrá!$R:$R,MATCH($F163,Vöruskrá!$B:$B,0)))*IF($I163="",$H163*(1+$AD$2),$I163)/1000,""))</f>
        <v>9</v>
      </c>
      <c r="AH163">
        <f t="shared" si="11"/>
        <v>7.8260869565217397E-3</v>
      </c>
      <c r="AI163" t="str">
        <f t="shared" si="9"/>
        <v>OK</v>
      </c>
      <c r="AJ163" s="314">
        <f t="shared" si="10"/>
        <v>46265</v>
      </c>
    </row>
    <row r="164" spans="1:36">
      <c r="A164" s="222"/>
      <c r="B164" s="218" t="s">
        <v>2350</v>
      </c>
      <c r="C164" s="218">
        <v>36</v>
      </c>
      <c r="D164" s="218" t="s">
        <v>2344</v>
      </c>
      <c r="E164" s="218" t="s">
        <v>2481</v>
      </c>
      <c r="F164" s="218"/>
      <c r="G164" s="227" t="s">
        <v>2416</v>
      </c>
      <c r="H164" s="218"/>
      <c r="I164" s="218"/>
      <c r="J164" s="437" t="str">
        <f>IF($F164="","",IFERROR(IFERROR(INDEX(Réttabanki!$U:$U,MATCH($F164,Réttabanki!$A:$A,0)),INDEX(Vöruskrá!$R:$R,MATCH($F164,Vöruskrá!$B:$B,0)))*($H164+IF($I164="",$H164*(1+$AD$2),$I164))/2/1000,""))</f>
        <v/>
      </c>
      <c r="K164" s="218" t="s">
        <v>2530</v>
      </c>
      <c r="L164" s="218" t="s">
        <v>1077</v>
      </c>
      <c r="M164" s="218"/>
      <c r="N164" s="218"/>
      <c r="O164" s="218"/>
      <c r="P164" s="218"/>
      <c r="Q164" s="218"/>
      <c r="R164" s="218"/>
      <c r="S164" s="218"/>
      <c r="U164" s="455"/>
      <c r="V164" s="455"/>
      <c r="W164" s="455"/>
      <c r="X164" s="455"/>
      <c r="Y164" s="455"/>
      <c r="Z164" s="455"/>
      <c r="AA164" s="455"/>
      <c r="AF164" t="str">
        <f>IF($F164="","",IFERROR(IFERROR(INDEX(Réttabanki!$U:$U,MATCH($F164,Réttabanki!$A:$A,0)),INDEX(Vöruskrá!$R:$R,MATCH($F164,Vöruskrá!$B:$B,0)))*$H164/1000,""))</f>
        <v/>
      </c>
      <c r="AG164" t="str">
        <f>IF($F164="","",IFERROR(IFERROR(INDEX(Réttabanki!$U:$U,MATCH($F164,Réttabanki!$A:$A,0)),INDEX(Vöruskrá!$R:$R,MATCH($F164,Vöruskrá!$B:$B,0)))*IF($I164="",$H164*(1+$AD$2),$I164)/1000,""))</f>
        <v/>
      </c>
      <c r="AH164" t="str">
        <f t="shared" si="11"/>
        <v/>
      </c>
      <c r="AI164" t="str">
        <f t="shared" si="9"/>
        <v/>
      </c>
      <c r="AJ164" s="314">
        <f t="shared" si="10"/>
        <v>46265</v>
      </c>
    </row>
    <row r="165" spans="1:36">
      <c r="A165" s="222"/>
      <c r="B165" s="218" t="s">
        <v>2350</v>
      </c>
      <c r="C165" s="218">
        <v>36</v>
      </c>
      <c r="D165" s="218" t="s">
        <v>2344</v>
      </c>
      <c r="E165" s="218" t="s">
        <v>2481</v>
      </c>
      <c r="F165" s="218" t="s">
        <v>1088</v>
      </c>
      <c r="G165" s="227" t="s">
        <v>2528</v>
      </c>
      <c r="H165" s="218">
        <v>20</v>
      </c>
      <c r="I165" s="218"/>
      <c r="J165" s="437">
        <f>IF($F165="","",IFERROR(IFERROR(INDEX(Réttabanki!$U:$U,MATCH($F165,Réttabanki!$A:$A,0)),INDEX(Vöruskrá!$R:$R,MATCH($F165,Vöruskrá!$B:$B,0)))*($H165+IF($I165="",$H165*(1+$AD$2),$I165))/2/1000,""))</f>
        <v>20</v>
      </c>
      <c r="K165" s="218" t="s">
        <v>1089</v>
      </c>
      <c r="L165" s="218" t="s">
        <v>1077</v>
      </c>
      <c r="M165" s="218"/>
      <c r="N165" s="218">
        <v>31</v>
      </c>
      <c r="O165" s="218">
        <v>0.3</v>
      </c>
      <c r="P165" s="218">
        <v>0</v>
      </c>
      <c r="Q165" s="218">
        <v>6</v>
      </c>
      <c r="R165" s="218">
        <v>1</v>
      </c>
      <c r="S165" s="218">
        <v>0</v>
      </c>
      <c r="U165" s="457"/>
      <c r="V165" s="457"/>
      <c r="W165" s="457"/>
      <c r="X165" s="457"/>
      <c r="Y165" s="457"/>
      <c r="Z165" s="457"/>
      <c r="AA165" s="457"/>
      <c r="AF165">
        <f>IF($F165="","",IFERROR(IFERROR(INDEX(Réttabanki!$U:$U,MATCH($F165,Réttabanki!$A:$A,0)),INDEX(Vöruskrá!$R:$R,MATCH($F165,Vöruskrá!$B:$B,0)))*$H165/1000,""))</f>
        <v>16</v>
      </c>
      <c r="AG165">
        <f>IF($F165="","",IFERROR(IFERROR(INDEX(Réttabanki!$U:$U,MATCH($F165,Réttabanki!$A:$A,0)),INDEX(Vöruskrá!$R:$R,MATCH($F165,Vöruskrá!$B:$B,0)))*IF($I165="",$H165*(1+$AD$2),$I165)/1000,""))</f>
        <v>24</v>
      </c>
      <c r="AH165">
        <f t="shared" si="11"/>
        <v>2.0869565217391306E-2</v>
      </c>
      <c r="AI165" t="str">
        <f t="shared" si="9"/>
        <v>OK</v>
      </c>
      <c r="AJ165" s="314">
        <f t="shared" si="10"/>
        <v>46265</v>
      </c>
    </row>
    <row r="166" spans="1:36">
      <c r="A166" s="222"/>
      <c r="B166" s="218" t="s">
        <v>2350</v>
      </c>
      <c r="C166" s="218">
        <v>36</v>
      </c>
      <c r="D166" s="218" t="s">
        <v>2344</v>
      </c>
      <c r="E166" s="218" t="s">
        <v>2481</v>
      </c>
      <c r="F166" s="218" t="s">
        <v>1115</v>
      </c>
      <c r="G166" s="227" t="s">
        <v>2529</v>
      </c>
      <c r="H166" s="218">
        <v>20</v>
      </c>
      <c r="I166" s="218"/>
      <c r="J166" s="437">
        <f>IF($F166="","",IFERROR(IFERROR(INDEX(Réttabanki!$U:$U,MATCH($F166,Réttabanki!$A:$A,0)),INDEX(Vöruskrá!$R:$R,MATCH($F166,Vöruskrá!$B:$B,0)))*($H166+IF($I166="",$H166*(1+$AD$2),$I166))/2/1000,""))</f>
        <v>11.25</v>
      </c>
      <c r="K166" s="218" t="s">
        <v>1116</v>
      </c>
      <c r="L166" s="218" t="s">
        <v>1077</v>
      </c>
      <c r="M166" s="218"/>
      <c r="N166" s="218"/>
      <c r="O166" s="218"/>
      <c r="P166" s="218"/>
      <c r="Q166" s="218"/>
      <c r="R166" s="218"/>
      <c r="S166" s="218"/>
      <c r="U166" s="455"/>
      <c r="V166" s="455"/>
      <c r="W166" s="455"/>
      <c r="X166" s="455"/>
      <c r="Y166" s="455"/>
      <c r="Z166" s="455"/>
      <c r="AA166" s="455"/>
      <c r="AF166">
        <f>IF($F166="","",IFERROR(IFERROR(INDEX(Réttabanki!$U:$U,MATCH($F166,Réttabanki!$A:$A,0)),INDEX(Vöruskrá!$R:$R,MATCH($F166,Vöruskrá!$B:$B,0)))*$H166/1000,""))</f>
        <v>9</v>
      </c>
      <c r="AG166">
        <f>IF($F166="","",IFERROR(IFERROR(INDEX(Réttabanki!$U:$U,MATCH($F166,Réttabanki!$A:$A,0)),INDEX(Vöruskrá!$R:$R,MATCH($F166,Vöruskrá!$B:$B,0)))*IF($I166="",$H166*(1+$AD$2),$I166)/1000,""))</f>
        <v>13.5</v>
      </c>
      <c r="AH166">
        <f t="shared" si="11"/>
        <v>1.1739130434782608E-2</v>
      </c>
      <c r="AI166" t="str">
        <f t="shared" si="9"/>
        <v>OK</v>
      </c>
      <c r="AJ166" s="314">
        <f t="shared" si="10"/>
        <v>46265</v>
      </c>
    </row>
    <row r="167" spans="1:36" ht="60.75">
      <c r="A167" s="222"/>
      <c r="B167" s="218" t="s">
        <v>2350</v>
      </c>
      <c r="C167" s="218">
        <v>36</v>
      </c>
      <c r="D167" s="218" t="s">
        <v>2318</v>
      </c>
      <c r="E167" s="218" t="s">
        <v>2383</v>
      </c>
      <c r="F167" s="218"/>
      <c r="G167" s="218" t="s">
        <v>2531</v>
      </c>
      <c r="H167" s="218"/>
      <c r="I167" s="218"/>
      <c r="J167" s="437" t="str">
        <f>IF($F167="","",IFERROR(IFERROR(INDEX(Réttabanki!$U:$U,MATCH($F167,Réttabanki!$A:$A,0)),INDEX(Vöruskrá!$R:$R,MATCH($F167,Vöruskrá!$B:$B,0)))*($H167+IF($I167="",$H167*(1+$AD$2),$I167))/2/1000,""))</f>
        <v/>
      </c>
      <c r="K167" s="218" t="s">
        <v>2532</v>
      </c>
      <c r="L167" s="218" t="s">
        <v>2533</v>
      </c>
      <c r="M167" s="218"/>
      <c r="N167" s="218"/>
      <c r="O167" s="218"/>
      <c r="P167" s="218"/>
      <c r="Q167" s="218"/>
      <c r="R167" s="218"/>
      <c r="S167" s="218"/>
      <c r="U167" s="457"/>
      <c r="V167" s="457"/>
      <c r="W167" s="457"/>
      <c r="X167" s="457"/>
      <c r="Y167" s="457"/>
      <c r="Z167" s="457"/>
      <c r="AA167" s="457"/>
      <c r="AF167" t="str">
        <f>IF($F167="","",IFERROR(IFERROR(INDEX(Réttabanki!$U:$U,MATCH($F167,Réttabanki!$A:$A,0)),INDEX(Vöruskrá!$R:$R,MATCH($F167,Vöruskrá!$B:$B,0)))*$H167/1000,""))</f>
        <v/>
      </c>
      <c r="AG167" t="str">
        <f>IF($F167="","",IFERROR(IFERROR(INDEX(Réttabanki!$U:$U,MATCH($F167,Réttabanki!$A:$A,0)),INDEX(Vöruskrá!$R:$R,MATCH($F167,Vöruskrá!$B:$B,0)))*IF($I167="",$H167*(1+$AD$2),$I167)/1000,""))</f>
        <v/>
      </c>
      <c r="AH167" t="str">
        <f t="shared" si="11"/>
        <v/>
      </c>
      <c r="AI167" t="str">
        <f t="shared" si="9"/>
        <v/>
      </c>
      <c r="AJ167" s="314">
        <f t="shared" si="10"/>
        <v>46265</v>
      </c>
    </row>
    <row r="168" spans="1:36">
      <c r="A168" s="222"/>
      <c r="B168" s="218" t="s">
        <v>2350</v>
      </c>
      <c r="C168" s="218">
        <v>36</v>
      </c>
      <c r="D168" s="218" t="s">
        <v>2318</v>
      </c>
      <c r="E168" s="218" t="s">
        <v>2383</v>
      </c>
      <c r="F168" s="218" t="s">
        <v>1352</v>
      </c>
      <c r="G168" s="218"/>
      <c r="H168" s="218">
        <v>40</v>
      </c>
      <c r="I168" s="218">
        <v>40</v>
      </c>
      <c r="J168" s="437">
        <f>IF($F168="","",IFERROR(IFERROR(INDEX(Réttabanki!$U:$U,MATCH($F168,Réttabanki!$A:$A,0)),INDEX(Vöruskrá!$R:$R,MATCH($F168,Vöruskrá!$B:$B,0)))*($H168+IF($I168="",$H168*(1+$AD$2),$I168))/2/1000,""))</f>
        <v>24</v>
      </c>
      <c r="K168" s="218" t="s">
        <v>1354</v>
      </c>
      <c r="L168" s="218" t="s">
        <v>1317</v>
      </c>
      <c r="M168" s="218" t="s">
        <v>443</v>
      </c>
      <c r="N168" s="218">
        <v>340</v>
      </c>
      <c r="O168" s="218">
        <v>2.6</v>
      </c>
      <c r="P168" s="218">
        <v>0.5</v>
      </c>
      <c r="Q168" s="218">
        <v>61</v>
      </c>
      <c r="R168" s="218">
        <v>10</v>
      </c>
      <c r="S168" s="218">
        <v>1.4</v>
      </c>
      <c r="U168" s="455"/>
      <c r="V168" s="455"/>
      <c r="W168" s="455"/>
      <c r="X168" s="455"/>
      <c r="Y168" s="455"/>
      <c r="Z168" s="455"/>
      <c r="AA168" s="455"/>
      <c r="AF168">
        <f>IF($F168="","",IFERROR(IFERROR(INDEX(Réttabanki!$U:$U,MATCH($F168,Réttabanki!$A:$A,0)),INDEX(Vöruskrá!$R:$R,MATCH($F168,Vöruskrá!$B:$B,0)))*$H168/1000,""))</f>
        <v>24</v>
      </c>
      <c r="AG168">
        <f>IF($F168="","",IFERROR(IFERROR(INDEX(Réttabanki!$U:$U,MATCH($F168,Réttabanki!$A:$A,0)),INDEX(Vöruskrá!$R:$R,MATCH($F168,Vöruskrá!$B:$B,0)))*IF($I168="",$H168*(1+$AD$2),$I168)/1000,""))</f>
        <v>24</v>
      </c>
      <c r="AH168">
        <f t="shared" si="11"/>
        <v>2.0869565217391306E-2</v>
      </c>
      <c r="AI168" t="str">
        <f t="shared" si="9"/>
        <v>OK</v>
      </c>
      <c r="AJ168" s="314">
        <f t="shared" si="10"/>
        <v>46265</v>
      </c>
    </row>
    <row r="169" spans="1:36" ht="45.75">
      <c r="A169" s="222"/>
      <c r="B169" s="218" t="s">
        <v>2350</v>
      </c>
      <c r="C169" s="218">
        <v>36</v>
      </c>
      <c r="D169" s="218" t="s">
        <v>2318</v>
      </c>
      <c r="E169" s="218" t="s">
        <v>2383</v>
      </c>
      <c r="F169" s="218" t="s">
        <v>688</v>
      </c>
      <c r="G169" s="218"/>
      <c r="H169" s="218">
        <v>20</v>
      </c>
      <c r="I169" s="218">
        <v>20</v>
      </c>
      <c r="J169" s="437">
        <f>IF($F169="","",IFERROR(IFERROR(INDEX(Réttabanki!$U:$U,MATCH($F169,Réttabanki!$A:$A,0)),INDEX(Vöruskrá!$R:$R,MATCH($F169,Vöruskrá!$B:$B,0)))*($H169+IF($I169="",$H169*(1+$AD$2),$I169))/2/1000,""))</f>
        <v>36</v>
      </c>
      <c r="K169" s="218" t="s">
        <v>689</v>
      </c>
      <c r="L169" s="218" t="s">
        <v>235</v>
      </c>
      <c r="M169" s="218"/>
      <c r="N169" s="218">
        <v>384</v>
      </c>
      <c r="O169" s="218">
        <v>29.3</v>
      </c>
      <c r="P169" s="218">
        <v>14.7</v>
      </c>
      <c r="Q169" s="218">
        <v>2.4</v>
      </c>
      <c r="R169" s="218">
        <v>12.8</v>
      </c>
      <c r="S169" s="218">
        <v>1.7</v>
      </c>
      <c r="U169" s="457"/>
      <c r="V169" s="457"/>
      <c r="W169" s="457"/>
      <c r="X169" s="457"/>
      <c r="Y169" s="457"/>
      <c r="Z169" s="457"/>
      <c r="AA169" s="457"/>
      <c r="AF169">
        <f>IF($F169="","",IFERROR(IFERROR(INDEX(Réttabanki!$U:$U,MATCH($F169,Réttabanki!$A:$A,0)),INDEX(Vöruskrá!$R:$R,MATCH($F169,Vöruskrá!$B:$B,0)))*$H169/1000,""))</f>
        <v>36</v>
      </c>
      <c r="AG169">
        <f>IF($F169="","",IFERROR(IFERROR(INDEX(Réttabanki!$U:$U,MATCH($F169,Réttabanki!$A:$A,0)),INDEX(Vöruskrá!$R:$R,MATCH($F169,Vöruskrá!$B:$B,0)))*IF($I169="",$H169*(1+$AD$2),$I169)/1000,""))</f>
        <v>36</v>
      </c>
      <c r="AH169">
        <f t="shared" si="11"/>
        <v>3.1304347826086959E-2</v>
      </c>
      <c r="AI169" t="str">
        <f t="shared" si="9"/>
        <v>OK</v>
      </c>
      <c r="AJ169" s="314">
        <f t="shared" si="10"/>
        <v>46265</v>
      </c>
    </row>
    <row r="170" spans="1:36" ht="91.5">
      <c r="A170" s="222"/>
      <c r="B170" s="218" t="s">
        <v>2350</v>
      </c>
      <c r="C170" s="218">
        <v>36</v>
      </c>
      <c r="D170" s="218" t="s">
        <v>2318</v>
      </c>
      <c r="E170" s="218" t="s">
        <v>1080</v>
      </c>
      <c r="F170" s="218"/>
      <c r="G170" s="218" t="s">
        <v>2534</v>
      </c>
      <c r="H170" s="218"/>
      <c r="I170" s="218"/>
      <c r="J170" s="437" t="str">
        <f>IF($F170="","",IFERROR(IFERROR(INDEX(Réttabanki!$U:$U,MATCH($F170,Réttabanki!$A:$A,0)),INDEX(Vöruskrá!$R:$R,MATCH($F170,Vöruskrá!$B:$B,0)))*($H170+IF($I170="",$H170*(1+$AD$2),$I170))/2/1000,""))</f>
        <v/>
      </c>
      <c r="K170" s="218" t="s">
        <v>2535</v>
      </c>
      <c r="L170" s="218" t="s">
        <v>235</v>
      </c>
      <c r="M170" s="218"/>
      <c r="N170" s="218"/>
      <c r="O170" s="218"/>
      <c r="P170" s="218"/>
      <c r="Q170" s="218"/>
      <c r="R170" s="218"/>
      <c r="S170" s="218"/>
      <c r="U170" s="455"/>
      <c r="V170" s="455"/>
      <c r="W170" s="455"/>
      <c r="X170" s="455"/>
      <c r="Y170" s="455"/>
      <c r="Z170" s="455"/>
      <c r="AA170" s="455"/>
      <c r="AF170" t="str">
        <f>IF($F170="","",IFERROR(IFERROR(INDEX(Réttabanki!$U:$U,MATCH($F170,Réttabanki!$A:$A,0)),INDEX(Vöruskrá!$R:$R,MATCH($F170,Vöruskrá!$B:$B,0)))*$H170/1000,""))</f>
        <v/>
      </c>
      <c r="AG170" t="str">
        <f>IF($F170="","",IFERROR(IFERROR(INDEX(Réttabanki!$U:$U,MATCH($F170,Réttabanki!$A:$A,0)),INDEX(Vöruskrá!$R:$R,MATCH($F170,Vöruskrá!$B:$B,0)))*IF($I170="",$H170*(1+$AD$2),$I170)/1000,""))</f>
        <v/>
      </c>
      <c r="AH170" t="str">
        <f t="shared" si="11"/>
        <v/>
      </c>
      <c r="AI170" t="str">
        <f t="shared" si="9"/>
        <v/>
      </c>
      <c r="AJ170" s="314">
        <f t="shared" si="10"/>
        <v>46265</v>
      </c>
    </row>
    <row r="171" spans="1:36" ht="60.75">
      <c r="A171" s="222"/>
      <c r="B171" s="218" t="s">
        <v>2350</v>
      </c>
      <c r="C171" s="218">
        <v>36</v>
      </c>
      <c r="D171" s="218" t="s">
        <v>2318</v>
      </c>
      <c r="E171" s="218" t="s">
        <v>1080</v>
      </c>
      <c r="F171" s="218" t="s">
        <v>1305</v>
      </c>
      <c r="G171" s="218" t="s">
        <v>2437</v>
      </c>
      <c r="H171" s="218">
        <v>40</v>
      </c>
      <c r="I171" s="218"/>
      <c r="J171" s="437">
        <f>IF($F171="","",IFERROR(IFERROR(INDEX(Réttabanki!$U:$U,MATCH($F171,Réttabanki!$A:$A,0)),INDEX(Vöruskrá!$R:$R,MATCH($F171,Vöruskrá!$B:$B,0)))*($H171+IF($I171="",$H171*(1+$AD$2),$I171))/2/1000,""))</f>
        <v>30</v>
      </c>
      <c r="K171" s="218" t="s">
        <v>1306</v>
      </c>
      <c r="L171" s="218" t="s">
        <v>228</v>
      </c>
      <c r="M171" s="218"/>
      <c r="N171" s="218">
        <v>225</v>
      </c>
      <c r="O171" s="218">
        <v>3</v>
      </c>
      <c r="P171" s="218">
        <v>0.3</v>
      </c>
      <c r="Q171" s="218">
        <v>41</v>
      </c>
      <c r="R171" s="218">
        <v>2.1</v>
      </c>
      <c r="S171" s="218">
        <v>1</v>
      </c>
      <c r="U171" s="457"/>
      <c r="V171" s="457"/>
      <c r="W171" s="457"/>
      <c r="X171" s="457"/>
      <c r="Y171" s="457"/>
      <c r="Z171" s="457"/>
      <c r="AA171" s="457"/>
      <c r="AF171">
        <f>IF($F171="","",IFERROR(IFERROR(INDEX(Réttabanki!$U:$U,MATCH($F171,Réttabanki!$A:$A,0)),INDEX(Vöruskrá!$R:$R,MATCH($F171,Vöruskrá!$B:$B,0)))*$H171/1000,""))</f>
        <v>24</v>
      </c>
      <c r="AG171">
        <f>IF($F171="","",IFERROR(IFERROR(INDEX(Réttabanki!$U:$U,MATCH($F171,Réttabanki!$A:$A,0)),INDEX(Vöruskrá!$R:$R,MATCH($F171,Vöruskrá!$B:$B,0)))*IF($I171="",$H171*(1+$AD$2),$I171)/1000,""))</f>
        <v>36</v>
      </c>
      <c r="AH171">
        <f t="shared" si="11"/>
        <v>3.1304347826086959E-2</v>
      </c>
      <c r="AI171" t="str">
        <f t="shared" si="9"/>
        <v>OK</v>
      </c>
      <c r="AJ171" s="314">
        <f t="shared" si="10"/>
        <v>46265</v>
      </c>
    </row>
    <row r="172" spans="1:36" ht="45.75">
      <c r="A172" s="222"/>
      <c r="B172" s="218" t="s">
        <v>2350</v>
      </c>
      <c r="C172" s="218">
        <v>36</v>
      </c>
      <c r="D172" s="218" t="s">
        <v>2318</v>
      </c>
      <c r="E172" s="218" t="s">
        <v>1080</v>
      </c>
      <c r="F172" s="218" t="s">
        <v>688</v>
      </c>
      <c r="G172" s="218" t="s">
        <v>2421</v>
      </c>
      <c r="H172" s="218">
        <v>20</v>
      </c>
      <c r="I172" s="218"/>
      <c r="J172" s="437">
        <f>IF($F172="","",IFERROR(IFERROR(INDEX(Réttabanki!$U:$U,MATCH($F172,Réttabanki!$A:$A,0)),INDEX(Vöruskrá!$R:$R,MATCH($F172,Vöruskrá!$B:$B,0)))*($H172+IF($I172="",$H172*(1+$AD$2),$I172))/2/1000,""))</f>
        <v>45</v>
      </c>
      <c r="K172" s="218" t="s">
        <v>689</v>
      </c>
      <c r="L172" s="218" t="s">
        <v>235</v>
      </c>
      <c r="M172" s="218"/>
      <c r="N172" s="218">
        <v>384</v>
      </c>
      <c r="O172" s="218">
        <v>29.3</v>
      </c>
      <c r="P172" s="218">
        <v>14.7</v>
      </c>
      <c r="Q172" s="218">
        <v>2.4</v>
      </c>
      <c r="R172" s="218">
        <v>12.8</v>
      </c>
      <c r="S172" s="218">
        <v>1.7</v>
      </c>
      <c r="U172" s="455"/>
      <c r="V172" s="455"/>
      <c r="W172" s="455"/>
      <c r="X172" s="455"/>
      <c r="Y172" s="455"/>
      <c r="Z172" s="455"/>
      <c r="AA172" s="455"/>
      <c r="AF172">
        <f>IF($F172="","",IFERROR(IFERROR(INDEX(Réttabanki!$U:$U,MATCH($F172,Réttabanki!$A:$A,0)),INDEX(Vöruskrá!$R:$R,MATCH($F172,Vöruskrá!$B:$B,0)))*$H172/1000,""))</f>
        <v>36</v>
      </c>
      <c r="AG172">
        <f>IF($F172="","",IFERROR(IFERROR(INDEX(Réttabanki!$U:$U,MATCH($F172,Réttabanki!$A:$A,0)),INDEX(Vöruskrá!$R:$R,MATCH($F172,Vöruskrá!$B:$B,0)))*IF($I172="",$H172*(1+$AD$2),$I172)/1000,""))</f>
        <v>54</v>
      </c>
      <c r="AH172">
        <f t="shared" si="11"/>
        <v>4.6956521739130432E-2</v>
      </c>
      <c r="AI172" t="str">
        <f t="shared" si="9"/>
        <v>OK</v>
      </c>
      <c r="AJ172" s="314">
        <f t="shared" si="10"/>
        <v>46265</v>
      </c>
    </row>
    <row r="173" spans="1:36">
      <c r="A173" s="222"/>
      <c r="B173" s="218" t="s">
        <v>2350</v>
      </c>
      <c r="C173" s="218">
        <v>36</v>
      </c>
      <c r="D173" s="218" t="s">
        <v>2318</v>
      </c>
      <c r="E173" s="218" t="s">
        <v>1080</v>
      </c>
      <c r="F173" s="218"/>
      <c r="G173" s="218" t="s">
        <v>2536</v>
      </c>
      <c r="H173" s="218"/>
      <c r="I173" s="218"/>
      <c r="J173" s="437" t="str">
        <f>IF($F173="","",IFERROR(IFERROR(INDEX(Réttabanki!$U:$U,MATCH($F173,Réttabanki!$A:$A,0)),INDEX(Vöruskrá!$R:$R,MATCH($F173,Vöruskrá!$B:$B,0)))*($H173+IF($I173="",$H173*(1+$AD$2),$I173))/2/1000,""))</f>
        <v/>
      </c>
      <c r="K173" s="218" t="s">
        <v>1354</v>
      </c>
      <c r="L173" s="218" t="s">
        <v>1317</v>
      </c>
      <c r="M173" s="218"/>
      <c r="N173" s="218"/>
      <c r="O173" s="218"/>
      <c r="P173" s="218"/>
      <c r="Q173" s="218"/>
      <c r="R173" s="218"/>
      <c r="S173" s="218"/>
      <c r="U173" s="457"/>
      <c r="V173" s="457"/>
      <c r="W173" s="457"/>
      <c r="X173" s="457"/>
      <c r="Y173" s="457"/>
      <c r="Z173" s="457"/>
      <c r="AA173" s="457"/>
      <c r="AF173" t="str">
        <f>IF($F173="","",IFERROR(IFERROR(INDEX(Réttabanki!$U:$U,MATCH($F173,Réttabanki!$A:$A,0)),INDEX(Vöruskrá!$R:$R,MATCH($F173,Vöruskrá!$B:$B,0)))*$H173/1000,""))</f>
        <v/>
      </c>
      <c r="AG173" t="str">
        <f>IF($F173="","",IFERROR(IFERROR(INDEX(Réttabanki!$U:$U,MATCH($F173,Réttabanki!$A:$A,0)),INDEX(Vöruskrá!$R:$R,MATCH($F173,Vöruskrá!$B:$B,0)))*IF($I173="",$H173*(1+$AD$2),$I173)/1000,""))</f>
        <v/>
      </c>
      <c r="AH173" t="str">
        <f t="shared" si="11"/>
        <v/>
      </c>
      <c r="AI173" t="str">
        <f t="shared" si="9"/>
        <v/>
      </c>
      <c r="AJ173" s="314">
        <f t="shared" si="10"/>
        <v>46265</v>
      </c>
    </row>
    <row r="174" spans="1:36">
      <c r="A174" s="222"/>
      <c r="B174" s="218" t="s">
        <v>2350</v>
      </c>
      <c r="C174" s="218">
        <v>36</v>
      </c>
      <c r="D174" s="218" t="s">
        <v>2318</v>
      </c>
      <c r="E174" s="218" t="s">
        <v>1080</v>
      </c>
      <c r="F174" s="218" t="s">
        <v>1352</v>
      </c>
      <c r="G174" s="218"/>
      <c r="H174" s="218">
        <v>40</v>
      </c>
      <c r="I174" s="218"/>
      <c r="J174" s="437">
        <f>IF($F174="","",IFERROR(IFERROR(INDEX(Réttabanki!$U:$U,MATCH($F174,Réttabanki!$A:$A,0)),INDEX(Vöruskrá!$R:$R,MATCH($F174,Vöruskrá!$B:$B,0)))*($H174+IF($I174="",$H174*(1+$AD$2),$I174))/2/1000,""))</f>
        <v>30</v>
      </c>
      <c r="K174" s="218" t="s">
        <v>1354</v>
      </c>
      <c r="L174" s="218" t="s">
        <v>1317</v>
      </c>
      <c r="M174" s="218" t="s">
        <v>443</v>
      </c>
      <c r="N174" s="218">
        <v>340</v>
      </c>
      <c r="O174" s="218">
        <v>2.6</v>
      </c>
      <c r="P174" s="218">
        <v>0.5</v>
      </c>
      <c r="Q174" s="218">
        <v>61</v>
      </c>
      <c r="R174" s="218">
        <v>10</v>
      </c>
      <c r="S174" s="218">
        <v>1.4</v>
      </c>
      <c r="U174" s="455"/>
      <c r="V174" s="455"/>
      <c r="W174" s="455"/>
      <c r="X174" s="455"/>
      <c r="Y174" s="455"/>
      <c r="Z174" s="455"/>
      <c r="AA174" s="455"/>
      <c r="AF174">
        <f>IF($F174="","",IFERROR(IFERROR(INDEX(Réttabanki!$U:$U,MATCH($F174,Réttabanki!$A:$A,0)),INDEX(Vöruskrá!$R:$R,MATCH($F174,Vöruskrá!$B:$B,0)))*$H174/1000,""))</f>
        <v>24</v>
      </c>
      <c r="AG174">
        <f>IF($F174="","",IFERROR(IFERROR(INDEX(Réttabanki!$U:$U,MATCH($F174,Réttabanki!$A:$A,0)),INDEX(Vöruskrá!$R:$R,MATCH($F174,Vöruskrá!$B:$B,0)))*IF($I174="",$H174*(1+$AD$2),$I174)/1000,""))</f>
        <v>36</v>
      </c>
      <c r="AH174">
        <f t="shared" si="11"/>
        <v>3.1304347826086959E-2</v>
      </c>
      <c r="AI174" t="str">
        <f t="shared" si="9"/>
        <v>OK</v>
      </c>
      <c r="AJ174" s="314">
        <f t="shared" si="10"/>
        <v>46265</v>
      </c>
    </row>
    <row r="175" spans="1:36">
      <c r="A175" s="154"/>
      <c r="B175" s="95" t="s">
        <v>2350</v>
      </c>
      <c r="C175" s="95">
        <v>36</v>
      </c>
      <c r="D175" s="96"/>
      <c r="E175" s="96"/>
      <c r="F175" s="96" t="s">
        <v>2393</v>
      </c>
      <c r="G175" s="96"/>
      <c r="H175" s="97"/>
      <c r="I175" s="97"/>
      <c r="J175" s="225">
        <f>SUMIFS($AF$3:$AF$798,$AJ$3:$AJ$798,$AJ175,$D$3:$D$798,"&lt;&gt;Grunnskólar starfsmenn",$E$3:$E$798,"Aðalréttur")+SUMIFS($AF$3:$AF$798,$AJ$3:$AJ$798,$AJ175,$D$3:$D$798,"&lt;&gt;Grunnskólar starfsmenn",$E$3:$E$798,"Meðlætisbar")+SUMIFS($AF$3:$AF$798,$AJ$3:$AJ$798,$AJ175,$D$3:$D$798,"&lt;&gt;Grunnskólar starfsmenn",$E$3:$E$798,"Síðdegishressing")</f>
        <v>376</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IF($J175="","",$J175/$AE$6)</f>
        <v>0.2785185185185185</v>
      </c>
      <c r="AI175" s="409" t="str">
        <f t="shared" si="9"/>
        <v>OK</v>
      </c>
      <c r="AJ175" s="314">
        <f t="shared" si="10"/>
        <v>46265</v>
      </c>
    </row>
    <row r="176" spans="1:36">
      <c r="A176" s="154"/>
      <c r="B176" s="95" t="s">
        <v>2350</v>
      </c>
      <c r="C176" s="95">
        <v>36</v>
      </c>
      <c r="D176" s="96"/>
      <c r="E176" s="96"/>
      <c r="F176" s="96" t="s">
        <v>2395</v>
      </c>
      <c r="G176" s="96"/>
      <c r="H176" s="97"/>
      <c r="I176" s="97"/>
      <c r="J176" s="225">
        <f>SUMIFS($AG$3:$AG$798,$AJ$3:$AJ$798,$AJ176,$D$3:$D$798,"&lt;&gt;Grunnskólar starfsmenn",$E$3:$E$798,"Aðalréttur")+SUMIFS($AG$3:$AG$798,$AJ$3:$AJ$798,$AJ176,$D$3:$D$798,"&lt;&gt;Grunnskólar starfsmenn",$E$3:$E$798,"Meðlætisbar")</f>
        <v>400</v>
      </c>
      <c r="K176" s="9" t="s">
        <v>2394</v>
      </c>
      <c r="L176" s="9"/>
      <c r="M176" s="9"/>
      <c r="N176" s="10"/>
      <c r="O176" s="10"/>
      <c r="P176" s="10"/>
      <c r="Q176" s="10"/>
      <c r="R176" s="10"/>
      <c r="S176" s="10"/>
      <c r="T176" s="44"/>
      <c r="U176" s="455"/>
      <c r="V176" s="455"/>
      <c r="W176" s="455"/>
      <c r="X176" s="455"/>
      <c r="Y176" s="455"/>
      <c r="Z176" s="455"/>
      <c r="AA176" s="455"/>
      <c r="AF176" s="205" t="str">
        <f>IF($F176="","",IFERROR(IFERROR(INDEX(Réttabanki!$U:$U,MATCH($F176,Réttabanki!$A:$A,0)),INDEX(Vöruskrá!$R:$R,MATCH($F176,Vöruskrá!$B:$B,0)))*$H176/1000,""))</f>
        <v/>
      </c>
      <c r="AG176" s="205" t="str">
        <f>IF($F176="","",IFERROR(IFERROR(INDEX(Réttabanki!$U:$U,MATCH($F176,Réttabanki!$A:$A,0)),INDEX(Vöruskrá!$R:$R,MATCH($F176,Vöruskrá!$B:$B,0)))*IF($I176="",$H176*(1+$AD$2),$I176)/1000,""))</f>
        <v/>
      </c>
      <c r="AH176" s="206">
        <f>IF($J176="","",$J176/$AE$5)</f>
        <v>0.34782608695652173</v>
      </c>
      <c r="AI176" s="409" t="str">
        <f t="shared" si="9"/>
        <v>⚠ Yfir 30%</v>
      </c>
      <c r="AJ176" s="314">
        <f t="shared" si="10"/>
        <v>46265</v>
      </c>
    </row>
    <row r="177" spans="1:36" ht="137.25">
      <c r="A177" s="222">
        <v>46266</v>
      </c>
      <c r="B177" s="218" t="s">
        <v>2396</v>
      </c>
      <c r="C177" s="218">
        <v>36</v>
      </c>
      <c r="D177" s="218" t="s">
        <v>2318</v>
      </c>
      <c r="E177" s="218" t="s">
        <v>2352</v>
      </c>
      <c r="F177" s="218"/>
      <c r="G177" s="218" t="s">
        <v>2537</v>
      </c>
      <c r="H177" s="218"/>
      <c r="I177" s="218"/>
      <c r="J177" s="437" t="str">
        <f>IF($F177="","",IFERROR(IFERROR(INDEX(Réttabanki!$U:$U,MATCH($F177,Réttabanki!$A:$A,0)),INDEX(Vöruskrá!$R:$R,MATCH($F177,Vöruskrá!$B:$B,0)))*($H177+IF($I177="",$H177*(1+$AD$2),$I177))/2/1000,""))</f>
        <v/>
      </c>
      <c r="K177" s="218" t="s">
        <v>2538</v>
      </c>
      <c r="L177" s="218" t="s">
        <v>2539</v>
      </c>
      <c r="M177" s="218"/>
      <c r="N177" s="218"/>
      <c r="O177" s="218"/>
      <c r="P177" s="218"/>
      <c r="Q177" s="218"/>
      <c r="R177" s="218"/>
      <c r="S177" s="218"/>
      <c r="U177" s="457"/>
      <c r="V177" s="457"/>
      <c r="W177" s="457"/>
      <c r="X177" s="457"/>
      <c r="Y177" s="457"/>
      <c r="Z177" s="457"/>
      <c r="AA177" s="457"/>
      <c r="AF177" t="str">
        <f>IF($F177="","",IFERROR(IFERROR(INDEX(Réttabanki!$U:$U,MATCH($F177,Réttabanki!$A:$A,0)),INDEX(Vöruskrá!$R:$R,MATCH($F177,Vöruskrá!$B:$B,0)))*$H177/1000,""))</f>
        <v/>
      </c>
      <c r="AG177" t="str">
        <f>IF($F177="","",IFERROR(IFERROR(INDEX(Réttabanki!$U:$U,MATCH($F177,Réttabanki!$A:$A,0)),INDEX(Vöruskrá!$R:$R,MATCH($F177,Vöruskrá!$B:$B,0)))*IF($I177="",$H177*(1+$AD$2),$I177)/1000,""))</f>
        <v/>
      </c>
      <c r="AH177" t="str">
        <f t="shared" ref="AH177:AH211" si="12">IF(N($AF177)+N($AG177)=0,"",MAX(N($AF177)/$AE$6,N($AG177)/$AE$5))</f>
        <v/>
      </c>
      <c r="AI177" t="str">
        <f t="shared" si="9"/>
        <v/>
      </c>
      <c r="AJ177" s="314">
        <f t="shared" si="10"/>
        <v>46266</v>
      </c>
    </row>
    <row r="178" spans="1:36" ht="76.5">
      <c r="A178" s="222"/>
      <c r="B178" s="218" t="s">
        <v>2396</v>
      </c>
      <c r="C178" s="218">
        <v>36</v>
      </c>
      <c r="D178" s="218" t="s">
        <v>2318</v>
      </c>
      <c r="E178" s="218" t="s">
        <v>2352</v>
      </c>
      <c r="F178" s="218" t="s">
        <v>946</v>
      </c>
      <c r="G178" s="218" t="s">
        <v>946</v>
      </c>
      <c r="H178" s="218">
        <v>160</v>
      </c>
      <c r="I178" s="218">
        <v>180</v>
      </c>
      <c r="J178" s="437">
        <f>IF($F178="","",IFERROR(IFERROR(INDEX(Réttabanki!$U:$U,MATCH($F178,Réttabanki!$A:$A,0)),INDEX(Vöruskrá!$R:$R,MATCH($F178,Vöruskrá!$B:$B,0)))*($H178+IF($I178="",$H178*(1+$AD$2),$I178))/2/1000,""))</f>
        <v>306</v>
      </c>
      <c r="K178" s="218" t="s">
        <v>947</v>
      </c>
      <c r="L178" s="218" t="s">
        <v>948</v>
      </c>
      <c r="M178" s="218"/>
      <c r="N178" s="218">
        <v>175</v>
      </c>
      <c r="O178" s="218">
        <v>6</v>
      </c>
      <c r="P178" s="218">
        <v>0.5</v>
      </c>
      <c r="Q178" s="218">
        <v>15</v>
      </c>
      <c r="R178" s="218">
        <v>15</v>
      </c>
      <c r="S178" s="218">
        <v>1</v>
      </c>
      <c r="T178">
        <v>3</v>
      </c>
      <c r="U178" s="455" t="s">
        <v>2357</v>
      </c>
      <c r="V178" s="455" t="s">
        <v>2358</v>
      </c>
      <c r="W178" s="455">
        <v>160</v>
      </c>
      <c r="X178" s="455" t="s">
        <v>2462</v>
      </c>
      <c r="Y178" s="455">
        <v>75</v>
      </c>
      <c r="Z178" s="455" t="s">
        <v>2540</v>
      </c>
      <c r="AA178" s="455"/>
      <c r="AF178">
        <f>IF($F178="","",IFERROR(IFERROR(INDEX(Réttabanki!$U:$U,MATCH($F178,Réttabanki!$A:$A,0)),INDEX(Vöruskrá!$R:$R,MATCH($F178,Vöruskrá!$B:$B,0)))*$H178/1000,""))</f>
        <v>288</v>
      </c>
      <c r="AG178">
        <f>IF($F178="","",IFERROR(IFERROR(INDEX(Réttabanki!$U:$U,MATCH($F178,Réttabanki!$A:$A,0)),INDEX(Vöruskrá!$R:$R,MATCH($F178,Vöruskrá!$B:$B,0)))*IF($I178="",$H178*(1+$AD$2),$I178)/1000,""))</f>
        <v>324</v>
      </c>
      <c r="AH178">
        <f t="shared" si="12"/>
        <v>0.2817391304347826</v>
      </c>
      <c r="AI178" t="str">
        <f t="shared" si="9"/>
        <v>OK</v>
      </c>
      <c r="AJ178" s="314">
        <f t="shared" si="10"/>
        <v>46266</v>
      </c>
    </row>
    <row r="179" spans="1:36">
      <c r="A179" s="222"/>
      <c r="B179" s="218" t="s">
        <v>2396</v>
      </c>
      <c r="C179" s="218">
        <v>36</v>
      </c>
      <c r="D179" s="218" t="s">
        <v>2318</v>
      </c>
      <c r="E179" s="218" t="s">
        <v>2352</v>
      </c>
      <c r="F179" s="218" t="s">
        <v>1001</v>
      </c>
      <c r="G179" s="218" t="s">
        <v>677</v>
      </c>
      <c r="H179" s="218">
        <v>80</v>
      </c>
      <c r="I179" s="218">
        <v>100</v>
      </c>
      <c r="J179" s="437">
        <f>IF($F179="","",IFERROR(IFERROR(INDEX(Réttabanki!$U:$U,MATCH($F179,Réttabanki!$A:$A,0)),INDEX(Vöruskrá!$R:$R,MATCH($F179,Vöruskrá!$B:$B,0)))*($H179+IF($I179="",$H179*(1+$AD$2),$I179))/2/1000,""))</f>
        <v>18</v>
      </c>
      <c r="K179" s="218" t="s">
        <v>677</v>
      </c>
      <c r="L179" s="218" t="s">
        <v>228</v>
      </c>
      <c r="M179" s="218"/>
      <c r="N179" s="218">
        <v>77</v>
      </c>
      <c r="O179" s="218">
        <v>0.1</v>
      </c>
      <c r="P179" s="218">
        <v>0</v>
      </c>
      <c r="Q179" s="218">
        <v>17</v>
      </c>
      <c r="R179" s="218">
        <v>2</v>
      </c>
      <c r="S179" s="218">
        <v>0</v>
      </c>
      <c r="T179">
        <v>1</v>
      </c>
      <c r="U179" s="457" t="s">
        <v>2357</v>
      </c>
      <c r="V179" s="457" t="s">
        <v>2358</v>
      </c>
      <c r="W179" s="457" t="s">
        <v>2430</v>
      </c>
      <c r="X179" s="457" t="s">
        <v>2440</v>
      </c>
      <c r="Y179" s="457" t="s">
        <v>2541</v>
      </c>
      <c r="Z179" s="457"/>
      <c r="AA179" s="457"/>
      <c r="AF179">
        <f>IF($F179="","",IFERROR(IFERROR(INDEX(Réttabanki!$U:$U,MATCH($F179,Réttabanki!$A:$A,0)),INDEX(Vöruskrá!$R:$R,MATCH($F179,Vöruskrá!$B:$B,0)))*$H179/1000,""))</f>
        <v>16</v>
      </c>
      <c r="AG179">
        <f>IF($F179="","",IFERROR(IFERROR(INDEX(Réttabanki!$U:$U,MATCH($F179,Réttabanki!$A:$A,0)),INDEX(Vöruskrá!$R:$R,MATCH($F179,Vöruskrá!$B:$B,0)))*IF($I179="",$H179*(1+$AD$2),$I179)/1000,""))</f>
        <v>20</v>
      </c>
      <c r="AH179">
        <f t="shared" si="12"/>
        <v>1.7391304347826087E-2</v>
      </c>
      <c r="AI179" t="str">
        <f t="shared" si="9"/>
        <v>OK</v>
      </c>
      <c r="AJ179" s="314">
        <f t="shared" si="10"/>
        <v>46266</v>
      </c>
    </row>
    <row r="180" spans="1:36" ht="76.5">
      <c r="A180" s="222"/>
      <c r="B180" s="218" t="s">
        <v>2396</v>
      </c>
      <c r="C180" s="218">
        <v>36</v>
      </c>
      <c r="D180" s="218" t="s">
        <v>2318</v>
      </c>
      <c r="E180" s="218" t="s">
        <v>2352</v>
      </c>
      <c r="F180" s="218" t="s">
        <v>789</v>
      </c>
      <c r="G180" s="218" t="s">
        <v>2542</v>
      </c>
      <c r="H180" s="218">
        <v>25</v>
      </c>
      <c r="I180" s="218">
        <v>25</v>
      </c>
      <c r="J180" s="437">
        <f>IF($F180="","",IFERROR(IFERROR(INDEX(Réttabanki!$U:$U,MATCH($F180,Réttabanki!$A:$A,0)),INDEX(Vöruskrá!$R:$R,MATCH($F180,Vöruskrá!$B:$B,0)))*($H180+IF($I180="",$H180*(1+$AD$2),$I180))/2/1000,""))</f>
        <v>62.5</v>
      </c>
      <c r="K180" s="218" t="s">
        <v>790</v>
      </c>
      <c r="L180" s="218" t="s">
        <v>240</v>
      </c>
      <c r="M180" s="218"/>
      <c r="N180" s="218">
        <v>400</v>
      </c>
      <c r="O180" s="218">
        <v>40</v>
      </c>
      <c r="P180" s="218">
        <v>2.6</v>
      </c>
      <c r="Q180" s="218">
        <v>11</v>
      </c>
      <c r="R180" s="218"/>
      <c r="S180" s="218">
        <v>0.9</v>
      </c>
      <c r="U180" s="455" t="s">
        <v>2357</v>
      </c>
      <c r="V180" s="455" t="s">
        <v>2403</v>
      </c>
      <c r="W180" s="455"/>
      <c r="X180" s="455"/>
      <c r="Y180" s="455"/>
      <c r="Z180" s="455"/>
      <c r="AA180" s="455"/>
      <c r="AF180">
        <f>IF($F180="","",IFERROR(IFERROR(INDEX(Réttabanki!$U:$U,MATCH($F180,Réttabanki!$A:$A,0)),INDEX(Vöruskrá!$R:$R,MATCH($F180,Vöruskrá!$B:$B,0)))*$H180/1000,""))</f>
        <v>62.5</v>
      </c>
      <c r="AG180">
        <f>IF($F180="","",IFERROR(IFERROR(INDEX(Réttabanki!$U:$U,MATCH($F180,Réttabanki!$A:$A,0)),INDEX(Vöruskrá!$R:$R,MATCH($F180,Vöruskrá!$B:$B,0)))*IF($I180="",$H180*(1+$AD$2),$I180)/1000,""))</f>
        <v>62.5</v>
      </c>
      <c r="AH180">
        <f t="shared" si="12"/>
        <v>5.434782608695652E-2</v>
      </c>
      <c r="AI180" t="str">
        <f t="shared" si="9"/>
        <v>OK</v>
      </c>
      <c r="AJ180" s="314">
        <f t="shared" si="10"/>
        <v>46266</v>
      </c>
    </row>
    <row r="181" spans="1:36" ht="121.5">
      <c r="A181" s="222"/>
      <c r="B181" s="218" t="s">
        <v>2396</v>
      </c>
      <c r="C181" s="218">
        <v>36</v>
      </c>
      <c r="D181" s="218" t="s">
        <v>2318</v>
      </c>
      <c r="E181" s="218" t="s">
        <v>1080</v>
      </c>
      <c r="F181" s="218"/>
      <c r="G181" s="218" t="s">
        <v>2543</v>
      </c>
      <c r="H181" s="218"/>
      <c r="I181" s="218"/>
      <c r="J181" s="437" t="str">
        <f>IF($F181="","",IFERROR(IFERROR(INDEX(Réttabanki!$U:$U,MATCH($F181,Réttabanki!$A:$A,0)),INDEX(Vöruskrá!$R:$R,MATCH($F181,Vöruskrá!$B:$B,0)))*($H181+IF($I181="",$H181*(1+$AD$2),$I181))/2/1000,""))</f>
        <v/>
      </c>
      <c r="K181" s="218" t="s">
        <v>2544</v>
      </c>
      <c r="L181" s="218" t="s">
        <v>2545</v>
      </c>
      <c r="M181" s="218"/>
      <c r="N181" s="218"/>
      <c r="O181" s="218"/>
      <c r="P181" s="218"/>
      <c r="Q181" s="218"/>
      <c r="R181" s="218"/>
      <c r="S181" s="218"/>
      <c r="U181" s="457"/>
      <c r="V181" s="457"/>
      <c r="W181" s="457"/>
      <c r="X181" s="457"/>
      <c r="Y181" s="457"/>
      <c r="Z181" s="457"/>
      <c r="AA181" s="457"/>
      <c r="AF181" t="str">
        <f>IF($F181="","",IFERROR(IFERROR(INDEX(Réttabanki!$U:$U,MATCH($F181,Réttabanki!$A:$A,0)),INDEX(Vöruskrá!$R:$R,MATCH($F181,Vöruskrá!$B:$B,0)))*$H181/1000,""))</f>
        <v/>
      </c>
      <c r="AG181" t="str">
        <f>IF($F181="","",IFERROR(IFERROR(INDEX(Réttabanki!$U:$U,MATCH($F181,Réttabanki!$A:$A,0)),INDEX(Vöruskrá!$R:$R,MATCH($F181,Vöruskrá!$B:$B,0)))*IF($I181="",$H181*(1+$AD$2),$I181)/1000,""))</f>
        <v/>
      </c>
      <c r="AH181" t="str">
        <f t="shared" si="12"/>
        <v/>
      </c>
      <c r="AI181" t="str">
        <f t="shared" si="9"/>
        <v/>
      </c>
      <c r="AJ181" s="314">
        <f t="shared" si="10"/>
        <v>46266</v>
      </c>
    </row>
    <row r="182" spans="1:36" ht="45.75">
      <c r="A182" s="222"/>
      <c r="B182" s="218" t="s">
        <v>2396</v>
      </c>
      <c r="C182" s="218">
        <v>36</v>
      </c>
      <c r="D182" s="218" t="s">
        <v>2318</v>
      </c>
      <c r="E182" s="218" t="s">
        <v>1080</v>
      </c>
      <c r="F182" s="218" t="s">
        <v>696</v>
      </c>
      <c r="G182" s="218" t="s">
        <v>2546</v>
      </c>
      <c r="H182" s="218">
        <v>160</v>
      </c>
      <c r="I182" s="218">
        <v>180</v>
      </c>
      <c r="J182" s="437">
        <f>IF($F182="","",IFERROR(IFERROR(INDEX(Réttabanki!$U:$U,MATCH($F182,Réttabanki!$A:$A,0)),INDEX(Vöruskrá!$R:$R,MATCH($F182,Vöruskrá!$B:$B,0)))*($H182+IF($I182="",$H182*(1+$AD$2),$I182))/2/1000,""))</f>
        <v>306</v>
      </c>
      <c r="K182" s="218" t="s">
        <v>697</v>
      </c>
      <c r="L182" s="218" t="s">
        <v>698</v>
      </c>
      <c r="M182" s="218"/>
      <c r="N182" s="218">
        <v>122</v>
      </c>
      <c r="O182" s="218">
        <v>1.5</v>
      </c>
      <c r="P182" s="218">
        <v>0.2</v>
      </c>
      <c r="Q182" s="218">
        <v>12.4</v>
      </c>
      <c r="R182" s="218">
        <v>14.7</v>
      </c>
      <c r="S182" s="218">
        <v>0.6</v>
      </c>
      <c r="T182">
        <v>3</v>
      </c>
      <c r="U182" s="455" t="s">
        <v>2357</v>
      </c>
      <c r="V182" s="455" t="s">
        <v>2358</v>
      </c>
      <c r="W182" s="455">
        <v>160</v>
      </c>
      <c r="X182" s="455" t="s">
        <v>2462</v>
      </c>
      <c r="Y182" s="455">
        <v>75</v>
      </c>
      <c r="Z182" s="455" t="s">
        <v>2540</v>
      </c>
      <c r="AA182" s="455"/>
      <c r="AF182">
        <f>IF($F182="","",IFERROR(IFERROR(INDEX(Réttabanki!$U:$U,MATCH($F182,Réttabanki!$A:$A,0)),INDEX(Vöruskrá!$R:$R,MATCH($F182,Vöruskrá!$B:$B,0)))*$H182/1000,""))</f>
        <v>288</v>
      </c>
      <c r="AG182">
        <f>IF($F182="","",IFERROR(IFERROR(INDEX(Réttabanki!$U:$U,MATCH($F182,Réttabanki!$A:$A,0)),INDEX(Vöruskrá!$R:$R,MATCH($F182,Vöruskrá!$B:$B,0)))*IF($I182="",$H182*(1+$AD$2),$I182)/1000,""))</f>
        <v>324</v>
      </c>
      <c r="AH182">
        <f t="shared" si="12"/>
        <v>0.2817391304347826</v>
      </c>
      <c r="AI182" t="str">
        <f t="shared" si="9"/>
        <v>OK</v>
      </c>
      <c r="AJ182" s="314">
        <f t="shared" si="10"/>
        <v>46266</v>
      </c>
    </row>
    <row r="183" spans="1:36">
      <c r="A183" s="222"/>
      <c r="B183" s="218" t="s">
        <v>2396</v>
      </c>
      <c r="C183" s="218">
        <v>36</v>
      </c>
      <c r="D183" s="218" t="s">
        <v>2318</v>
      </c>
      <c r="E183" s="218" t="s">
        <v>1080</v>
      </c>
      <c r="F183" s="218" t="s">
        <v>1001</v>
      </c>
      <c r="G183" s="218" t="s">
        <v>677</v>
      </c>
      <c r="H183" s="218">
        <v>80</v>
      </c>
      <c r="I183" s="218">
        <v>100</v>
      </c>
      <c r="J183" s="437">
        <f>IF($F183="","",IFERROR(IFERROR(INDEX(Réttabanki!$U:$U,MATCH($F183,Réttabanki!$A:$A,0)),INDEX(Vöruskrá!$R:$R,MATCH($F183,Vöruskrá!$B:$B,0)))*($H183+IF($I183="",$H183*(1+$AD$2),$I183))/2/1000,""))</f>
        <v>18</v>
      </c>
      <c r="K183" s="218" t="s">
        <v>677</v>
      </c>
      <c r="L183" s="218" t="s">
        <v>228</v>
      </c>
      <c r="M183" s="218"/>
      <c r="N183" s="218">
        <v>77</v>
      </c>
      <c r="O183" s="218">
        <v>0.1</v>
      </c>
      <c r="P183" s="218">
        <v>0</v>
      </c>
      <c r="Q183" s="218">
        <v>17</v>
      </c>
      <c r="R183" s="218">
        <v>2</v>
      </c>
      <c r="S183" s="218">
        <v>0</v>
      </c>
      <c r="U183" s="457"/>
      <c r="V183" s="457"/>
      <c r="W183" s="457"/>
      <c r="X183" s="457"/>
      <c r="Y183" s="457"/>
      <c r="Z183" s="457"/>
      <c r="AA183" s="457"/>
      <c r="AF183">
        <f>IF($F183="","",IFERROR(IFERROR(INDEX(Réttabanki!$U:$U,MATCH($F183,Réttabanki!$A:$A,0)),INDEX(Vöruskrá!$R:$R,MATCH($F183,Vöruskrá!$B:$B,0)))*$H183/1000,""))</f>
        <v>16</v>
      </c>
      <c r="AG183">
        <f>IF($F183="","",IFERROR(IFERROR(INDEX(Réttabanki!$U:$U,MATCH($F183,Réttabanki!$A:$A,0)),INDEX(Vöruskrá!$R:$R,MATCH($F183,Vöruskrá!$B:$B,0)))*IF($I183="",$H183*(1+$AD$2),$I183)/1000,""))</f>
        <v>20</v>
      </c>
      <c r="AH183">
        <f t="shared" si="12"/>
        <v>1.7391304347826087E-2</v>
      </c>
      <c r="AI183" t="str">
        <f t="shared" si="9"/>
        <v>OK</v>
      </c>
      <c r="AJ183" s="314">
        <f t="shared" si="10"/>
        <v>46266</v>
      </c>
    </row>
    <row r="184" spans="1:36" ht="76.5">
      <c r="A184" s="222"/>
      <c r="B184" s="218" t="s">
        <v>2396</v>
      </c>
      <c r="C184" s="218">
        <v>36</v>
      </c>
      <c r="D184" s="218" t="s">
        <v>2318</v>
      </c>
      <c r="E184" s="218" t="s">
        <v>1080</v>
      </c>
      <c r="F184" s="218" t="s">
        <v>789</v>
      </c>
      <c r="G184" s="218" t="s">
        <v>2542</v>
      </c>
      <c r="H184" s="218">
        <v>25</v>
      </c>
      <c r="I184" s="218">
        <v>25</v>
      </c>
      <c r="J184" s="437">
        <f>IF($F184="","",IFERROR(IFERROR(INDEX(Réttabanki!$U:$U,MATCH($F184,Réttabanki!$A:$A,0)),INDEX(Vöruskrá!$R:$R,MATCH($F184,Vöruskrá!$B:$B,0)))*($H184+IF($I184="",$H184*(1+$AD$2),$I184))/2/1000,""))</f>
        <v>62.5</v>
      </c>
      <c r="K184" s="218" t="s">
        <v>790</v>
      </c>
      <c r="L184" s="218" t="s">
        <v>240</v>
      </c>
      <c r="M184" s="218"/>
      <c r="N184" s="218">
        <v>400</v>
      </c>
      <c r="O184" s="218">
        <v>40</v>
      </c>
      <c r="P184" s="218">
        <v>2.6</v>
      </c>
      <c r="Q184" s="218">
        <v>11</v>
      </c>
      <c r="R184" s="218"/>
      <c r="S184" s="218">
        <v>0.9</v>
      </c>
      <c r="U184" s="455"/>
      <c r="V184" s="455"/>
      <c r="W184" s="455"/>
      <c r="X184" s="455"/>
      <c r="Y184" s="455"/>
      <c r="Z184" s="455"/>
      <c r="AA184" s="455"/>
      <c r="AF184">
        <f>IF($F184="","",IFERROR(IFERROR(INDEX(Réttabanki!$U:$U,MATCH($F184,Réttabanki!$A:$A,0)),INDEX(Vöruskrá!$R:$R,MATCH($F184,Vöruskrá!$B:$B,0)))*$H184/1000,""))</f>
        <v>62.5</v>
      </c>
      <c r="AG184">
        <f>IF($F184="","",IFERROR(IFERROR(INDEX(Réttabanki!$U:$U,MATCH($F184,Réttabanki!$A:$A,0)),INDEX(Vöruskrá!$R:$R,MATCH($F184,Vöruskrá!$B:$B,0)))*IF($I184="",$H184*(1+$AD$2),$I184)/1000,""))</f>
        <v>62.5</v>
      </c>
      <c r="AH184">
        <f t="shared" si="12"/>
        <v>5.434782608695652E-2</v>
      </c>
      <c r="AI184" t="str">
        <f t="shared" si="9"/>
        <v>OK</v>
      </c>
      <c r="AJ184" s="314">
        <f t="shared" si="10"/>
        <v>46266</v>
      </c>
    </row>
    <row r="185" spans="1:36" ht="106.5">
      <c r="A185" s="222"/>
      <c r="B185" s="218" t="s">
        <v>2396</v>
      </c>
      <c r="C185" s="218">
        <v>36</v>
      </c>
      <c r="D185" s="218" t="s">
        <v>2318</v>
      </c>
      <c r="E185" s="218" t="s">
        <v>1080</v>
      </c>
      <c r="F185" s="218"/>
      <c r="G185" s="218" t="s">
        <v>2547</v>
      </c>
      <c r="H185" s="218"/>
      <c r="I185" s="218"/>
      <c r="J185" s="437" t="str">
        <f>IF($F185="","",IFERROR(IFERROR(INDEX(Réttabanki!$U:$U,MATCH($F185,Réttabanki!$A:$A,0)),INDEX(Vöruskrá!$R:$R,MATCH($F185,Vöruskrá!$B:$B,0)))*($H185+IF($I185="",$H185*(1+$AD$2),$I185))/2/1000,""))</f>
        <v/>
      </c>
      <c r="K185" s="218" t="s">
        <v>2548</v>
      </c>
      <c r="L185" s="218" t="s">
        <v>2235</v>
      </c>
      <c r="M185" s="218"/>
      <c r="N185" s="218"/>
      <c r="O185" s="218"/>
      <c r="P185" s="218"/>
      <c r="Q185" s="218"/>
      <c r="R185" s="218"/>
      <c r="S185" s="218"/>
      <c r="U185" s="457"/>
      <c r="V185" s="457"/>
      <c r="W185" s="457"/>
      <c r="X185" s="457"/>
      <c r="Y185" s="457"/>
      <c r="Z185" s="457"/>
      <c r="AA185" s="457"/>
      <c r="AF185" t="str">
        <f>IF($F185="","",IFERROR(IFERROR(INDEX(Réttabanki!$U:$U,MATCH($F185,Réttabanki!$A:$A,0)),INDEX(Vöruskrá!$R:$R,MATCH($F185,Vöruskrá!$B:$B,0)))*$H185/1000,""))</f>
        <v/>
      </c>
      <c r="AG185" t="str">
        <f>IF($F185="","",IFERROR(IFERROR(INDEX(Réttabanki!$U:$U,MATCH($F185,Réttabanki!$A:$A,0)),INDEX(Vöruskrá!$R:$R,MATCH($F185,Vöruskrá!$B:$B,0)))*IF($I185="",$H185*(1+$AD$2),$I185)/1000,""))</f>
        <v/>
      </c>
      <c r="AH185" t="str">
        <f t="shared" si="12"/>
        <v/>
      </c>
      <c r="AI185" t="str">
        <f t="shared" si="9"/>
        <v/>
      </c>
      <c r="AJ185" s="314">
        <f t="shared" si="10"/>
        <v>46266</v>
      </c>
    </row>
    <row r="186" spans="1:36" ht="30.75">
      <c r="A186" s="222"/>
      <c r="B186" s="218" t="s">
        <v>2396</v>
      </c>
      <c r="C186" s="218">
        <v>36</v>
      </c>
      <c r="D186" s="218" t="s">
        <v>2318</v>
      </c>
      <c r="E186" s="218" t="s">
        <v>1080</v>
      </c>
      <c r="F186" s="218" t="s">
        <v>287</v>
      </c>
      <c r="G186" s="218" t="s">
        <v>2549</v>
      </c>
      <c r="H186" s="218">
        <v>160</v>
      </c>
      <c r="I186" s="218">
        <v>180</v>
      </c>
      <c r="J186" s="437">
        <f>IF($F186="","",IFERROR(IFERROR(INDEX(Réttabanki!$U:$U,MATCH($F186,Réttabanki!$A:$A,0)),INDEX(Vöruskrá!$R:$R,MATCH($F186,Vöruskrá!$B:$B,0)))*($H186+IF($I186="",$H186*(1+$AD$2),$I186))/2/1000,""))</f>
        <v>306</v>
      </c>
      <c r="K186" s="218" t="s">
        <v>289</v>
      </c>
      <c r="L186" s="218" t="s">
        <v>290</v>
      </c>
      <c r="M186" s="218"/>
      <c r="N186" s="218">
        <v>125</v>
      </c>
      <c r="O186" s="218">
        <v>1.3</v>
      </c>
      <c r="P186" s="218">
        <v>0.1</v>
      </c>
      <c r="Q186" s="218">
        <v>14.2</v>
      </c>
      <c r="R186" s="218">
        <v>14.1</v>
      </c>
      <c r="S186" s="218">
        <v>1.4</v>
      </c>
      <c r="T186">
        <v>3</v>
      </c>
      <c r="U186" s="455" t="s">
        <v>2357</v>
      </c>
      <c r="V186" s="455" t="s">
        <v>2358</v>
      </c>
      <c r="W186" s="455">
        <v>160</v>
      </c>
      <c r="X186" s="455" t="s">
        <v>2462</v>
      </c>
      <c r="Y186" s="455">
        <v>75</v>
      </c>
      <c r="Z186" s="455"/>
      <c r="AA186" s="455"/>
      <c r="AF186">
        <f>IF($F186="","",IFERROR(IFERROR(INDEX(Réttabanki!$U:$U,MATCH($F186,Réttabanki!$A:$A,0)),INDEX(Vöruskrá!$R:$R,MATCH($F186,Vöruskrá!$B:$B,0)))*$H186/1000,""))</f>
        <v>288</v>
      </c>
      <c r="AG186">
        <f>IF($F186="","",IFERROR(IFERROR(INDEX(Réttabanki!$U:$U,MATCH($F186,Réttabanki!$A:$A,0)),INDEX(Vöruskrá!$R:$R,MATCH($F186,Vöruskrá!$B:$B,0)))*IF($I186="",$H186*(1+$AD$2),$I186)/1000,""))</f>
        <v>324</v>
      </c>
      <c r="AH186">
        <f t="shared" si="12"/>
        <v>0.2817391304347826</v>
      </c>
      <c r="AI186" t="str">
        <f t="shared" si="9"/>
        <v>OK</v>
      </c>
      <c r="AJ186" s="314">
        <f t="shared" si="10"/>
        <v>46266</v>
      </c>
    </row>
    <row r="187" spans="1:36">
      <c r="A187" s="222"/>
      <c r="B187" s="218" t="s">
        <v>2396</v>
      </c>
      <c r="C187" s="218">
        <v>36</v>
      </c>
      <c r="D187" s="218" t="s">
        <v>2318</v>
      </c>
      <c r="E187" s="218" t="s">
        <v>1080</v>
      </c>
      <c r="F187" s="218" t="s">
        <v>1001</v>
      </c>
      <c r="G187" s="218" t="s">
        <v>677</v>
      </c>
      <c r="H187" s="218">
        <v>80</v>
      </c>
      <c r="I187" s="218">
        <v>100</v>
      </c>
      <c r="J187" s="437">
        <f>IF($F187="","",IFERROR(IFERROR(INDEX(Réttabanki!$U:$U,MATCH($F187,Réttabanki!$A:$A,0)),INDEX(Vöruskrá!$R:$R,MATCH($F187,Vöruskrá!$B:$B,0)))*($H187+IF($I187="",$H187*(1+$AD$2),$I187))/2/1000,""))</f>
        <v>18</v>
      </c>
      <c r="K187" s="218" t="s">
        <v>677</v>
      </c>
      <c r="L187" s="218" t="s">
        <v>228</v>
      </c>
      <c r="M187" s="218"/>
      <c r="N187" s="218">
        <v>77</v>
      </c>
      <c r="O187" s="218">
        <v>0.1</v>
      </c>
      <c r="P187" s="218">
        <v>0</v>
      </c>
      <c r="Q187" s="218">
        <v>17</v>
      </c>
      <c r="R187" s="218">
        <v>2</v>
      </c>
      <c r="S187" s="218">
        <v>0</v>
      </c>
      <c r="U187" s="457"/>
      <c r="V187" s="457"/>
      <c r="W187" s="457"/>
      <c r="X187" s="457"/>
      <c r="Y187" s="457"/>
      <c r="Z187" s="457"/>
      <c r="AA187" s="457"/>
      <c r="AF187">
        <f>IF($F187="","",IFERROR(IFERROR(INDEX(Réttabanki!$U:$U,MATCH($F187,Réttabanki!$A:$A,0)),INDEX(Vöruskrá!$R:$R,MATCH($F187,Vöruskrá!$B:$B,0)))*$H187/1000,""))</f>
        <v>16</v>
      </c>
      <c r="AG187">
        <f>IF($F187="","",IFERROR(IFERROR(INDEX(Réttabanki!$U:$U,MATCH($F187,Réttabanki!$A:$A,0)),INDEX(Vöruskrá!$R:$R,MATCH($F187,Vöruskrá!$B:$B,0)))*IF($I187="",$H187*(1+$AD$2),$I187)/1000,""))</f>
        <v>20</v>
      </c>
      <c r="AH187">
        <f t="shared" si="12"/>
        <v>1.7391304347826087E-2</v>
      </c>
      <c r="AI187" t="str">
        <f t="shared" si="9"/>
        <v>OK</v>
      </c>
      <c r="AJ187" s="314">
        <f t="shared" si="10"/>
        <v>46266</v>
      </c>
    </row>
    <row r="188" spans="1:36" ht="76.5">
      <c r="A188" s="222"/>
      <c r="B188" s="218" t="s">
        <v>2396</v>
      </c>
      <c r="C188" s="218">
        <v>36</v>
      </c>
      <c r="D188" s="218" t="s">
        <v>2318</v>
      </c>
      <c r="E188" s="218" t="s">
        <v>1080</v>
      </c>
      <c r="F188" s="218" t="s">
        <v>789</v>
      </c>
      <c r="G188" s="218" t="s">
        <v>2542</v>
      </c>
      <c r="H188" s="218">
        <v>25</v>
      </c>
      <c r="I188" s="218">
        <v>25</v>
      </c>
      <c r="J188" s="437">
        <f>IF($F188="","",IFERROR(IFERROR(INDEX(Réttabanki!$U:$U,MATCH($F188,Réttabanki!$A:$A,0)),INDEX(Vöruskrá!$R:$R,MATCH($F188,Vöruskrá!$B:$B,0)))*($H188+IF($I188="",$H188*(1+$AD$2),$I188))/2/1000,""))</f>
        <v>62.5</v>
      </c>
      <c r="K188" s="218" t="s">
        <v>790</v>
      </c>
      <c r="L188" s="218" t="s">
        <v>240</v>
      </c>
      <c r="M188" s="218"/>
      <c r="N188" s="218">
        <v>400</v>
      </c>
      <c r="O188" s="218">
        <v>40</v>
      </c>
      <c r="P188" s="218">
        <v>2.6</v>
      </c>
      <c r="Q188" s="218">
        <v>11</v>
      </c>
      <c r="R188" s="218"/>
      <c r="S188" s="218">
        <v>0.9</v>
      </c>
      <c r="U188" s="455"/>
      <c r="V188" s="455"/>
      <c r="W188" s="455"/>
      <c r="X188" s="455"/>
      <c r="Y188" s="455"/>
      <c r="Z188" s="455"/>
      <c r="AA188" s="455"/>
      <c r="AF188">
        <f>IF($F188="","",IFERROR(IFERROR(INDEX(Réttabanki!$U:$U,MATCH($F188,Réttabanki!$A:$A,0)),INDEX(Vöruskrá!$R:$R,MATCH($F188,Vöruskrá!$B:$B,0)))*$H188/1000,""))</f>
        <v>62.5</v>
      </c>
      <c r="AG188">
        <f>IF($F188="","",IFERROR(IFERROR(INDEX(Réttabanki!$U:$U,MATCH($F188,Réttabanki!$A:$A,0)),INDEX(Vöruskrá!$R:$R,MATCH($F188,Vöruskrá!$B:$B,0)))*IF($I188="",$H188*(1+$AD$2),$I188)/1000,""))</f>
        <v>62.5</v>
      </c>
      <c r="AH188">
        <f t="shared" si="12"/>
        <v>5.434782608695652E-2</v>
      </c>
      <c r="AI188" t="str">
        <f t="shared" si="9"/>
        <v>OK</v>
      </c>
      <c r="AJ188" s="314">
        <f t="shared" si="10"/>
        <v>46266</v>
      </c>
    </row>
    <row r="189" spans="1:36">
      <c r="A189" s="222"/>
      <c r="B189" s="218"/>
      <c r="C189" s="218"/>
      <c r="D189" s="218"/>
      <c r="E189" s="218"/>
      <c r="F189" s="218"/>
      <c r="G189" s="218" t="s">
        <v>2550</v>
      </c>
      <c r="H189" s="218"/>
      <c r="I189" s="218"/>
      <c r="J189" s="437" t="str">
        <f>IF($F189="","",IFERROR(IFERROR(INDEX(Réttabanki!$U:$U,MATCH($F189,Réttabanki!$A:$A,0)),INDEX(Vöruskrá!$R:$R,MATCH($F189,Vöruskrá!$B:$B,0)))*($H189+IF($I189="",$H189*(1+$AD$2),$I189))/2/1000,""))</f>
        <v/>
      </c>
      <c r="K189" s="218"/>
      <c r="L189" s="218"/>
      <c r="M189" s="218"/>
      <c r="N189" s="218"/>
      <c r="O189" s="218"/>
      <c r="P189" s="218"/>
      <c r="Q189" s="218"/>
      <c r="R189" s="218"/>
      <c r="S189" s="218"/>
      <c r="U189" s="457"/>
      <c r="V189" s="457"/>
      <c r="W189" s="457"/>
      <c r="X189" s="457"/>
      <c r="Y189" s="457"/>
      <c r="Z189" s="457"/>
      <c r="AA189" s="457"/>
      <c r="AF189" t="str">
        <f>IF($F189="","",IFERROR(IFERROR(INDEX(Réttabanki!$U:$U,MATCH($F189,Réttabanki!$A:$A,0)),INDEX(Vöruskrá!$R:$R,MATCH($F189,Vöruskrá!$B:$B,0)))*$H189/1000,""))</f>
        <v/>
      </c>
      <c r="AG189" t="str">
        <f>IF($F189="","",IFERROR(IFERROR(INDEX(Réttabanki!$U:$U,MATCH($F189,Réttabanki!$A:$A,0)),INDEX(Vöruskrá!$R:$R,MATCH($F189,Vöruskrá!$B:$B,0)))*IF($I189="",$H189*(1+$AD$2),$I189)/1000,""))</f>
        <v/>
      </c>
      <c r="AH189" t="str">
        <f t="shared" si="12"/>
        <v/>
      </c>
      <c r="AI189" t="str">
        <f t="shared" si="9"/>
        <v/>
      </c>
      <c r="AJ189" s="314">
        <f t="shared" si="10"/>
        <v>46266</v>
      </c>
    </row>
    <row r="190" spans="1:36" ht="45.75">
      <c r="A190" s="222"/>
      <c r="B190" s="218" t="s">
        <v>2396</v>
      </c>
      <c r="C190" s="218">
        <v>36</v>
      </c>
      <c r="D190" s="218" t="s">
        <v>2318</v>
      </c>
      <c r="E190" s="218" t="s">
        <v>1080</v>
      </c>
      <c r="F190" s="218" t="s">
        <v>707</v>
      </c>
      <c r="G190" s="218" t="s">
        <v>2550</v>
      </c>
      <c r="H190" s="218">
        <v>160</v>
      </c>
      <c r="I190" s="218">
        <v>180</v>
      </c>
      <c r="J190" s="437">
        <f>IF($F190="","",IFERROR(IFERROR(INDEX(Réttabanki!$U:$U,MATCH($F190,Réttabanki!$A:$A,0)),INDEX(Vöruskrá!$R:$R,MATCH($F190,Vöruskrá!$B:$B,0)))*($H190+IF($I190="",$H190*(1+$AD$2),$I190))/2/1000,""))</f>
        <v>425</v>
      </c>
      <c r="K190" s="218" t="s">
        <v>708</v>
      </c>
      <c r="L190" s="218" t="s">
        <v>136</v>
      </c>
      <c r="M190" s="218"/>
      <c r="N190" s="218">
        <v>153</v>
      </c>
      <c r="O190" s="218">
        <v>5.2</v>
      </c>
      <c r="P190" s="218">
        <v>0.9</v>
      </c>
      <c r="Q190" s="218">
        <v>6.6</v>
      </c>
      <c r="R190" s="218">
        <v>20</v>
      </c>
      <c r="S190" s="218">
        <v>0.7</v>
      </c>
      <c r="T190">
        <v>2</v>
      </c>
      <c r="U190" s="455" t="s">
        <v>2357</v>
      </c>
      <c r="V190" s="455" t="s">
        <v>2358</v>
      </c>
      <c r="W190" s="455">
        <v>160</v>
      </c>
      <c r="X190" s="455" t="s">
        <v>2462</v>
      </c>
      <c r="Y190" s="455">
        <v>75</v>
      </c>
      <c r="Z190" s="455"/>
      <c r="AA190" s="455"/>
      <c r="AF190">
        <f>IF($F190="","",IFERROR(IFERROR(INDEX(Réttabanki!$U:$U,MATCH($F190,Réttabanki!$A:$A,0)),INDEX(Vöruskrá!$R:$R,MATCH($F190,Vöruskrá!$B:$B,0)))*$H190/1000,""))</f>
        <v>400</v>
      </c>
      <c r="AG190">
        <f>IF($F190="","",IFERROR(IFERROR(INDEX(Réttabanki!$U:$U,MATCH($F190,Réttabanki!$A:$A,0)),INDEX(Vöruskrá!$R:$R,MATCH($F190,Vöruskrá!$B:$B,0)))*IF($I190="",$H190*(1+$AD$2),$I190)/1000,""))</f>
        <v>450</v>
      </c>
      <c r="AH190">
        <f t="shared" si="12"/>
        <v>0.39130434782608697</v>
      </c>
      <c r="AI190" t="str">
        <f t="shared" si="9"/>
        <v>⚠ Yfir 30%</v>
      </c>
      <c r="AJ190" s="314">
        <f t="shared" si="10"/>
        <v>46266</v>
      </c>
    </row>
    <row r="191" spans="1:36">
      <c r="A191" s="222"/>
      <c r="B191" s="218"/>
      <c r="C191" s="218"/>
      <c r="D191" s="218"/>
      <c r="E191" s="218"/>
      <c r="F191" s="218"/>
      <c r="G191" s="218" t="s">
        <v>2551</v>
      </c>
      <c r="H191" s="218"/>
      <c r="I191" s="218"/>
      <c r="J191" s="437" t="str">
        <f>IF($F191="","",IFERROR(IFERROR(INDEX(Réttabanki!$U:$U,MATCH($F191,Réttabanki!$A:$A,0)),INDEX(Vöruskrá!$R:$R,MATCH($F191,Vöruskrá!$B:$B,0)))*($H191+IF($I191="",$H191*(1+$AD$2),$I191))/2/1000,""))</f>
        <v/>
      </c>
      <c r="K191" s="218"/>
      <c r="L191" s="218"/>
      <c r="M191" s="218"/>
      <c r="N191" s="218"/>
      <c r="O191" s="218"/>
      <c r="P191" s="218"/>
      <c r="Q191" s="218"/>
      <c r="R191" s="218"/>
      <c r="S191" s="218"/>
      <c r="U191" s="457"/>
      <c r="V191" s="457"/>
      <c r="W191" s="457"/>
      <c r="X191" s="457"/>
      <c r="Y191" s="457"/>
      <c r="Z191" s="457"/>
      <c r="AA191" s="457"/>
      <c r="AF191" t="str">
        <f>IF($F191="","",IFERROR(IFERROR(INDEX(Réttabanki!$U:$U,MATCH($F191,Réttabanki!$A:$A,0)),INDEX(Vöruskrá!$R:$R,MATCH($F191,Vöruskrá!$B:$B,0)))*$H191/1000,""))</f>
        <v/>
      </c>
      <c r="AG191" t="str">
        <f>IF($F191="","",IFERROR(IFERROR(INDEX(Réttabanki!$U:$U,MATCH($F191,Réttabanki!$A:$A,0)),INDEX(Vöruskrá!$R:$R,MATCH($F191,Vöruskrá!$B:$B,0)))*IF($I191="",$H191*(1+$AD$2),$I191)/1000,""))</f>
        <v/>
      </c>
      <c r="AH191" t="str">
        <f t="shared" si="12"/>
        <v/>
      </c>
      <c r="AI191" t="str">
        <f t="shared" si="9"/>
        <v/>
      </c>
      <c r="AJ191" s="314">
        <f t="shared" si="10"/>
        <v>46266</v>
      </c>
    </row>
    <row r="192" spans="1:36">
      <c r="A192" s="222"/>
      <c r="B192" s="218" t="s">
        <v>2396</v>
      </c>
      <c r="C192" s="218">
        <v>36</v>
      </c>
      <c r="D192" s="218" t="s">
        <v>2318</v>
      </c>
      <c r="E192" s="218" t="s">
        <v>1080</v>
      </c>
      <c r="F192" s="218" t="s">
        <v>718</v>
      </c>
      <c r="G192" s="218" t="s">
        <v>2494</v>
      </c>
      <c r="H192" s="218">
        <v>160</v>
      </c>
      <c r="I192" s="218">
        <v>180</v>
      </c>
      <c r="J192" s="437">
        <f>IF($F192="","",IFERROR(IFERROR(INDEX(Réttabanki!$U:$U,MATCH($F192,Réttabanki!$A:$A,0)),INDEX(Vöruskrá!$R:$R,MATCH($F192,Vöruskrá!$B:$B,0)))*($H192+IF($I192="",$H192*(1+$AD$2),$I192))/2/1000,""))</f>
        <v>294.77999999999997</v>
      </c>
      <c r="K192" s="218" t="s">
        <v>263</v>
      </c>
      <c r="L192" s="218"/>
      <c r="M192" s="218"/>
      <c r="N192" s="218">
        <v>150</v>
      </c>
      <c r="O192" s="218">
        <v>9.5</v>
      </c>
      <c r="P192" s="218">
        <v>2.2999999999999998</v>
      </c>
      <c r="Q192" s="218">
        <v>0</v>
      </c>
      <c r="R192" s="218">
        <v>18</v>
      </c>
      <c r="S192" s="218">
        <v>0.2</v>
      </c>
      <c r="T192">
        <v>2</v>
      </c>
      <c r="U192" s="455" t="s">
        <v>2357</v>
      </c>
      <c r="V192" s="455" t="s">
        <v>2358</v>
      </c>
      <c r="W192" s="455">
        <v>160</v>
      </c>
      <c r="X192" s="455" t="s">
        <v>2462</v>
      </c>
      <c r="Y192" s="455">
        <v>75</v>
      </c>
      <c r="Z192" s="455"/>
      <c r="AA192" s="455"/>
      <c r="AF192">
        <f>IF($F192="","",IFERROR(IFERROR(INDEX(Réttabanki!$U:$U,MATCH($F192,Réttabanki!$A:$A,0)),INDEX(Vöruskrá!$R:$R,MATCH($F192,Vöruskrá!$B:$B,0)))*$H192/1000,""))</f>
        <v>277.44</v>
      </c>
      <c r="AG192">
        <f>IF($F192="","",IFERROR(IFERROR(INDEX(Réttabanki!$U:$U,MATCH($F192,Réttabanki!$A:$A,0)),INDEX(Vöruskrá!$R:$R,MATCH($F192,Vöruskrá!$B:$B,0)))*IF($I192="",$H192*(1+$AD$2),$I192)/1000,""))</f>
        <v>312.12</v>
      </c>
      <c r="AH192">
        <f t="shared" si="12"/>
        <v>0.2714086956521739</v>
      </c>
      <c r="AI192" t="str">
        <f t="shared" si="9"/>
        <v>OK</v>
      </c>
      <c r="AJ192" s="314">
        <f t="shared" si="10"/>
        <v>46266</v>
      </c>
    </row>
    <row r="193" spans="1:36" ht="121.5">
      <c r="A193" s="222"/>
      <c r="B193" s="218" t="s">
        <v>2396</v>
      </c>
      <c r="C193" s="218">
        <v>36</v>
      </c>
      <c r="D193" s="218" t="s">
        <v>2318</v>
      </c>
      <c r="E193" s="218" t="s">
        <v>2376</v>
      </c>
      <c r="F193" s="218"/>
      <c r="G193" s="218" t="s">
        <v>2552</v>
      </c>
      <c r="H193" s="218"/>
      <c r="I193" s="218"/>
      <c r="J193" s="437" t="str">
        <f>IF($F193="","",IFERROR(IFERROR(INDEX(Réttabanki!$U:$U,MATCH($F193,Réttabanki!$A:$A,0)),INDEX(Vöruskrá!$R:$R,MATCH($F193,Vöruskrá!$B:$B,0)))*($H193+IF($I193="",$H193*(1+$AD$2),$I193))/2/1000,""))</f>
        <v/>
      </c>
      <c r="K193" s="218" t="s">
        <v>2553</v>
      </c>
      <c r="L193" s="218" t="s">
        <v>2493</v>
      </c>
      <c r="M193" s="218"/>
      <c r="N193" s="218"/>
      <c r="O193" s="218"/>
      <c r="P193" s="218"/>
      <c r="Q193" s="218"/>
      <c r="R193" s="218"/>
      <c r="S193" s="218"/>
      <c r="U193" s="457"/>
      <c r="V193" s="457"/>
      <c r="W193" s="457"/>
      <c r="X193" s="457"/>
      <c r="Y193" s="457"/>
      <c r="Z193" s="457"/>
      <c r="AA193" s="457"/>
      <c r="AF193" t="str">
        <f>IF($F193="","",IFERROR(IFERROR(INDEX(Réttabanki!$U:$U,MATCH($F193,Réttabanki!$A:$A,0)),INDEX(Vöruskrá!$R:$R,MATCH($F193,Vöruskrá!$B:$B,0)))*$H193/1000,""))</f>
        <v/>
      </c>
      <c r="AG193" t="str">
        <f>IF($F193="","",IFERROR(IFERROR(INDEX(Réttabanki!$U:$U,MATCH($F193,Réttabanki!$A:$A,0)),INDEX(Vöruskrá!$R:$R,MATCH($F193,Vöruskrá!$B:$B,0)))*IF($I193="",$H193*(1+$AD$2),$I193)/1000,""))</f>
        <v/>
      </c>
      <c r="AH193" t="str">
        <f t="shared" si="12"/>
        <v/>
      </c>
      <c r="AI193" t="str">
        <f t="shared" si="9"/>
        <v/>
      </c>
      <c r="AJ193" s="314">
        <f t="shared" si="10"/>
        <v>46266</v>
      </c>
    </row>
    <row r="194" spans="1:36" ht="45.75">
      <c r="A194" s="222"/>
      <c r="B194" s="218" t="s">
        <v>2396</v>
      </c>
      <c r="C194" s="218">
        <v>36</v>
      </c>
      <c r="D194" s="218" t="s">
        <v>2318</v>
      </c>
      <c r="E194" s="218" t="s">
        <v>2376</v>
      </c>
      <c r="F194" s="218" t="s">
        <v>1574</v>
      </c>
      <c r="G194" s="218" t="s">
        <v>2554</v>
      </c>
      <c r="H194" s="218">
        <v>160</v>
      </c>
      <c r="I194" s="218">
        <v>180</v>
      </c>
      <c r="J194" s="437">
        <f>IF($F194="","",IFERROR(IFERROR(INDEX(Réttabanki!$U:$U,MATCH($F194,Réttabanki!$A:$A,0)),INDEX(Vöruskrá!$R:$R,MATCH($F194,Vöruskrá!$B:$B,0)))*($H194+IF($I194="",$H194*(1+$AD$2),$I194))/2/1000,""))</f>
        <v>221</v>
      </c>
      <c r="K194" s="218" t="s">
        <v>1577</v>
      </c>
      <c r="L194" s="218" t="s">
        <v>136</v>
      </c>
      <c r="M194" s="218"/>
      <c r="N194" s="218">
        <v>177</v>
      </c>
      <c r="O194" s="218">
        <v>8.3000000000000007</v>
      </c>
      <c r="P194" s="218">
        <v>1</v>
      </c>
      <c r="Q194" s="218">
        <v>20</v>
      </c>
      <c r="R194" s="218">
        <v>3.8</v>
      </c>
      <c r="S194" s="218">
        <v>1.4</v>
      </c>
      <c r="T194">
        <v>2</v>
      </c>
      <c r="U194" s="455" t="s">
        <v>2357</v>
      </c>
      <c r="V194" s="455" t="s">
        <v>2358</v>
      </c>
      <c r="W194" s="455">
        <v>160</v>
      </c>
      <c r="X194" s="455" t="s">
        <v>2462</v>
      </c>
      <c r="Y194" s="455">
        <v>75</v>
      </c>
      <c r="Z194" s="455"/>
      <c r="AA194" s="455"/>
      <c r="AF194">
        <f>IF($F194="","",IFERROR(IFERROR(INDEX(Réttabanki!$U:$U,MATCH($F194,Réttabanki!$A:$A,0)),INDEX(Vöruskrá!$R:$R,MATCH($F194,Vöruskrá!$B:$B,0)))*$H194/1000,""))</f>
        <v>208</v>
      </c>
      <c r="AG194">
        <f>IF($F194="","",IFERROR(IFERROR(INDEX(Réttabanki!$U:$U,MATCH($F194,Réttabanki!$A:$A,0)),INDEX(Vöruskrá!$R:$R,MATCH($F194,Vöruskrá!$B:$B,0)))*IF($I194="",$H194*(1+$AD$2),$I194)/1000,""))</f>
        <v>234</v>
      </c>
      <c r="AH194">
        <f t="shared" si="12"/>
        <v>0.20347826086956522</v>
      </c>
      <c r="AI194" t="str">
        <f t="shared" si="9"/>
        <v>OK</v>
      </c>
      <c r="AJ194" s="314">
        <f t="shared" si="10"/>
        <v>46266</v>
      </c>
    </row>
    <row r="195" spans="1:36">
      <c r="A195" s="222"/>
      <c r="B195" s="218" t="s">
        <v>2396</v>
      </c>
      <c r="C195" s="218">
        <v>36</v>
      </c>
      <c r="D195" s="218" t="s">
        <v>2318</v>
      </c>
      <c r="E195" s="218" t="s">
        <v>2376</v>
      </c>
      <c r="F195" s="218" t="s">
        <v>1001</v>
      </c>
      <c r="G195" s="218" t="s">
        <v>677</v>
      </c>
      <c r="H195" s="218">
        <v>80</v>
      </c>
      <c r="I195" s="218">
        <v>100</v>
      </c>
      <c r="J195" s="437">
        <f>IF($F195="","",IFERROR(IFERROR(INDEX(Réttabanki!$U:$U,MATCH($F195,Réttabanki!$A:$A,0)),INDEX(Vöruskrá!$R:$R,MATCH($F195,Vöruskrá!$B:$B,0)))*($H195+IF($I195="",$H195*(1+$AD$2),$I195))/2/1000,""))</f>
        <v>18</v>
      </c>
      <c r="K195" s="218" t="s">
        <v>677</v>
      </c>
      <c r="L195" s="218" t="s">
        <v>228</v>
      </c>
      <c r="M195" s="218"/>
      <c r="N195" s="218">
        <v>77</v>
      </c>
      <c r="O195" s="218">
        <v>0.1</v>
      </c>
      <c r="P195" s="218">
        <v>0</v>
      </c>
      <c r="Q195" s="218">
        <v>17</v>
      </c>
      <c r="R195" s="218">
        <v>2</v>
      </c>
      <c r="S195" s="218">
        <v>0</v>
      </c>
      <c r="U195" s="457"/>
      <c r="V195" s="457"/>
      <c r="W195" s="457"/>
      <c r="X195" s="457"/>
      <c r="Y195" s="457"/>
      <c r="Z195" s="457"/>
      <c r="AA195" s="457"/>
      <c r="AF195">
        <f>IF($F195="","",IFERROR(IFERROR(INDEX(Réttabanki!$U:$U,MATCH($F195,Réttabanki!$A:$A,0)),INDEX(Vöruskrá!$R:$R,MATCH($F195,Vöruskrá!$B:$B,0)))*$H195/1000,""))</f>
        <v>16</v>
      </c>
      <c r="AG195">
        <f>IF($F195="","",IFERROR(IFERROR(INDEX(Réttabanki!$U:$U,MATCH($F195,Réttabanki!$A:$A,0)),INDEX(Vöruskrá!$R:$R,MATCH($F195,Vöruskrá!$B:$B,0)))*IF($I195="",$H195*(1+$AD$2),$I195)/1000,""))</f>
        <v>20</v>
      </c>
      <c r="AH195">
        <f t="shared" si="12"/>
        <v>1.7391304347826087E-2</v>
      </c>
      <c r="AI195" t="str">
        <f t="shared" si="9"/>
        <v>OK</v>
      </c>
      <c r="AJ195" s="314">
        <f t="shared" si="10"/>
        <v>46266</v>
      </c>
    </row>
    <row r="196" spans="1:36" ht="76.5">
      <c r="A196" s="222"/>
      <c r="B196" s="218" t="s">
        <v>2396</v>
      </c>
      <c r="C196" s="218">
        <v>36</v>
      </c>
      <c r="D196" s="218" t="s">
        <v>2318</v>
      </c>
      <c r="E196" s="218" t="s">
        <v>2376</v>
      </c>
      <c r="F196" s="218" t="s">
        <v>789</v>
      </c>
      <c r="G196" s="218" t="s">
        <v>2542</v>
      </c>
      <c r="H196" s="218">
        <v>25</v>
      </c>
      <c r="I196" s="218">
        <v>25</v>
      </c>
      <c r="J196" s="437">
        <f>IF($F196="","",IFERROR(IFERROR(INDEX(Réttabanki!$U:$U,MATCH($F196,Réttabanki!$A:$A,0)),INDEX(Vöruskrá!$R:$R,MATCH($F196,Vöruskrá!$B:$B,0)))*($H196+IF($I196="",$H196*(1+$AD$2),$I196))/2/1000,""))</f>
        <v>62.5</v>
      </c>
      <c r="K196" s="218" t="s">
        <v>790</v>
      </c>
      <c r="L196" s="218" t="s">
        <v>240</v>
      </c>
      <c r="M196" s="218"/>
      <c r="N196" s="218">
        <v>400</v>
      </c>
      <c r="O196" s="218">
        <v>40</v>
      </c>
      <c r="P196" s="218">
        <v>2.6</v>
      </c>
      <c r="Q196" s="218">
        <v>11</v>
      </c>
      <c r="R196" s="218"/>
      <c r="S196" s="218">
        <v>0.9</v>
      </c>
      <c r="U196" s="455"/>
      <c r="V196" s="455"/>
      <c r="W196" s="455"/>
      <c r="X196" s="455"/>
      <c r="Y196" s="455"/>
      <c r="Z196" s="455"/>
      <c r="AA196" s="455"/>
      <c r="AF196">
        <f>IF($F196="","",IFERROR(IFERROR(INDEX(Réttabanki!$U:$U,MATCH($F196,Réttabanki!$A:$A,0)),INDEX(Vöruskrá!$R:$R,MATCH($F196,Vöruskrá!$B:$B,0)))*$H196/1000,""))</f>
        <v>62.5</v>
      </c>
      <c r="AG196">
        <f>IF($F196="","",IFERROR(IFERROR(INDEX(Réttabanki!$U:$U,MATCH($F196,Réttabanki!$A:$A,0)),INDEX(Vöruskrá!$R:$R,MATCH($F196,Vöruskrá!$B:$B,0)))*IF($I196="",$H196*(1+$AD$2),$I196)/1000,""))</f>
        <v>62.5</v>
      </c>
      <c r="AH196">
        <f t="shared" si="12"/>
        <v>5.434782608695652E-2</v>
      </c>
      <c r="AI196" t="str">
        <f t="shared" ref="AI196:AI259" si="13">IF($AH196="","",IF($AH196&gt;$AE$7,"⚠ Yfir "&amp;TEXT($AE$7,"0%"),"OK"))</f>
        <v>OK</v>
      </c>
      <c r="AJ196" s="314">
        <f t="shared" si="10"/>
        <v>46266</v>
      </c>
    </row>
    <row r="197" spans="1:36" ht="30.75">
      <c r="A197" s="222"/>
      <c r="B197" s="218" t="s">
        <v>2396</v>
      </c>
      <c r="C197" s="218">
        <v>36</v>
      </c>
      <c r="D197" s="218" t="s">
        <v>2356</v>
      </c>
      <c r="E197" s="218" t="s">
        <v>2381</v>
      </c>
      <c r="F197" s="218"/>
      <c r="G197" s="218" t="s">
        <v>2555</v>
      </c>
      <c r="H197" s="218"/>
      <c r="I197" s="218"/>
      <c r="J197" s="437" t="str">
        <f>IF($F197="","",IFERROR(IFERROR(INDEX(Réttabanki!$U:$U,MATCH($F197,Réttabanki!$A:$A,0)),INDEX(Vöruskrá!$R:$R,MATCH($F197,Vöruskrá!$B:$B,0)))*($H197+IF($I197="",$H197*(1+$AD$2),$I197))/2/1000,""))</f>
        <v/>
      </c>
      <c r="K197" s="218" t="s">
        <v>2556</v>
      </c>
      <c r="L197" s="218" t="s">
        <v>2557</v>
      </c>
      <c r="M197" s="218"/>
      <c r="N197" s="218"/>
      <c r="O197" s="218"/>
      <c r="P197" s="218"/>
      <c r="Q197" s="218"/>
      <c r="R197" s="218"/>
      <c r="S197" s="218"/>
      <c r="U197" s="457"/>
      <c r="V197" s="457"/>
      <c r="W197" s="457"/>
      <c r="X197" s="457"/>
      <c r="Y197" s="457"/>
      <c r="Z197" s="457"/>
      <c r="AA197" s="457"/>
      <c r="AF197" t="str">
        <f>IF($F197="","",IFERROR(IFERROR(INDEX(Réttabanki!$U:$U,MATCH($F197,Réttabanki!$A:$A,0)),INDEX(Vöruskrá!$R:$R,MATCH($F197,Vöruskrá!$B:$B,0)))*$H197/1000,""))</f>
        <v/>
      </c>
      <c r="AG197" t="str">
        <f>IF($F197="","",IFERROR(IFERROR(INDEX(Réttabanki!$U:$U,MATCH($F197,Réttabanki!$A:$A,0)),INDEX(Vöruskrá!$R:$R,MATCH($F197,Vöruskrá!$B:$B,0)))*IF($I197="",$H197*(1+$AD$2),$I197)/1000,""))</f>
        <v/>
      </c>
      <c r="AH197" t="str">
        <f t="shared" si="12"/>
        <v/>
      </c>
      <c r="AI197" t="str">
        <f t="shared" si="13"/>
        <v/>
      </c>
      <c r="AJ197" s="314">
        <f t="shared" ref="AJ197:AJ260" si="14">IF($A197&lt;&gt;"",$A197,AJ196)</f>
        <v>46266</v>
      </c>
    </row>
    <row r="198" spans="1:36">
      <c r="A198" s="222"/>
      <c r="B198" s="218" t="s">
        <v>2396</v>
      </c>
      <c r="C198" s="218">
        <v>36</v>
      </c>
      <c r="D198" s="218" t="s">
        <v>2356</v>
      </c>
      <c r="E198" s="218" t="s">
        <v>2381</v>
      </c>
      <c r="F198" s="218" t="s">
        <v>958</v>
      </c>
      <c r="G198" s="218" t="s">
        <v>958</v>
      </c>
      <c r="H198" s="218"/>
      <c r="I198" s="218">
        <v>20</v>
      </c>
      <c r="J198" s="437">
        <f>IF($F198="","",IFERROR(IFERROR(INDEX(Réttabanki!$U:$U,MATCH($F198,Réttabanki!$A:$A,0)),INDEX(Vöruskrá!$R:$R,MATCH($F198,Vöruskrá!$B:$B,0)))*($H198+IF($I198="",$H198*(1+$AD$2),$I198))/2/1000,""))</f>
        <v>4</v>
      </c>
      <c r="K198" s="218" t="s">
        <v>959</v>
      </c>
      <c r="L198" s="218" t="s">
        <v>584</v>
      </c>
      <c r="M198" s="218"/>
      <c r="N198" s="218">
        <v>121</v>
      </c>
      <c r="O198" s="218">
        <v>0.5</v>
      </c>
      <c r="P198" s="218">
        <v>0.1</v>
      </c>
      <c r="Q198" s="218">
        <v>27.9</v>
      </c>
      <c r="R198" s="218">
        <v>2.5</v>
      </c>
      <c r="S198" s="218">
        <v>0</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8</v>
      </c>
      <c r="AH198">
        <f t="shared" si="12"/>
        <v>6.956521739130435E-3</v>
      </c>
      <c r="AI198" t="str">
        <f t="shared" si="13"/>
        <v>OK</v>
      </c>
      <c r="AJ198" s="314">
        <f t="shared" si="14"/>
        <v>46266</v>
      </c>
    </row>
    <row r="199" spans="1:36">
      <c r="A199" s="222"/>
      <c r="B199" s="218" t="s">
        <v>2396</v>
      </c>
      <c r="C199" s="218">
        <v>36</v>
      </c>
      <c r="D199" s="218" t="s">
        <v>2356</v>
      </c>
      <c r="E199" s="218" t="s">
        <v>2381</v>
      </c>
      <c r="F199" s="218" t="s">
        <v>998</v>
      </c>
      <c r="G199" s="218" t="s">
        <v>999</v>
      </c>
      <c r="H199" s="218"/>
      <c r="I199" s="218">
        <v>20</v>
      </c>
      <c r="J199" s="437">
        <f>IF($F199="","",IFERROR(IFERROR(INDEX(Réttabanki!$U:$U,MATCH($F199,Réttabanki!$A:$A,0)),INDEX(Vöruskrá!$R:$R,MATCH($F199,Vöruskrá!$B:$B,0)))*($H199+IF($I199="",$H199*(1+$AD$2),$I199))/2/1000,""))</f>
        <v>2.5</v>
      </c>
      <c r="K199" s="218" t="s">
        <v>999</v>
      </c>
      <c r="L199" s="218" t="s">
        <v>228</v>
      </c>
      <c r="M199" s="218"/>
      <c r="N199" s="218">
        <v>41</v>
      </c>
      <c r="O199" s="218">
        <v>0.2</v>
      </c>
      <c r="P199" s="218">
        <v>0</v>
      </c>
      <c r="Q199" s="218">
        <v>9.6</v>
      </c>
      <c r="R199" s="218">
        <v>0.9</v>
      </c>
      <c r="S199" s="218">
        <v>0.1</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5</v>
      </c>
      <c r="AH199">
        <f t="shared" si="12"/>
        <v>4.3478260869565218E-3</v>
      </c>
      <c r="AI199" t="str">
        <f t="shared" si="13"/>
        <v>OK</v>
      </c>
      <c r="AJ199" s="314">
        <f t="shared" si="14"/>
        <v>46266</v>
      </c>
    </row>
    <row r="200" spans="1:36">
      <c r="A200" s="222"/>
      <c r="B200" s="218" t="s">
        <v>2396</v>
      </c>
      <c r="C200" s="218">
        <v>36</v>
      </c>
      <c r="D200" s="218" t="s">
        <v>2356</v>
      </c>
      <c r="E200" s="218" t="s">
        <v>2381</v>
      </c>
      <c r="F200" s="218" t="s">
        <v>1083</v>
      </c>
      <c r="G200" s="218" t="s">
        <v>2558</v>
      </c>
      <c r="H200" s="218"/>
      <c r="I200" s="218">
        <v>20</v>
      </c>
      <c r="J200" s="437">
        <f>IF($F200="","",IFERROR(IFERROR(INDEX(Réttabanki!$U:$U,MATCH($F200,Réttabanki!$A:$A,0)),INDEX(Vöruskrá!$R:$R,MATCH($F200,Vöruskrá!$B:$B,0)))*($H200+IF($I200="",$H200*(1+$AD$2),$I200))/2/1000,""))</f>
        <v>6</v>
      </c>
      <c r="K200" s="218" t="s">
        <v>1084</v>
      </c>
      <c r="L200" s="218" t="s">
        <v>1077</v>
      </c>
      <c r="M200" s="218"/>
      <c r="N200" s="218">
        <v>34</v>
      </c>
      <c r="O200" s="218">
        <v>0.4</v>
      </c>
      <c r="P200" s="218">
        <v>0.1</v>
      </c>
      <c r="Q200" s="218">
        <v>7</v>
      </c>
      <c r="R200" s="218">
        <v>2.8</v>
      </c>
      <c r="S200" s="218">
        <v>0</v>
      </c>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12</v>
      </c>
      <c r="AH200">
        <f t="shared" si="12"/>
        <v>1.0434782608695653E-2</v>
      </c>
      <c r="AI200" t="str">
        <f t="shared" si="13"/>
        <v>OK</v>
      </c>
      <c r="AJ200" s="314">
        <f t="shared" si="14"/>
        <v>46266</v>
      </c>
    </row>
    <row r="201" spans="1:36">
      <c r="A201" s="222"/>
      <c r="B201" s="218" t="s">
        <v>2396</v>
      </c>
      <c r="C201" s="218">
        <v>36</v>
      </c>
      <c r="D201" s="218" t="s">
        <v>2356</v>
      </c>
      <c r="E201" s="218" t="s">
        <v>2381</v>
      </c>
      <c r="F201" s="218" t="s">
        <v>1115</v>
      </c>
      <c r="G201" s="218" t="s">
        <v>2529</v>
      </c>
      <c r="H201" s="218"/>
      <c r="I201" s="218">
        <v>20</v>
      </c>
      <c r="J201" s="437">
        <f>IF($F201="","",IFERROR(IFERROR(INDEX(Réttabanki!$U:$U,MATCH($F201,Réttabanki!$A:$A,0)),INDEX(Vöruskrá!$R:$R,MATCH($F201,Vöruskrá!$B:$B,0)))*($H201+IF($I201="",$H201*(1+$AD$2),$I201))/2/1000,""))</f>
        <v>4.5</v>
      </c>
      <c r="K201" s="218" t="s">
        <v>1116</v>
      </c>
      <c r="L201" s="218" t="s">
        <v>1077</v>
      </c>
      <c r="M201" s="218"/>
      <c r="N201" s="218"/>
      <c r="O201" s="218"/>
      <c r="P201" s="218"/>
      <c r="Q201" s="218"/>
      <c r="R201" s="218"/>
      <c r="S201" s="218"/>
      <c r="U201" s="457"/>
      <c r="V201" s="457"/>
      <c r="W201" s="457"/>
      <c r="X201" s="457"/>
      <c r="Y201" s="457"/>
      <c r="Z201" s="457"/>
      <c r="AA201" s="457"/>
      <c r="AF201">
        <f>IF($F201="","",IFERROR(IFERROR(INDEX(Réttabanki!$U:$U,MATCH($F201,Réttabanki!$A:$A,0)),INDEX(Vöruskrá!$R:$R,MATCH($F201,Vöruskrá!$B:$B,0)))*$H201/1000,""))</f>
        <v>0</v>
      </c>
      <c r="AG201">
        <f>IF($F201="","",IFERROR(IFERROR(INDEX(Réttabanki!$U:$U,MATCH($F201,Réttabanki!$A:$A,0)),INDEX(Vöruskrá!$R:$R,MATCH($F201,Vöruskrá!$B:$B,0)))*IF($I201="",$H201*(1+$AD$2),$I201)/1000,""))</f>
        <v>9</v>
      </c>
      <c r="AH201">
        <f t="shared" si="12"/>
        <v>7.8260869565217397E-3</v>
      </c>
      <c r="AI201" t="str">
        <f t="shared" si="13"/>
        <v>OK</v>
      </c>
      <c r="AJ201" s="314">
        <f t="shared" si="14"/>
        <v>46266</v>
      </c>
    </row>
    <row r="202" spans="1:36">
      <c r="A202" s="222"/>
      <c r="B202" s="218" t="s">
        <v>2396</v>
      </c>
      <c r="C202" s="218">
        <v>36</v>
      </c>
      <c r="D202" s="218" t="s">
        <v>2344</v>
      </c>
      <c r="E202" s="218" t="s">
        <v>2481</v>
      </c>
      <c r="F202" s="218"/>
      <c r="G202" s="218" t="s">
        <v>2558</v>
      </c>
      <c r="H202" s="218"/>
      <c r="I202" s="218"/>
      <c r="J202" s="437" t="str">
        <f>IF($F202="","",IFERROR(IFERROR(INDEX(Réttabanki!$U:$U,MATCH($F202,Réttabanki!$A:$A,0)),INDEX(Vöruskrá!$R:$R,MATCH($F202,Vöruskrá!$B:$B,0)))*($H202+IF($I202="",$H202*(1+$AD$2),$I202))/2/1000,""))</f>
        <v/>
      </c>
      <c r="K202" s="218" t="s">
        <v>1084</v>
      </c>
      <c r="L202" s="218" t="s">
        <v>1077</v>
      </c>
      <c r="M202" s="218"/>
      <c r="N202" s="218"/>
      <c r="O202" s="218"/>
      <c r="P202" s="218"/>
      <c r="Q202" s="218"/>
      <c r="R202" s="218"/>
      <c r="S202" s="218"/>
      <c r="U202" s="455"/>
      <c r="V202" s="455"/>
      <c r="W202" s="455"/>
      <c r="X202" s="455"/>
      <c r="Y202" s="455"/>
      <c r="Z202" s="455"/>
      <c r="AA202" s="455"/>
      <c r="AF202" t="str">
        <f>IF($F202="","",IFERROR(IFERROR(INDEX(Réttabanki!$U:$U,MATCH($F202,Réttabanki!$A:$A,0)),INDEX(Vöruskrá!$R:$R,MATCH($F202,Vöruskrá!$B:$B,0)))*$H202/1000,""))</f>
        <v/>
      </c>
      <c r="AG202" t="str">
        <f>IF($F202="","",IFERROR(IFERROR(INDEX(Réttabanki!$U:$U,MATCH($F202,Réttabanki!$A:$A,0)),INDEX(Vöruskrá!$R:$R,MATCH($F202,Vöruskrá!$B:$B,0)))*IF($I202="",$H202*(1+$AD$2),$I202)/1000,""))</f>
        <v/>
      </c>
      <c r="AH202" t="str">
        <f t="shared" si="12"/>
        <v/>
      </c>
      <c r="AI202" t="str">
        <f t="shared" si="13"/>
        <v/>
      </c>
      <c r="AJ202" s="314">
        <f t="shared" si="14"/>
        <v>46266</v>
      </c>
    </row>
    <row r="203" spans="1:36">
      <c r="A203" s="222"/>
      <c r="B203" s="218" t="s">
        <v>2396</v>
      </c>
      <c r="C203" s="218">
        <v>36</v>
      </c>
      <c r="D203" s="218" t="s">
        <v>2344</v>
      </c>
      <c r="E203" s="218" t="s">
        <v>2481</v>
      </c>
      <c r="F203" s="218" t="s">
        <v>1083</v>
      </c>
      <c r="G203" s="218" t="s">
        <v>1084</v>
      </c>
      <c r="H203" s="218">
        <v>25</v>
      </c>
      <c r="I203" s="218"/>
      <c r="J203" s="437">
        <f>IF($F203="","",IFERROR(IFERROR(INDEX(Réttabanki!$U:$U,MATCH($F203,Réttabanki!$A:$A,0)),INDEX(Vöruskrá!$R:$R,MATCH($F203,Vöruskrá!$B:$B,0)))*($H203+IF($I203="",$H203*(1+$AD$2),$I203))/2/1000,""))</f>
        <v>18.75</v>
      </c>
      <c r="K203" s="218" t="s">
        <v>1084</v>
      </c>
      <c r="L203" s="218" t="s">
        <v>1077</v>
      </c>
      <c r="M203" s="218"/>
      <c r="N203" s="218">
        <v>34</v>
      </c>
      <c r="O203" s="218">
        <v>0.4</v>
      </c>
      <c r="P203" s="218">
        <v>0.1</v>
      </c>
      <c r="Q203" s="218">
        <v>7</v>
      </c>
      <c r="R203" s="218">
        <v>2.8</v>
      </c>
      <c r="S203" s="218">
        <v>0</v>
      </c>
      <c r="U203" s="457" t="s">
        <v>2559</v>
      </c>
      <c r="V203" s="457" t="s">
        <v>2358</v>
      </c>
      <c r="W203" s="457" t="s">
        <v>2430</v>
      </c>
      <c r="X203" s="458" t="s">
        <v>2497</v>
      </c>
      <c r="Y203" s="457"/>
      <c r="Z203" s="457" t="s">
        <v>2560</v>
      </c>
      <c r="AA203" s="457"/>
      <c r="AF203">
        <f>IF($F203="","",IFERROR(IFERROR(INDEX(Réttabanki!$U:$U,MATCH($F203,Réttabanki!$A:$A,0)),INDEX(Vöruskrá!$R:$R,MATCH($F203,Vöruskrá!$B:$B,0)))*$H203/1000,""))</f>
        <v>15</v>
      </c>
      <c r="AG203">
        <f>IF($F203="","",IFERROR(IFERROR(INDEX(Réttabanki!$U:$U,MATCH($F203,Réttabanki!$A:$A,0)),INDEX(Vöruskrá!$R:$R,MATCH($F203,Vöruskrá!$B:$B,0)))*IF($I203="",$H203*(1+$AD$2),$I203)/1000,""))</f>
        <v>22.5</v>
      </c>
      <c r="AH203">
        <f t="shared" si="12"/>
        <v>1.9565217391304349E-2</v>
      </c>
      <c r="AI203" t="str">
        <f t="shared" si="13"/>
        <v>OK</v>
      </c>
      <c r="AJ203" s="314">
        <f t="shared" si="14"/>
        <v>46266</v>
      </c>
    </row>
    <row r="204" spans="1:36" ht="18" customHeight="1">
      <c r="A204" s="222"/>
      <c r="B204" s="218" t="s">
        <v>2396</v>
      </c>
      <c r="C204" s="218">
        <v>36</v>
      </c>
      <c r="D204" s="218" t="s">
        <v>2318</v>
      </c>
      <c r="E204" s="218" t="s">
        <v>2383</v>
      </c>
      <c r="F204" s="218"/>
      <c r="G204" s="218" t="s">
        <v>2561</v>
      </c>
      <c r="H204" s="218"/>
      <c r="I204" s="218"/>
      <c r="J204" s="437" t="str">
        <f>IF($F204="","",IFERROR(IFERROR(INDEX(Réttabanki!$U:$U,MATCH($F204,Réttabanki!$A:$A,0)),INDEX(Vöruskrá!$R:$R,MATCH($F204,Vöruskrá!$B:$B,0)))*($H204+IF($I204="",$H204*(1+$AD$2),$I204))/2/1000,""))</f>
        <v/>
      </c>
      <c r="K204" s="218" t="s">
        <v>2562</v>
      </c>
      <c r="L204" s="218" t="s">
        <v>136</v>
      </c>
      <c r="M204" s="218"/>
      <c r="N204" s="218"/>
      <c r="O204" s="218"/>
      <c r="P204" s="218"/>
      <c r="Q204" s="218"/>
      <c r="R204" s="218"/>
      <c r="S204" s="218"/>
      <c r="U204" s="455"/>
      <c r="V204" s="455"/>
      <c r="W204" s="455"/>
      <c r="X204" s="455"/>
      <c r="Y204" s="455"/>
      <c r="Z204" s="455"/>
      <c r="AA204" s="455"/>
      <c r="AF204" t="str">
        <f>IF($F204="","",IFERROR(IFERROR(INDEX(Réttabanki!$U:$U,MATCH($F204,Réttabanki!$A:$A,0)),INDEX(Vöruskrá!$R:$R,MATCH($F204,Vöruskrá!$B:$B,0)))*$H204/1000,""))</f>
        <v/>
      </c>
      <c r="AG204" t="str">
        <f>IF($F204="","",IFERROR(IFERROR(INDEX(Réttabanki!$U:$U,MATCH($F204,Réttabanki!$A:$A,0)),INDEX(Vöruskrá!$R:$R,MATCH($F204,Vöruskrá!$B:$B,0)))*IF($I204="",$H204*(1+$AD$2),$I204)/1000,""))</f>
        <v/>
      </c>
      <c r="AH204" t="str">
        <f t="shared" si="12"/>
        <v/>
      </c>
      <c r="AI204" t="str">
        <f t="shared" si="13"/>
        <v/>
      </c>
      <c r="AJ204" s="314">
        <f t="shared" si="14"/>
        <v>46266</v>
      </c>
    </row>
    <row r="205" spans="1:36" ht="12.75" customHeight="1">
      <c r="A205" s="222"/>
      <c r="B205" s="218" t="s">
        <v>2396</v>
      </c>
      <c r="C205" s="218">
        <v>36</v>
      </c>
      <c r="D205" s="218" t="s">
        <v>2318</v>
      </c>
      <c r="E205" s="218" t="s">
        <v>2383</v>
      </c>
      <c r="F205" s="218" t="s">
        <v>158</v>
      </c>
      <c r="G205" s="218" t="s">
        <v>2563</v>
      </c>
      <c r="H205" s="218">
        <v>40</v>
      </c>
      <c r="I205" s="218">
        <v>40</v>
      </c>
      <c r="J205" s="437">
        <f>IF($F205="","",IFERROR(IFERROR(INDEX(Réttabanki!$U:$U,MATCH($F205,Réttabanki!$A:$A,0)),INDEX(Vöruskrá!$R:$R,MATCH($F205,Vöruskrá!$B:$B,0)))*($H205+IF($I205="",$H205*(1+$AD$2),$I205))/2/1000,""))</f>
        <v>21.24</v>
      </c>
      <c r="K205" s="218" t="s">
        <v>159</v>
      </c>
      <c r="L205" s="218" t="s">
        <v>136</v>
      </c>
      <c r="M205" s="218" t="s">
        <v>160</v>
      </c>
      <c r="N205" s="218">
        <v>250</v>
      </c>
      <c r="O205" s="218">
        <v>2.7</v>
      </c>
      <c r="P205" s="218">
        <v>0.4</v>
      </c>
      <c r="Q205" s="218">
        <v>45</v>
      </c>
      <c r="R205" s="218">
        <v>9</v>
      </c>
      <c r="S205" s="218">
        <v>1.4</v>
      </c>
      <c r="U205" s="457"/>
      <c r="V205" s="457"/>
      <c r="W205" s="457"/>
      <c r="X205" s="457"/>
      <c r="Y205" s="457"/>
      <c r="Z205" s="457"/>
      <c r="AA205" s="457"/>
      <c r="AF205">
        <f>IF($F205="","",IFERROR(IFERROR(INDEX(Réttabanki!$U:$U,MATCH($F205,Réttabanki!$A:$A,0)),INDEX(Vöruskrá!$R:$R,MATCH($F205,Vöruskrá!$B:$B,0)))*$H205/1000,""))</f>
        <v>21.24</v>
      </c>
      <c r="AG205">
        <f>IF($F205="","",IFERROR(IFERROR(INDEX(Réttabanki!$U:$U,MATCH($F205,Réttabanki!$A:$A,0)),INDEX(Vöruskrá!$R:$R,MATCH($F205,Vöruskrá!$B:$B,0)))*IF($I205="",$H205*(1+$AD$2),$I205)/1000,""))</f>
        <v>21.24</v>
      </c>
      <c r="AH205">
        <f t="shared" si="12"/>
        <v>1.8469565217391303E-2</v>
      </c>
      <c r="AI205" t="str">
        <f t="shared" si="13"/>
        <v>OK</v>
      </c>
      <c r="AJ205" s="314">
        <f t="shared" si="14"/>
        <v>46266</v>
      </c>
    </row>
    <row r="206" spans="1:36" ht="14.45">
      <c r="A206" s="155"/>
      <c r="B206" t="s">
        <v>2396</v>
      </c>
      <c r="C206">
        <v>36</v>
      </c>
      <c r="D206" s="218" t="s">
        <v>2318</v>
      </c>
      <c r="E206" t="s">
        <v>2383</v>
      </c>
      <c r="F206" t="s">
        <v>270</v>
      </c>
      <c r="G206" t="s">
        <v>2509</v>
      </c>
      <c r="H206">
        <v>20</v>
      </c>
      <c r="I206">
        <v>20</v>
      </c>
      <c r="J206" s="438">
        <f>IF($F206="","",IFERROR(IFERROR(INDEX(Réttabanki!$U:$U,MATCH($F206,Réttabanki!$A:$A,0)),INDEX(Vöruskrá!$R:$R,MATCH($F206,Vöruskrá!$B:$B,0)))*($H206+IF($I206="",$H206*(1+$AD$2),$I206))/2/1000,""))</f>
        <v>36</v>
      </c>
      <c r="K206" t="s">
        <v>272</v>
      </c>
      <c r="N206">
        <v>264</v>
      </c>
      <c r="O206">
        <v>24</v>
      </c>
      <c r="P206">
        <v>12</v>
      </c>
      <c r="Q206">
        <v>1</v>
      </c>
      <c r="R206">
        <v>11</v>
      </c>
      <c r="S206">
        <v>2.1</v>
      </c>
      <c r="U206" s="455"/>
      <c r="V206" s="455"/>
      <c r="W206" s="455"/>
      <c r="X206" s="455"/>
      <c r="Y206" s="455"/>
      <c r="Z206" s="455"/>
      <c r="AA206" s="455"/>
      <c r="AF206">
        <f>IF($F206="","",IFERROR(IFERROR(INDEX(Réttabanki!$U:$U,MATCH($F206,Réttabanki!$A:$A,0)),INDEX(Vöruskrá!$R:$R,MATCH($F206,Vöruskrá!$B:$B,0)))*$H206/1000,""))</f>
        <v>36</v>
      </c>
      <c r="AG206">
        <f>IF($F206="","",IFERROR(IFERROR(INDEX(Réttabanki!$U:$U,MATCH($F206,Réttabanki!$A:$A,0)),INDEX(Vöruskrá!$R:$R,MATCH($F206,Vöruskrá!$B:$B,0)))*IF($I206="",$H206*(1+$AD$2),$I206)/1000,""))</f>
        <v>36</v>
      </c>
      <c r="AH206">
        <f t="shared" si="12"/>
        <v>3.1304347826086959E-2</v>
      </c>
      <c r="AI206" t="str">
        <f t="shared" si="13"/>
        <v>OK</v>
      </c>
      <c r="AJ206" s="314">
        <f t="shared" si="14"/>
        <v>46266</v>
      </c>
    </row>
    <row r="207" spans="1:36" ht="14.45">
      <c r="A207" s="155"/>
      <c r="B207" t="s">
        <v>2396</v>
      </c>
      <c r="C207">
        <v>36</v>
      </c>
      <c r="D207" s="218" t="s">
        <v>2318</v>
      </c>
      <c r="E207" t="s">
        <v>1080</v>
      </c>
      <c r="G207" t="s">
        <v>2564</v>
      </c>
      <c r="J207" s="438" t="str">
        <f>IF($F207="","",IFERROR(IFERROR(INDEX(Réttabanki!$U:$U,MATCH($F207,Réttabanki!$A:$A,0)),INDEX(Vöruskrá!$R:$R,MATCH($F207,Vöruskrá!$B:$B,0)))*($H207+IF($I207="",$H207*(1+$AD$2),$I207))/2/1000,""))</f>
        <v/>
      </c>
      <c r="K207" t="s">
        <v>2565</v>
      </c>
      <c r="L207" t="s">
        <v>228</v>
      </c>
      <c r="U207" s="457"/>
      <c r="V207" s="457"/>
      <c r="W207" s="457"/>
      <c r="X207" s="457"/>
      <c r="Y207" s="457"/>
      <c r="Z207" s="457"/>
      <c r="AA207" s="457"/>
      <c r="AF207" t="str">
        <f>IF($F207="","",IFERROR(IFERROR(INDEX(Réttabanki!$U:$U,MATCH($F207,Réttabanki!$A:$A,0)),INDEX(Vöruskrá!$R:$R,MATCH($F207,Vöruskrá!$B:$B,0)))*$H207/1000,""))</f>
        <v/>
      </c>
      <c r="AG207" t="str">
        <f>IF($F207="","",IFERROR(IFERROR(INDEX(Réttabanki!$U:$U,MATCH($F207,Réttabanki!$A:$A,0)),INDEX(Vöruskrá!$R:$R,MATCH($F207,Vöruskrá!$B:$B,0)))*IF($I207="",$H207*(1+$AD$2),$I207)/1000,""))</f>
        <v/>
      </c>
      <c r="AH207" t="str">
        <f t="shared" si="12"/>
        <v/>
      </c>
      <c r="AI207" t="str">
        <f t="shared" si="13"/>
        <v/>
      </c>
      <c r="AJ207" s="314">
        <f t="shared" si="14"/>
        <v>46266</v>
      </c>
    </row>
    <row r="208" spans="1:36" ht="14.45">
      <c r="A208" s="155"/>
      <c r="B208" t="s">
        <v>2396</v>
      </c>
      <c r="C208">
        <v>36</v>
      </c>
      <c r="D208" s="218" t="s">
        <v>2318</v>
      </c>
      <c r="E208" t="s">
        <v>1080</v>
      </c>
      <c r="F208" t="s">
        <v>1308</v>
      </c>
      <c r="G208" t="s">
        <v>2566</v>
      </c>
      <c r="H208">
        <v>40</v>
      </c>
      <c r="J208" s="438">
        <f>IF($F208="","",IFERROR(IFERROR(INDEX(Réttabanki!$U:$U,MATCH($F208,Réttabanki!$A:$A,0)),INDEX(Vöruskrá!$R:$R,MATCH($F208,Vöruskrá!$B:$B,0)))*($H208+IF($I208="",$H208*(1+$AD$2),$I208))/2/1000,""))</f>
        <v>30</v>
      </c>
      <c r="K208" t="s">
        <v>1309</v>
      </c>
      <c r="L208" t="s">
        <v>228</v>
      </c>
      <c r="N208">
        <v>227</v>
      </c>
      <c r="O208">
        <v>4.2</v>
      </c>
      <c r="P208">
        <v>0.4</v>
      </c>
      <c r="Q208">
        <v>39.799999999999997</v>
      </c>
      <c r="R208">
        <v>2.1</v>
      </c>
      <c r="S208">
        <v>0.9</v>
      </c>
      <c r="U208" s="455"/>
      <c r="V208" s="455"/>
      <c r="W208" s="455"/>
      <c r="X208" s="455"/>
      <c r="Y208" s="455"/>
      <c r="Z208" s="455"/>
      <c r="AA208" s="455"/>
      <c r="AF208">
        <f>IF($F208="","",IFERROR(IFERROR(INDEX(Réttabanki!$U:$U,MATCH($F208,Réttabanki!$A:$A,0)),INDEX(Vöruskrá!$R:$R,MATCH($F208,Vöruskrá!$B:$B,0)))*$H208/1000,""))</f>
        <v>24</v>
      </c>
      <c r="AG208">
        <f>IF($F208="","",IFERROR(IFERROR(INDEX(Réttabanki!$U:$U,MATCH($F208,Réttabanki!$A:$A,0)),INDEX(Vöruskrá!$R:$R,MATCH($F208,Vöruskrá!$B:$B,0)))*IF($I208="",$H208*(1+$AD$2),$I208)/1000,""))</f>
        <v>36</v>
      </c>
      <c r="AH208">
        <f t="shared" si="12"/>
        <v>3.1304347826086959E-2</v>
      </c>
      <c r="AI208" t="str">
        <f t="shared" si="13"/>
        <v>OK</v>
      </c>
      <c r="AJ208" s="314">
        <f t="shared" si="14"/>
        <v>46266</v>
      </c>
    </row>
    <row r="209" spans="1:36" ht="14.45">
      <c r="A209" s="155"/>
      <c r="B209" t="s">
        <v>2396</v>
      </c>
      <c r="C209">
        <v>36</v>
      </c>
      <c r="D209" s="218" t="s">
        <v>2318</v>
      </c>
      <c r="E209" t="s">
        <v>1080</v>
      </c>
      <c r="F209" t="s">
        <v>270</v>
      </c>
      <c r="G209" t="s">
        <v>2509</v>
      </c>
      <c r="H209">
        <v>20</v>
      </c>
      <c r="J209" s="438">
        <f>IF($F209="","",IFERROR(IFERROR(INDEX(Réttabanki!$U:$U,MATCH($F209,Réttabanki!$A:$A,0)),INDEX(Vöruskrá!$R:$R,MATCH($F209,Vöruskrá!$B:$B,0)))*($H209+IF($I209="",$H209*(1+$AD$2),$I209))/2/1000,""))</f>
        <v>45</v>
      </c>
      <c r="K209" t="s">
        <v>272</v>
      </c>
      <c r="N209">
        <v>264</v>
      </c>
      <c r="O209">
        <v>24</v>
      </c>
      <c r="P209">
        <v>12</v>
      </c>
      <c r="Q209">
        <v>1</v>
      </c>
      <c r="R209">
        <v>11</v>
      </c>
      <c r="S209">
        <v>2.1</v>
      </c>
      <c r="U209" s="457"/>
      <c r="V209" s="457"/>
      <c r="W209" s="457"/>
      <c r="X209" s="457"/>
      <c r="Y209" s="457"/>
      <c r="Z209" s="457"/>
      <c r="AA209" s="457"/>
      <c r="AF209">
        <f>IF($F209="","",IFERROR(IFERROR(INDEX(Réttabanki!$U:$U,MATCH($F209,Réttabanki!$A:$A,0)),INDEX(Vöruskrá!$R:$R,MATCH($F209,Vöruskrá!$B:$B,0)))*$H209/1000,""))</f>
        <v>36</v>
      </c>
      <c r="AG209">
        <f>IF($F209="","",IFERROR(IFERROR(INDEX(Réttabanki!$U:$U,MATCH($F209,Réttabanki!$A:$A,0)),INDEX(Vöruskrá!$R:$R,MATCH($F209,Vöruskrá!$B:$B,0)))*IF($I209="",$H209*(1+$AD$2),$I209)/1000,""))</f>
        <v>54</v>
      </c>
      <c r="AH209">
        <f t="shared" si="12"/>
        <v>4.6956521739130432E-2</v>
      </c>
      <c r="AI209" t="str">
        <f t="shared" si="13"/>
        <v>OK</v>
      </c>
      <c r="AJ209" s="314">
        <f t="shared" si="14"/>
        <v>46266</v>
      </c>
    </row>
    <row r="210" spans="1:36" ht="14.45">
      <c r="A210" s="155"/>
      <c r="B210" t="s">
        <v>2396</v>
      </c>
      <c r="C210">
        <v>36</v>
      </c>
      <c r="D210" s="218" t="s">
        <v>2318</v>
      </c>
      <c r="E210" t="s">
        <v>1080</v>
      </c>
      <c r="G210" t="s">
        <v>2567</v>
      </c>
      <c r="J210" s="438" t="str">
        <f>IF($F210="","",IFERROR(IFERROR(INDEX(Réttabanki!$U:$U,MATCH($F210,Réttabanki!$A:$A,0)),INDEX(Vöruskrá!$R:$R,MATCH($F210,Vöruskrá!$B:$B,0)))*($H210+IF($I210="",$H210*(1+$AD$2),$I210))/2/1000,""))</f>
        <v/>
      </c>
      <c r="K210" t="s">
        <v>159</v>
      </c>
      <c r="L210" t="s">
        <v>136</v>
      </c>
      <c r="U210" s="455"/>
      <c r="V210" s="455"/>
      <c r="W210" s="455"/>
      <c r="X210" s="455"/>
      <c r="Y210" s="455"/>
      <c r="Z210" s="455"/>
      <c r="AA210" s="455"/>
      <c r="AF210" t="str">
        <f>IF($F210="","",IFERROR(IFERROR(INDEX(Réttabanki!$U:$U,MATCH($F210,Réttabanki!$A:$A,0)),INDEX(Vöruskrá!$R:$R,MATCH($F210,Vöruskrá!$B:$B,0)))*$H210/1000,""))</f>
        <v/>
      </c>
      <c r="AG210" t="str">
        <f>IF($F210="","",IFERROR(IFERROR(INDEX(Réttabanki!$U:$U,MATCH($F210,Réttabanki!$A:$A,0)),INDEX(Vöruskrá!$R:$R,MATCH($F210,Vöruskrá!$B:$B,0)))*IF($I210="",$H210*(1+$AD$2),$I210)/1000,""))</f>
        <v/>
      </c>
      <c r="AH210" t="str">
        <f t="shared" si="12"/>
        <v/>
      </c>
      <c r="AI210" t="str">
        <f t="shared" si="13"/>
        <v/>
      </c>
      <c r="AJ210" s="314">
        <f t="shared" si="14"/>
        <v>46266</v>
      </c>
    </row>
    <row r="211" spans="1:36" ht="14.45">
      <c r="A211" s="155"/>
      <c r="B211" t="s">
        <v>2396</v>
      </c>
      <c r="C211">
        <v>36</v>
      </c>
      <c r="D211" s="218" t="s">
        <v>2318</v>
      </c>
      <c r="E211" t="s">
        <v>1080</v>
      </c>
      <c r="F211" t="s">
        <v>158</v>
      </c>
      <c r="G211" t="s">
        <v>2563</v>
      </c>
      <c r="H211">
        <v>40</v>
      </c>
      <c r="J211" s="438">
        <f>IF($F211="","",IFERROR(IFERROR(INDEX(Réttabanki!$U:$U,MATCH($F211,Réttabanki!$A:$A,0)),INDEX(Vöruskrá!$R:$R,MATCH($F211,Vöruskrá!$B:$B,0)))*($H211+IF($I211="",$H211*(1+$AD$2),$I211))/2/1000,""))</f>
        <v>26.55</v>
      </c>
      <c r="K211" t="s">
        <v>159</v>
      </c>
      <c r="L211" t="s">
        <v>136</v>
      </c>
      <c r="M211" t="s">
        <v>160</v>
      </c>
      <c r="N211">
        <v>250</v>
      </c>
      <c r="O211">
        <v>2.7</v>
      </c>
      <c r="P211">
        <v>0.4</v>
      </c>
      <c r="Q211">
        <v>45</v>
      </c>
      <c r="R211">
        <v>9</v>
      </c>
      <c r="S211">
        <v>1.4</v>
      </c>
      <c r="U211" s="457"/>
      <c r="V211" s="457"/>
      <c r="W211" s="457"/>
      <c r="X211" s="457"/>
      <c r="Y211" s="457"/>
      <c r="Z211" s="457"/>
      <c r="AA211" s="457"/>
      <c r="AF211">
        <f>IF($F211="","",IFERROR(IFERROR(INDEX(Réttabanki!$U:$U,MATCH($F211,Réttabanki!$A:$A,0)),INDEX(Vöruskrá!$R:$R,MATCH($F211,Vöruskrá!$B:$B,0)))*$H211/1000,""))</f>
        <v>21.24</v>
      </c>
      <c r="AG211">
        <f>IF($F211="","",IFERROR(IFERROR(INDEX(Réttabanki!$U:$U,MATCH($F211,Réttabanki!$A:$A,0)),INDEX(Vöruskrá!$R:$R,MATCH($F211,Vöruskrá!$B:$B,0)))*IF($I211="",$H211*(1+$AD$2),$I211)/1000,""))</f>
        <v>31.86</v>
      </c>
      <c r="AH211">
        <f t="shared" si="12"/>
        <v>2.7704347826086956E-2</v>
      </c>
      <c r="AI211" t="str">
        <f t="shared" si="13"/>
        <v>OK</v>
      </c>
      <c r="AJ211" s="314">
        <f t="shared" si="14"/>
        <v>46266</v>
      </c>
    </row>
    <row r="212" spans="1:36">
      <c r="A212" s="154"/>
      <c r="B212" s="95" t="s">
        <v>2396</v>
      </c>
      <c r="C212" s="95">
        <v>36</v>
      </c>
      <c r="D212" s="96"/>
      <c r="E212" s="96"/>
      <c r="F212" s="96" t="s">
        <v>2393</v>
      </c>
      <c r="G212" s="96"/>
      <c r="H212" s="97"/>
      <c r="I212" s="97"/>
      <c r="J212" s="225">
        <f>SUMIFS($AF$3:$AF$798,$AJ$3:$AJ$798,$AJ212,$D$3:$D$798,"&lt;&gt;Grunnskólar starfsmenn",$E$3:$E$798,"Aðalréttur")+SUMIFS($AF$3:$AF$798,$AJ$3:$AJ$798,$AJ212,$D$3:$D$798,"&lt;&gt;Grunnskólar starfsmenn",$E$3:$E$798,"Meðlætisbar")+SUMIFS($AF$3:$AF$798,$AJ$3:$AJ$798,$AJ212,$D$3:$D$798,"&lt;&gt;Grunnskólar starfsmenn",$E$3:$E$798,"Síðdegishressing")</f>
        <v>423.74</v>
      </c>
      <c r="K212" s="9" t="s">
        <v>2394</v>
      </c>
      <c r="L212" s="9"/>
      <c r="M212" s="9"/>
      <c r="N212" s="10"/>
      <c r="O212" s="10"/>
      <c r="P212" s="10"/>
      <c r="Q212" s="10"/>
      <c r="R212" s="10"/>
      <c r="S212" s="10"/>
      <c r="T212" s="44"/>
      <c r="U212" s="455"/>
      <c r="V212" s="455"/>
      <c r="W212" s="455"/>
      <c r="X212" s="455"/>
      <c r="Y212" s="455"/>
      <c r="Z212" s="455"/>
      <c r="AA212" s="455"/>
      <c r="AC212" t="s">
        <v>88</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IF($J212="","",$J212/$AE$6)</f>
        <v>0.31388148148148148</v>
      </c>
      <c r="AI212" s="409" t="str">
        <f t="shared" si="13"/>
        <v>⚠ Yfir 30%</v>
      </c>
      <c r="AJ212" s="314">
        <f t="shared" si="14"/>
        <v>46266</v>
      </c>
    </row>
    <row r="213" spans="1:36">
      <c r="A213" s="154"/>
      <c r="B213" s="95" t="s">
        <v>2396</v>
      </c>
      <c r="C213" s="95">
        <v>36</v>
      </c>
      <c r="D213" s="96"/>
      <c r="E213" s="96"/>
      <c r="F213" s="96" t="s">
        <v>2395</v>
      </c>
      <c r="G213" s="96"/>
      <c r="H213" s="97"/>
      <c r="I213" s="97"/>
      <c r="J213" s="225">
        <f>SUMIFS($AG$3:$AG$798,$AJ$3:$AJ$798,$AJ213,$D$3:$D$798,"&lt;&gt;Grunnskólar starfsmenn",$E$3:$E$798,"Aðalréttur")+SUMIFS($AG$3:$AG$798,$AJ$3:$AJ$798,$AJ213,$D$3:$D$798,"&lt;&gt;Grunnskólar starfsmenn",$E$3:$E$798,"Meðlætisbar")</f>
        <v>440.5</v>
      </c>
      <c r="K213" s="9" t="s">
        <v>2394</v>
      </c>
      <c r="L213" s="9"/>
      <c r="M213" s="9"/>
      <c r="N213" s="10"/>
      <c r="O213" s="10"/>
      <c r="P213" s="10"/>
      <c r="Q213" s="10"/>
      <c r="R213" s="10"/>
      <c r="S213" s="10"/>
      <c r="T213" s="44"/>
      <c r="U213" s="457"/>
      <c r="V213" s="457"/>
      <c r="W213" s="457"/>
      <c r="X213" s="457"/>
      <c r="Y213" s="457"/>
      <c r="Z213" s="457"/>
      <c r="AA213" s="457"/>
      <c r="AC213" t="s">
        <v>93</v>
      </c>
      <c r="AF213" s="205" t="str">
        <f>IF($F213="","",IFERROR(IFERROR(INDEX(Réttabanki!$U:$U,MATCH($F213,Réttabanki!$A:$A,0)),INDEX(Vöruskrá!$R:$R,MATCH($F213,Vöruskrá!$B:$B,0)))*$H213/1000,""))</f>
        <v/>
      </c>
      <c r="AG213" s="205" t="str">
        <f>IF($F213="","",IFERROR(IFERROR(INDEX(Réttabanki!$U:$U,MATCH($F213,Réttabanki!$A:$A,0)),INDEX(Vöruskrá!$R:$R,MATCH($F213,Vöruskrá!$B:$B,0)))*IF($I213="",$H213*(1+$AD$2),$I213)/1000,""))</f>
        <v/>
      </c>
      <c r="AH213" s="206">
        <f>IF($J213="","",$J213/$AE$5)</f>
        <v>0.38304347826086954</v>
      </c>
      <c r="AI213" s="409" t="str">
        <f t="shared" si="13"/>
        <v>⚠ Yfir 30%</v>
      </c>
      <c r="AJ213" s="314">
        <f t="shared" si="14"/>
        <v>46266</v>
      </c>
    </row>
    <row r="214" spans="1:36" ht="14.45">
      <c r="A214" s="155">
        <v>46267</v>
      </c>
      <c r="B214" t="s">
        <v>2425</v>
      </c>
      <c r="C214">
        <v>36</v>
      </c>
      <c r="D214" t="s">
        <v>2356</v>
      </c>
      <c r="E214" t="s">
        <v>2352</v>
      </c>
      <c r="G214" t="s">
        <v>2568</v>
      </c>
      <c r="J214" s="438" t="str">
        <f>IF($F214="","",IFERROR(IFERROR(INDEX(Réttabanki!$U:$U,MATCH($F214,Réttabanki!$A:$A,0)),INDEX(Vöruskrá!$R:$R,MATCH($F214,Vöruskrá!$B:$B,0)))*($H214+IF($I214="",$H214*(1+$AD$2),$I214))/2/1000,""))</f>
        <v/>
      </c>
      <c r="K214" t="s">
        <v>2569</v>
      </c>
      <c r="L214" t="s">
        <v>2256</v>
      </c>
      <c r="U214" s="455"/>
      <c r="V214" s="455"/>
      <c r="W214" s="455"/>
      <c r="X214" s="455"/>
      <c r="Y214" s="455"/>
      <c r="Z214" s="455"/>
      <c r="AA214" s="455"/>
      <c r="AF214" t="str">
        <f>IF($F214="","",IFERROR(IFERROR(INDEX(Réttabanki!$U:$U,MATCH($F214,Réttabanki!$A:$A,0)),INDEX(Vöruskrá!$R:$R,MATCH($F214,Vöruskrá!$B:$B,0)))*$H214/1000,""))</f>
        <v/>
      </c>
      <c r="AG214" t="str">
        <f>IF($F214="","",IFERROR(IFERROR(INDEX(Réttabanki!$U:$U,MATCH($F214,Réttabanki!$A:$A,0)),INDEX(Vöruskrá!$R:$R,MATCH($F214,Vöruskrá!$B:$B,0)))*IF($I214="",$H214*(1+$AD$2),$I214)/1000,""))</f>
        <v/>
      </c>
      <c r="AH214" t="str">
        <f t="shared" ref="AH214:AH253" si="15">IF(N($AF214)+N($AG214)=0,"",MAX(N($AF214)/$AE$6,N($AG214)/$AE$5))</f>
        <v/>
      </c>
      <c r="AI214" t="str">
        <f t="shared" si="13"/>
        <v/>
      </c>
      <c r="AJ214" s="314">
        <f t="shared" si="14"/>
        <v>46267</v>
      </c>
    </row>
    <row r="215" spans="1:36" ht="14.45">
      <c r="A215" s="155"/>
      <c r="B215" t="s">
        <v>2425</v>
      </c>
      <c r="C215">
        <v>36</v>
      </c>
      <c r="D215" t="s">
        <v>2356</v>
      </c>
      <c r="E215" t="s">
        <v>2352</v>
      </c>
      <c r="F215" t="s">
        <v>203</v>
      </c>
      <c r="G215" t="s">
        <v>2570</v>
      </c>
      <c r="I215">
        <v>250</v>
      </c>
      <c r="J215" s="438">
        <f>IF($F215="","",IFERROR(IFERROR(INDEX(Réttabanki!$U:$U,MATCH($F215,Réttabanki!$A:$A,0)),INDEX(Vöruskrá!$R:$R,MATCH($F215,Vöruskrá!$B:$B,0)))*($H215+IF($I215="",$H215*(1+$AD$2),$I215))/2/1000,""))</f>
        <v>116.625</v>
      </c>
      <c r="K215" t="s">
        <v>206</v>
      </c>
      <c r="L215" t="s">
        <v>207</v>
      </c>
      <c r="N215">
        <v>78</v>
      </c>
      <c r="O215">
        <v>0.3</v>
      </c>
      <c r="P215">
        <v>0.2</v>
      </c>
      <c r="Q215">
        <v>7.9</v>
      </c>
      <c r="R215">
        <v>11</v>
      </c>
      <c r="S215">
        <v>0.1</v>
      </c>
      <c r="T215" s="45">
        <f>IF(F215="","",IFERROR(INDEX(Réttabanki!Q:Q,MATCH(F215,Réttabanki!A:A,0)),IFERROR(INDEX(Réttabanki!Q:Q,MATCH(F215,Réttabanki!B:B,0)),"")))</f>
        <v>0</v>
      </c>
      <c r="U215" s="457" t="s">
        <v>2357</v>
      </c>
      <c r="V215" s="457" t="s">
        <v>2403</v>
      </c>
      <c r="W215" s="457"/>
      <c r="X215" s="457"/>
      <c r="Y215" s="457"/>
      <c r="Z215" s="457"/>
      <c r="AA215" s="457"/>
      <c r="AF215">
        <f>IF($F215="","",IFERROR(IFERROR(INDEX(Réttabanki!$U:$U,MATCH($F215,Réttabanki!$A:$A,0)),INDEX(Vöruskrá!$R:$R,MATCH($F215,Vöruskrá!$B:$B,0)))*$H215/1000,""))</f>
        <v>0</v>
      </c>
      <c r="AG215">
        <f>IF($F215="","",IFERROR(IFERROR(INDEX(Réttabanki!$U:$U,MATCH($F215,Réttabanki!$A:$A,0)),INDEX(Vöruskrá!$R:$R,MATCH($F215,Vöruskrá!$B:$B,0)))*IF($I215="",$H215*(1+$AD$2),$I215)/1000,""))</f>
        <v>233.25</v>
      </c>
      <c r="AH215">
        <f t="shared" si="15"/>
        <v>0.20282608695652174</v>
      </c>
      <c r="AI215" t="str">
        <f t="shared" si="13"/>
        <v>OK</v>
      </c>
      <c r="AJ215" s="314">
        <f t="shared" si="14"/>
        <v>46267</v>
      </c>
    </row>
    <row r="216" spans="1:36" ht="14.45">
      <c r="A216" s="155"/>
      <c r="B216" t="s">
        <v>2425</v>
      </c>
      <c r="C216">
        <v>36</v>
      </c>
      <c r="D216" t="s">
        <v>2356</v>
      </c>
      <c r="E216" t="s">
        <v>2352</v>
      </c>
      <c r="F216" t="s">
        <v>628</v>
      </c>
      <c r="G216" t="s">
        <v>630</v>
      </c>
      <c r="I216">
        <v>20</v>
      </c>
      <c r="J216" s="438">
        <f>IF($F216="","",IFERROR(IFERROR(INDEX(Réttabanki!$U:$U,MATCH($F216,Réttabanki!$A:$A,0)),INDEX(Vöruskrá!$R:$R,MATCH($F216,Vöruskrá!$B:$B,0)))*($H216+IF($I216="",$H216*(1+$AD$2),$I216))/2/1000,""))</f>
        <v>7</v>
      </c>
      <c r="K216" t="s">
        <v>630</v>
      </c>
      <c r="L216" t="s">
        <v>228</v>
      </c>
      <c r="N216">
        <v>43</v>
      </c>
      <c r="O216">
        <v>0.5</v>
      </c>
      <c r="P216">
        <v>0.1</v>
      </c>
      <c r="Q216">
        <v>9.1</v>
      </c>
      <c r="R216">
        <v>0.4</v>
      </c>
      <c r="S216">
        <v>0</v>
      </c>
      <c r="T216" s="44">
        <f>IF(F216="","",IFERROR(INDEX(Réttabanki!Q:Q,MATCH(F216,Réttabanki!A:A,0)),IFERROR(INDEX(Réttabanki!Q:Q,MATCH(F216,Réttabanki!B:B,0)),"")))</f>
        <v>0</v>
      </c>
      <c r="U216" s="455" t="s">
        <v>2571</v>
      </c>
      <c r="V216" s="455" t="s">
        <v>2358</v>
      </c>
      <c r="W216" s="455">
        <v>120</v>
      </c>
      <c r="X216" s="459" t="s">
        <v>2572</v>
      </c>
      <c r="Y216" s="455"/>
      <c r="Z216" s="455" t="s">
        <v>2573</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14</v>
      </c>
      <c r="AH216">
        <f t="shared" si="15"/>
        <v>1.2173913043478261E-2</v>
      </c>
      <c r="AI216" t="str">
        <f t="shared" si="13"/>
        <v>OK</v>
      </c>
      <c r="AJ216" s="314">
        <f t="shared" si="14"/>
        <v>46267</v>
      </c>
    </row>
    <row r="217" spans="1:36" ht="14.45">
      <c r="A217" s="155"/>
      <c r="B217" t="s">
        <v>2425</v>
      </c>
      <c r="C217">
        <v>36</v>
      </c>
      <c r="D217" t="s">
        <v>2356</v>
      </c>
      <c r="E217" t="s">
        <v>2352</v>
      </c>
      <c r="F217" t="s">
        <v>601</v>
      </c>
      <c r="G217" t="s">
        <v>597</v>
      </c>
      <c r="I217">
        <v>20</v>
      </c>
      <c r="J217" s="438">
        <f>IF($F217="","",IFERROR(IFERROR(INDEX(Réttabanki!$U:$U,MATCH($F217,Réttabanki!$A:$A,0)),INDEX(Vöruskrá!$R:$R,MATCH($F217,Vöruskrá!$B:$B,0)))*($H217+IF($I217="",$H217*(1+$AD$2),$I217))/2/1000,""))</f>
        <v>8.11</v>
      </c>
      <c r="K217" t="s">
        <v>597</v>
      </c>
      <c r="L217" t="s">
        <v>228</v>
      </c>
      <c r="N217">
        <v>37</v>
      </c>
      <c r="O217">
        <v>0.5</v>
      </c>
      <c r="P217">
        <v>0.1</v>
      </c>
      <c r="Q217">
        <v>3.7</v>
      </c>
      <c r="R217">
        <v>0</v>
      </c>
      <c r="S217">
        <v>0</v>
      </c>
      <c r="T217" s="45" t="str">
        <f>IF(F217="","",IFERROR(INDEX(Réttabanki!Q:Q,MATCH(F217,Réttabanki!A:A,0)),IFERROR(INDEX(Réttabanki!Q:Q,MATCH(F217,Réttabanki!B:B,0)),"")))</f>
        <v/>
      </c>
      <c r="U217" s="457" t="s">
        <v>2571</v>
      </c>
      <c r="V217" s="457" t="s">
        <v>2358</v>
      </c>
      <c r="W217" s="457">
        <v>120</v>
      </c>
      <c r="X217" s="457" t="s">
        <v>2572</v>
      </c>
      <c r="Y217" s="457"/>
      <c r="Z217" s="457" t="s">
        <v>2573</v>
      </c>
      <c r="AA217" s="457"/>
      <c r="AF217">
        <f>IF($F217="","",IFERROR(IFERROR(INDEX(Réttabanki!$U:$U,MATCH($F217,Réttabanki!$A:$A,0)),INDEX(Vöruskrá!$R:$R,MATCH($F217,Vöruskrá!$B:$B,0)))*$H217/1000,""))</f>
        <v>0</v>
      </c>
      <c r="AG217">
        <f>IF($F217="","",IFERROR(IFERROR(INDEX(Réttabanki!$U:$U,MATCH($F217,Réttabanki!$A:$A,0)),INDEX(Vöruskrá!$R:$R,MATCH($F217,Vöruskrá!$B:$B,0)))*IF($I217="",$H217*(1+$AD$2),$I217)/1000,""))</f>
        <v>16.22</v>
      </c>
      <c r="AH217">
        <f t="shared" si="15"/>
        <v>1.4104347826086956E-2</v>
      </c>
      <c r="AI217" t="str">
        <f t="shared" si="13"/>
        <v>OK</v>
      </c>
      <c r="AJ217" s="314">
        <f t="shared" si="14"/>
        <v>46267</v>
      </c>
    </row>
    <row r="218" spans="1:36" ht="14.45">
      <c r="A218" s="155"/>
      <c r="B218" t="s">
        <v>2425</v>
      </c>
      <c r="C218">
        <v>36</v>
      </c>
      <c r="D218" t="s">
        <v>2356</v>
      </c>
      <c r="E218" t="s">
        <v>2352</v>
      </c>
      <c r="F218" t="s">
        <v>428</v>
      </c>
      <c r="G218" t="s">
        <v>1704</v>
      </c>
      <c r="I218">
        <v>20</v>
      </c>
      <c r="J218" s="438">
        <f>IF($F218="","",IFERROR(IFERROR(INDEX(Réttabanki!$U:$U,MATCH($F218,Réttabanki!$A:$A,0)),INDEX(Vöruskrá!$R:$R,MATCH($F218,Vöruskrá!$B:$B,0)))*($H218+IF($I218="",$H218*(1+$AD$2),$I218))/2/1000,""))</f>
        <v>6</v>
      </c>
      <c r="K218" t="s">
        <v>430</v>
      </c>
      <c r="L218" t="s">
        <v>431</v>
      </c>
      <c r="M218" t="s">
        <v>432</v>
      </c>
      <c r="N218">
        <v>430</v>
      </c>
      <c r="O218">
        <v>13</v>
      </c>
      <c r="P218">
        <v>1.4</v>
      </c>
      <c r="Q218">
        <v>66</v>
      </c>
      <c r="R218">
        <v>9.3000000000000007</v>
      </c>
      <c r="S218">
        <v>0.2</v>
      </c>
      <c r="U218" s="455"/>
      <c r="V218" s="455"/>
      <c r="W218" s="455"/>
      <c r="X218" s="455"/>
      <c r="Y218" s="455"/>
      <c r="Z218" s="455"/>
      <c r="AA218" s="455"/>
      <c r="AF218">
        <f>IF($F218="","",IFERROR(IFERROR(INDEX(Réttabanki!$U:$U,MATCH($F218,Réttabanki!$A:$A,0)),INDEX(Vöruskrá!$R:$R,MATCH($F218,Vöruskrá!$B:$B,0)))*$H218/1000,""))</f>
        <v>0</v>
      </c>
      <c r="AG218">
        <f>IF($F218="","",IFERROR(IFERROR(INDEX(Réttabanki!$U:$U,MATCH($F218,Réttabanki!$A:$A,0)),INDEX(Vöruskrá!$R:$R,MATCH($F218,Vöruskrá!$B:$B,0)))*IF($I218="",$H218*(1+$AD$2),$I218)/1000,""))</f>
        <v>12</v>
      </c>
      <c r="AH218">
        <f t="shared" si="15"/>
        <v>1.0434782608695653E-2</v>
      </c>
      <c r="AI218" t="str">
        <f t="shared" si="13"/>
        <v>OK</v>
      </c>
      <c r="AJ218" s="314">
        <f t="shared" si="14"/>
        <v>46267</v>
      </c>
    </row>
    <row r="219" spans="1:36" ht="14.45">
      <c r="A219" s="155"/>
      <c r="B219" t="s">
        <v>2425</v>
      </c>
      <c r="C219">
        <v>36</v>
      </c>
      <c r="D219" t="s">
        <v>2356</v>
      </c>
      <c r="E219" t="s">
        <v>1080</v>
      </c>
      <c r="G219" t="s">
        <v>2574</v>
      </c>
      <c r="J219" s="438" t="str">
        <f>IF($F219="","",IFERROR(IFERROR(INDEX(Réttabanki!$U:$U,MATCH($F219,Réttabanki!$A:$A,0)),INDEX(Vöruskrá!$R:$R,MATCH($F219,Vöruskrá!$B:$B,0)))*($H219+IF($I219="",$H219*(1+$AD$2),$I219))/2/1000,""))</f>
        <v/>
      </c>
      <c r="K219" t="s">
        <v>206</v>
      </c>
      <c r="L219" t="s">
        <v>207</v>
      </c>
      <c r="U219" s="457"/>
      <c r="V219" s="457"/>
      <c r="W219" s="457"/>
      <c r="X219" s="457"/>
      <c r="Y219" s="457"/>
      <c r="Z219" s="457"/>
      <c r="AA219" s="457"/>
      <c r="AF219" t="str">
        <f>IF($F219="","",IFERROR(IFERROR(INDEX(Réttabanki!$U:$U,MATCH($F219,Réttabanki!$A:$A,0)),INDEX(Vöruskrá!$R:$R,MATCH($F219,Vöruskrá!$B:$B,0)))*$H219/1000,""))</f>
        <v/>
      </c>
      <c r="AG219" t="str">
        <f>IF($F219="","",IFERROR(IFERROR(INDEX(Réttabanki!$U:$U,MATCH($F219,Réttabanki!$A:$A,0)),INDEX(Vöruskrá!$R:$R,MATCH($F219,Vöruskrá!$B:$B,0)))*IF($I219="",$H219*(1+$AD$2),$I219)/1000,""))</f>
        <v/>
      </c>
      <c r="AH219" t="str">
        <f t="shared" si="15"/>
        <v/>
      </c>
      <c r="AI219" t="str">
        <f t="shared" si="13"/>
        <v/>
      </c>
      <c r="AJ219" s="314">
        <f t="shared" si="14"/>
        <v>46267</v>
      </c>
    </row>
    <row r="220" spans="1:36" ht="14.45">
      <c r="A220" s="155"/>
      <c r="B220" t="s">
        <v>2425</v>
      </c>
      <c r="C220">
        <v>36</v>
      </c>
      <c r="D220" t="s">
        <v>2356</v>
      </c>
      <c r="E220" t="s">
        <v>1080</v>
      </c>
      <c r="F220" t="s">
        <v>203</v>
      </c>
      <c r="G220" t="s">
        <v>2570</v>
      </c>
      <c r="I220">
        <v>250</v>
      </c>
      <c r="J220" s="438">
        <f>IF($F220="","",IFERROR(IFERROR(INDEX(Réttabanki!$U:$U,MATCH($F220,Réttabanki!$A:$A,0)),INDEX(Vöruskrá!$R:$R,MATCH($F220,Vöruskrá!$B:$B,0)))*($H220+IF($I220="",$H220*(1+$AD$2),$I220))/2/1000,""))</f>
        <v>116.625</v>
      </c>
      <c r="K220" t="s">
        <v>206</v>
      </c>
      <c r="L220" t="s">
        <v>207</v>
      </c>
      <c r="N220">
        <v>78</v>
      </c>
      <c r="O220">
        <v>0.3</v>
      </c>
      <c r="P220">
        <v>0.2</v>
      </c>
      <c r="Q220">
        <v>7.9</v>
      </c>
      <c r="R220">
        <v>11</v>
      </c>
      <c r="S220">
        <v>0.1</v>
      </c>
      <c r="U220" s="455"/>
      <c r="V220" s="455"/>
      <c r="W220" s="455"/>
      <c r="X220" s="455"/>
      <c r="Y220" s="455"/>
      <c r="Z220" s="455"/>
      <c r="AA220" s="455"/>
      <c r="AF220">
        <f>IF($F220="","",IFERROR(IFERROR(INDEX(Réttabanki!$U:$U,MATCH($F220,Réttabanki!$A:$A,0)),INDEX(Vöruskrá!$R:$R,MATCH($F220,Vöruskrá!$B:$B,0)))*$H220/1000,""))</f>
        <v>0</v>
      </c>
      <c r="AG220">
        <f>IF($F220="","",IFERROR(IFERROR(INDEX(Réttabanki!$U:$U,MATCH($F220,Réttabanki!$A:$A,0)),INDEX(Vöruskrá!$R:$R,MATCH($F220,Vöruskrá!$B:$B,0)))*IF($I220="",$H220*(1+$AD$2),$I220)/1000,""))</f>
        <v>233.25</v>
      </c>
      <c r="AH220">
        <f t="shared" si="15"/>
        <v>0.20282608695652174</v>
      </c>
      <c r="AI220" t="str">
        <f t="shared" si="13"/>
        <v>OK</v>
      </c>
      <c r="AJ220" s="314">
        <f t="shared" si="14"/>
        <v>46267</v>
      </c>
    </row>
    <row r="221" spans="1:36" ht="14.45">
      <c r="A221" s="155"/>
      <c r="B221" t="s">
        <v>2425</v>
      </c>
      <c r="C221">
        <v>36</v>
      </c>
      <c r="D221" t="s">
        <v>2344</v>
      </c>
      <c r="E221" t="s">
        <v>2352</v>
      </c>
      <c r="G221" t="s">
        <v>2575</v>
      </c>
      <c r="J221" s="438" t="str">
        <f>IF($F221="","",IFERROR(IFERROR(INDEX(Réttabanki!$U:$U,MATCH($F221,Réttabanki!$A:$A,0)),INDEX(Vöruskrá!$R:$R,MATCH($F221,Vöruskrá!$B:$B,0)))*($H221+IF($I221="",$H221*(1+$AD$2),$I221))/2/1000,""))</f>
        <v/>
      </c>
      <c r="K221" t="s">
        <v>2576</v>
      </c>
      <c r="L221" t="s">
        <v>207</v>
      </c>
      <c r="U221" s="457"/>
      <c r="V221" s="457"/>
      <c r="W221" s="457"/>
      <c r="X221" s="457"/>
      <c r="Y221" s="457"/>
      <c r="Z221" s="457"/>
      <c r="AA221" s="457"/>
      <c r="AF221" t="str">
        <f>IF($F221="","",IFERROR(IFERROR(INDEX(Réttabanki!$U:$U,MATCH($F221,Réttabanki!$A:$A,0)),INDEX(Vöruskrá!$R:$R,MATCH($F221,Vöruskrá!$B:$B,0)))*$H221/1000,""))</f>
        <v/>
      </c>
      <c r="AG221" t="str">
        <f>IF($F221="","",IFERROR(IFERROR(INDEX(Réttabanki!$U:$U,MATCH($F221,Réttabanki!$A:$A,0)),INDEX(Vöruskrá!$R:$R,MATCH($F221,Vöruskrá!$B:$B,0)))*IF($I221="",$H221*(1+$AD$2),$I221)/1000,""))</f>
        <v/>
      </c>
      <c r="AH221" t="str">
        <f t="shared" si="15"/>
        <v/>
      </c>
      <c r="AI221" t="str">
        <f t="shared" si="13"/>
        <v/>
      </c>
      <c r="AJ221" s="314">
        <f t="shared" si="14"/>
        <v>46267</v>
      </c>
    </row>
    <row r="222" spans="1:36" ht="14.45">
      <c r="A222" s="155"/>
      <c r="B222" t="s">
        <v>2425</v>
      </c>
      <c r="C222">
        <v>36</v>
      </c>
      <c r="D222" t="s">
        <v>2344</v>
      </c>
      <c r="E222" t="s">
        <v>2352</v>
      </c>
      <c r="F222" t="s">
        <v>203</v>
      </c>
      <c r="G222" t="s">
        <v>2570</v>
      </c>
      <c r="H222">
        <v>200</v>
      </c>
      <c r="J222" s="438">
        <f>IF($F222="","",IFERROR(IFERROR(INDEX(Réttabanki!$U:$U,MATCH($F222,Réttabanki!$A:$A,0)),INDEX(Vöruskrá!$R:$R,MATCH($F222,Vöruskrá!$B:$B,0)))*($H222+IF($I222="",$H222*(1+$AD$2),$I222))/2/1000,""))</f>
        <v>233.25</v>
      </c>
      <c r="K222" t="s">
        <v>206</v>
      </c>
      <c r="L222" t="s">
        <v>207</v>
      </c>
      <c r="N222">
        <v>78</v>
      </c>
      <c r="O222">
        <v>0.3</v>
      </c>
      <c r="P222">
        <v>0.2</v>
      </c>
      <c r="Q222">
        <v>7.9</v>
      </c>
      <c r="R222">
        <v>11</v>
      </c>
      <c r="S222">
        <v>0.1</v>
      </c>
      <c r="T222" s="45">
        <f>IF(F222="","",IFERROR(INDEX(Réttabanki!Q:Q,MATCH(F222,Réttabanki!A:A,0)),IFERROR(INDEX(Réttabanki!Q:Q,MATCH(F222,Réttabanki!B:B,0)),"")))</f>
        <v>0</v>
      </c>
      <c r="U222" s="455" t="s">
        <v>2357</v>
      </c>
      <c r="V222" s="455" t="s">
        <v>2403</v>
      </c>
      <c r="W222" s="455"/>
      <c r="X222" s="455"/>
      <c r="Y222" s="455"/>
      <c r="Z222" s="455"/>
      <c r="AA222" s="455"/>
      <c r="AF222">
        <f>IF($F222="","",IFERROR(IFERROR(INDEX(Réttabanki!$U:$U,MATCH($F222,Réttabanki!$A:$A,0)),INDEX(Vöruskrá!$R:$R,MATCH($F222,Vöruskrá!$B:$B,0)))*$H222/1000,""))</f>
        <v>186.6</v>
      </c>
      <c r="AG222">
        <f>IF($F222="","",IFERROR(IFERROR(INDEX(Réttabanki!$U:$U,MATCH($F222,Réttabanki!$A:$A,0)),INDEX(Vöruskrá!$R:$R,MATCH($F222,Vöruskrá!$B:$B,0)))*IF($I222="",$H222*(1+$AD$2),$I222)/1000,""))</f>
        <v>279.89999999999998</v>
      </c>
      <c r="AH222">
        <f t="shared" si="15"/>
        <v>0.24339130434782608</v>
      </c>
      <c r="AI222" t="str">
        <f t="shared" si="13"/>
        <v>OK</v>
      </c>
      <c r="AJ222" s="314">
        <f t="shared" si="14"/>
        <v>46267</v>
      </c>
    </row>
    <row r="223" spans="1:36" ht="14.45">
      <c r="A223" s="155"/>
      <c r="B223" t="s">
        <v>2425</v>
      </c>
      <c r="C223">
        <v>36</v>
      </c>
      <c r="D223" t="s">
        <v>2344</v>
      </c>
      <c r="E223" t="s">
        <v>2352</v>
      </c>
      <c r="F223" t="s">
        <v>628</v>
      </c>
      <c r="G223" t="s">
        <v>630</v>
      </c>
      <c r="H223">
        <v>20</v>
      </c>
      <c r="J223" s="438">
        <f>IF($F223="","",IFERROR(IFERROR(INDEX(Réttabanki!$U:$U,MATCH($F223,Réttabanki!$A:$A,0)),INDEX(Vöruskrá!$R:$R,MATCH($F223,Vöruskrá!$B:$B,0)))*($H223+IF($I223="",$H223*(1+$AD$2),$I223))/2/1000,""))</f>
        <v>17.5</v>
      </c>
      <c r="K223" t="s">
        <v>630</v>
      </c>
      <c r="L223" t="s">
        <v>228</v>
      </c>
      <c r="N223">
        <v>43</v>
      </c>
      <c r="O223">
        <v>0.5</v>
      </c>
      <c r="P223">
        <v>0.1</v>
      </c>
      <c r="Q223">
        <v>9.1</v>
      </c>
      <c r="R223">
        <v>0.4</v>
      </c>
      <c r="S223">
        <v>0</v>
      </c>
      <c r="T223" s="44">
        <f>IF(F223="","",IFERROR(INDEX(Réttabanki!Q:Q,MATCH(F223,Réttabanki!A:A,0)),IFERROR(INDEX(Réttabanki!Q:Q,MATCH(F223,Réttabanki!B:B,0)),"")))</f>
        <v>0</v>
      </c>
      <c r="U223" s="457" t="s">
        <v>2571</v>
      </c>
      <c r="V223" s="457" t="s">
        <v>2358</v>
      </c>
      <c r="W223" s="457">
        <v>120</v>
      </c>
      <c r="X223" s="458" t="s">
        <v>2572</v>
      </c>
      <c r="Y223" s="457"/>
      <c r="Z223" s="457" t="s">
        <v>2573</v>
      </c>
      <c r="AA223" s="457"/>
      <c r="AF223">
        <f>IF($F223="","",IFERROR(IFERROR(INDEX(Réttabanki!$U:$U,MATCH($F223,Réttabanki!$A:$A,0)),INDEX(Vöruskrá!$R:$R,MATCH($F223,Vöruskrá!$B:$B,0)))*$H223/1000,""))</f>
        <v>14</v>
      </c>
      <c r="AG223">
        <f>IF($F223="","",IFERROR(IFERROR(INDEX(Réttabanki!$U:$U,MATCH($F223,Réttabanki!$A:$A,0)),INDEX(Vöruskrá!$R:$R,MATCH($F223,Vöruskrá!$B:$B,0)))*IF($I223="",$H223*(1+$AD$2),$I223)/1000,""))</f>
        <v>21</v>
      </c>
      <c r="AH223">
        <f t="shared" si="15"/>
        <v>1.8260869565217393E-2</v>
      </c>
      <c r="AI223" t="str">
        <f t="shared" si="13"/>
        <v>OK</v>
      </c>
      <c r="AJ223" s="314">
        <f t="shared" si="14"/>
        <v>46267</v>
      </c>
    </row>
    <row r="224" spans="1:36" ht="14.45">
      <c r="A224" s="155"/>
      <c r="B224" t="s">
        <v>2425</v>
      </c>
      <c r="C224">
        <v>36</v>
      </c>
      <c r="D224" t="s">
        <v>2344</v>
      </c>
      <c r="E224" t="s">
        <v>2352</v>
      </c>
      <c r="F224" t="s">
        <v>601</v>
      </c>
      <c r="G224" t="s">
        <v>597</v>
      </c>
      <c r="H224">
        <v>20</v>
      </c>
      <c r="J224" s="438">
        <f>IF($F224="","",IFERROR(IFERROR(INDEX(Réttabanki!$U:$U,MATCH($F224,Réttabanki!$A:$A,0)),INDEX(Vöruskrá!$R:$R,MATCH($F224,Vöruskrá!$B:$B,0)))*($H224+IF($I224="",$H224*(1+$AD$2),$I224))/2/1000,""))</f>
        <v>20.274999999999999</v>
      </c>
      <c r="K224" t="s">
        <v>597</v>
      </c>
      <c r="L224" t="s">
        <v>228</v>
      </c>
      <c r="N224">
        <v>37</v>
      </c>
      <c r="O224">
        <v>0.5</v>
      </c>
      <c r="P224">
        <v>0.1</v>
      </c>
      <c r="Q224">
        <v>3.7</v>
      </c>
      <c r="R224">
        <v>0</v>
      </c>
      <c r="S224">
        <v>0</v>
      </c>
      <c r="T224" s="45" t="str">
        <f>IF(F224="","",IFERROR(INDEX(Réttabanki!Q:Q,MATCH(F224,Réttabanki!A:A,0)),IFERROR(INDEX(Réttabanki!Q:Q,MATCH(F224,Réttabanki!B:B,0)),"")))</f>
        <v/>
      </c>
      <c r="U224" s="455" t="s">
        <v>2571</v>
      </c>
      <c r="V224" s="455" t="s">
        <v>2358</v>
      </c>
      <c r="W224" s="455">
        <v>120</v>
      </c>
      <c r="X224" s="455" t="s">
        <v>2572</v>
      </c>
      <c r="Y224" s="455"/>
      <c r="Z224" s="455" t="s">
        <v>2573</v>
      </c>
      <c r="AA224" s="455"/>
      <c r="AF224">
        <f>IF($F224="","",IFERROR(IFERROR(INDEX(Réttabanki!$U:$U,MATCH($F224,Réttabanki!$A:$A,0)),INDEX(Vöruskrá!$R:$R,MATCH($F224,Vöruskrá!$B:$B,0)))*$H224/1000,""))</f>
        <v>16.22</v>
      </c>
      <c r="AG224">
        <f>IF($F224="","",IFERROR(IFERROR(INDEX(Réttabanki!$U:$U,MATCH($F224,Réttabanki!$A:$A,0)),INDEX(Vöruskrá!$R:$R,MATCH($F224,Vöruskrá!$B:$B,0)))*IF($I224="",$H224*(1+$AD$2),$I224)/1000,""))</f>
        <v>24.33</v>
      </c>
      <c r="AH224">
        <f t="shared" si="15"/>
        <v>2.1156521739130435E-2</v>
      </c>
      <c r="AI224" t="str">
        <f t="shared" si="13"/>
        <v>OK</v>
      </c>
      <c r="AJ224" s="314">
        <f t="shared" si="14"/>
        <v>46267</v>
      </c>
    </row>
    <row r="225" spans="1:36" ht="16.5" customHeight="1">
      <c r="A225" s="155"/>
      <c r="B225" t="s">
        <v>2425</v>
      </c>
      <c r="C225">
        <v>36</v>
      </c>
      <c r="D225" t="s">
        <v>2318</v>
      </c>
      <c r="E225" t="s">
        <v>1080</v>
      </c>
      <c r="G225" t="s">
        <v>2577</v>
      </c>
      <c r="J225" s="438" t="str">
        <f>IF($F225="","",IFERROR(IFERROR(INDEX(Réttabanki!$U:$U,MATCH($F225,Réttabanki!$A:$A,0)),INDEX(Vöruskrá!$R:$R,MATCH($F225,Vöruskrá!$B:$B,0)))*($H225+IF($I225="",$H225*(1+$AD$2),$I225))/2/1000,""))</f>
        <v/>
      </c>
      <c r="K225" t="s">
        <v>2578</v>
      </c>
      <c r="L225" t="s">
        <v>222</v>
      </c>
      <c r="U225" s="457"/>
      <c r="V225" s="457"/>
      <c r="W225" s="457"/>
      <c r="X225" s="457"/>
      <c r="Y225" s="457"/>
      <c r="Z225" s="457"/>
      <c r="AA225" s="457"/>
      <c r="AF225" t="str">
        <f>IF($F225="","",IFERROR(IFERROR(INDEX(Réttabanki!$U:$U,MATCH($F225,Réttabanki!$A:$A,0)),INDEX(Vöruskrá!$R:$R,MATCH($F225,Vöruskrá!$B:$B,0)))*$H225/1000,""))</f>
        <v/>
      </c>
      <c r="AG225" t="str">
        <f>IF($F225="","",IFERROR(IFERROR(INDEX(Réttabanki!$U:$U,MATCH($F225,Réttabanki!$A:$A,0)),INDEX(Vöruskrá!$R:$R,MATCH($F225,Vöruskrá!$B:$B,0)))*IF($I225="",$H225*(1+$AD$2),$I225)/1000,""))</f>
        <v/>
      </c>
      <c r="AH225" t="str">
        <f t="shared" si="15"/>
        <v/>
      </c>
      <c r="AI225" t="str">
        <f t="shared" si="13"/>
        <v/>
      </c>
      <c r="AJ225" s="314">
        <f t="shared" si="14"/>
        <v>46267</v>
      </c>
    </row>
    <row r="226" spans="1:36" ht="14.45">
      <c r="A226" s="155"/>
      <c r="B226" t="s">
        <v>2425</v>
      </c>
      <c r="C226">
        <v>36</v>
      </c>
      <c r="D226" t="s">
        <v>2318</v>
      </c>
      <c r="E226" t="s">
        <v>1080</v>
      </c>
      <c r="F226" t="s">
        <v>1373</v>
      </c>
      <c r="G226" t="s">
        <v>2579</v>
      </c>
      <c r="H226">
        <v>200</v>
      </c>
      <c r="I226">
        <v>250</v>
      </c>
      <c r="J226" s="438">
        <f>IF($F226="","",IFERROR(IFERROR(INDEX(Réttabanki!$U:$U,MATCH($F226,Réttabanki!$A:$A,0)),INDEX(Vöruskrá!$R:$R,MATCH($F226,Vöruskrá!$B:$B,0)))*($H226+IF($I226="",$H226*(1+$AD$2),$I226))/2/1000,""))</f>
        <v>180</v>
      </c>
      <c r="K226" t="s">
        <v>1375</v>
      </c>
      <c r="L226" t="s">
        <v>222</v>
      </c>
      <c r="N226">
        <v>89</v>
      </c>
      <c r="O226">
        <v>2.1</v>
      </c>
      <c r="P226">
        <v>0.2</v>
      </c>
      <c r="Q226">
        <v>16</v>
      </c>
      <c r="R226">
        <v>1.1000000000000001</v>
      </c>
      <c r="S226">
        <v>0.06</v>
      </c>
      <c r="T226" s="45" t="str">
        <f>IF(F226="","",IFERROR(INDEX(Réttabanki!Q:Q,MATCH(F226,Réttabanki!A:A,0)),IFERROR(INDEX(Réttabanki!Q:Q,MATCH(F226,Réttabanki!B:B,0)),"")))</f>
        <v/>
      </c>
      <c r="U226" s="455" t="s">
        <v>2357</v>
      </c>
      <c r="V226" s="455" t="s">
        <v>2403</v>
      </c>
      <c r="W226" s="455"/>
      <c r="X226" s="455"/>
      <c r="Y226" s="455"/>
      <c r="Z226" s="455"/>
      <c r="AA226" s="455"/>
      <c r="AF226">
        <f>IF($F226="","",IFERROR(IFERROR(INDEX(Réttabanki!$U:$U,MATCH($F226,Réttabanki!$A:$A,0)),INDEX(Vöruskrá!$R:$R,MATCH($F226,Vöruskrá!$B:$B,0)))*$H226/1000,""))</f>
        <v>160</v>
      </c>
      <c r="AG226">
        <f>IF($F226="","",IFERROR(IFERROR(INDEX(Réttabanki!$U:$U,MATCH($F226,Réttabanki!$A:$A,0)),INDEX(Vöruskrá!$R:$R,MATCH($F226,Vöruskrá!$B:$B,0)))*IF($I226="",$H226*(1+$AD$2),$I226)/1000,""))</f>
        <v>200</v>
      </c>
      <c r="AH226">
        <f t="shared" si="15"/>
        <v>0.17391304347826086</v>
      </c>
      <c r="AI226" t="str">
        <f t="shared" si="13"/>
        <v>OK</v>
      </c>
      <c r="AJ226" s="314">
        <f t="shared" si="14"/>
        <v>46267</v>
      </c>
    </row>
    <row r="227" spans="1:36" ht="14.45">
      <c r="A227" s="155"/>
      <c r="B227" t="s">
        <v>2425</v>
      </c>
      <c r="C227">
        <v>36</v>
      </c>
      <c r="D227" t="s">
        <v>2318</v>
      </c>
      <c r="E227" t="s">
        <v>1080</v>
      </c>
      <c r="F227" t="s">
        <v>628</v>
      </c>
      <c r="G227" t="s">
        <v>630</v>
      </c>
      <c r="H227">
        <v>20</v>
      </c>
      <c r="I227">
        <v>20</v>
      </c>
      <c r="J227" s="438">
        <f>IF($F227="","",IFERROR(IFERROR(INDEX(Réttabanki!$U:$U,MATCH($F227,Réttabanki!$A:$A,0)),INDEX(Vöruskrá!$R:$R,MATCH($F227,Vöruskrá!$B:$B,0)))*($H227+IF($I227="",$H227*(1+$AD$2),$I227))/2/1000,""))</f>
        <v>14</v>
      </c>
      <c r="K227" t="s">
        <v>630</v>
      </c>
      <c r="L227" t="s">
        <v>228</v>
      </c>
      <c r="N227">
        <v>43</v>
      </c>
      <c r="O227">
        <v>0.5</v>
      </c>
      <c r="P227">
        <v>0.1</v>
      </c>
      <c r="Q227">
        <v>9.1</v>
      </c>
      <c r="R227">
        <v>0.4</v>
      </c>
      <c r="S227">
        <v>0</v>
      </c>
      <c r="T227" s="44">
        <f>IF(F227="","",IFERROR(INDEX(Réttabanki!Q:Q,MATCH(F227,Réttabanki!A:A,0)),IFERROR(INDEX(Réttabanki!Q:Q,MATCH(F227,Réttabanki!B:B,0)),"")))</f>
        <v>0</v>
      </c>
      <c r="U227" s="457" t="s">
        <v>2571</v>
      </c>
      <c r="V227" s="457" t="s">
        <v>2358</v>
      </c>
      <c r="W227" s="457">
        <v>120</v>
      </c>
      <c r="X227" s="458" t="s">
        <v>2572</v>
      </c>
      <c r="Y227" s="457"/>
      <c r="Z227" s="457" t="s">
        <v>2573</v>
      </c>
      <c r="AA227" s="457"/>
      <c r="AF227">
        <f>IF($F227="","",IFERROR(IFERROR(INDEX(Réttabanki!$U:$U,MATCH($F227,Réttabanki!$A:$A,0)),INDEX(Vöruskrá!$R:$R,MATCH($F227,Vöruskrá!$B:$B,0)))*$H227/1000,""))</f>
        <v>14</v>
      </c>
      <c r="AG227">
        <f>IF($F227="","",IFERROR(IFERROR(INDEX(Réttabanki!$U:$U,MATCH($F227,Réttabanki!$A:$A,0)),INDEX(Vöruskrá!$R:$R,MATCH($F227,Vöruskrá!$B:$B,0)))*IF($I227="",$H227*(1+$AD$2),$I227)/1000,""))</f>
        <v>14</v>
      </c>
      <c r="AH227">
        <f t="shared" si="15"/>
        <v>1.2173913043478261E-2</v>
      </c>
      <c r="AI227" t="str">
        <f t="shared" si="13"/>
        <v>OK</v>
      </c>
      <c r="AJ227" s="314">
        <f t="shared" si="14"/>
        <v>46267</v>
      </c>
    </row>
    <row r="228" spans="1:36" ht="14.45">
      <c r="A228" s="155"/>
      <c r="B228" t="s">
        <v>2425</v>
      </c>
      <c r="C228">
        <v>36</v>
      </c>
      <c r="D228" t="s">
        <v>2318</v>
      </c>
      <c r="E228" t="s">
        <v>1080</v>
      </c>
      <c r="F228" t="s">
        <v>594</v>
      </c>
      <c r="G228" t="s">
        <v>597</v>
      </c>
      <c r="H228">
        <v>20</v>
      </c>
      <c r="I228">
        <v>20</v>
      </c>
      <c r="J228" s="438">
        <f>IF($F228="","",IFERROR(IFERROR(INDEX(Réttabanki!$U:$U,MATCH($F228,Réttabanki!$A:$A,0)),INDEX(Vöruskrá!$R:$R,MATCH($F228,Vöruskrá!$B:$B,0)))*($H228+IF($I228="",$H228*(1+$AD$2),$I228))/2/1000,""))</f>
        <v>24</v>
      </c>
      <c r="K228" t="s">
        <v>597</v>
      </c>
      <c r="L228" t="s">
        <v>228</v>
      </c>
      <c r="N228">
        <v>37</v>
      </c>
      <c r="O228">
        <v>0.5</v>
      </c>
      <c r="P228">
        <v>0.1</v>
      </c>
      <c r="Q228">
        <v>3.7</v>
      </c>
      <c r="R228">
        <v>0</v>
      </c>
      <c r="S228">
        <v>0</v>
      </c>
      <c r="T228" s="45">
        <f>IF(F228="","",IFERROR(INDEX(Réttabanki!Q:Q,MATCH(F228,Réttabanki!A:A,0)),IFERROR(INDEX(Réttabanki!Q:Q,MATCH(F228,Réttabanki!B:B,0)),"")))</f>
        <v>0</v>
      </c>
      <c r="U228" s="455" t="s">
        <v>2571</v>
      </c>
      <c r="V228" s="455" t="s">
        <v>2358</v>
      </c>
      <c r="W228" s="455">
        <v>120</v>
      </c>
      <c r="X228" s="455" t="s">
        <v>2572</v>
      </c>
      <c r="Y228" s="455"/>
      <c r="Z228" s="455" t="s">
        <v>2573</v>
      </c>
      <c r="AA228" s="455"/>
      <c r="AF228">
        <f>IF($F228="","",IFERROR(IFERROR(INDEX(Réttabanki!$U:$U,MATCH($F228,Réttabanki!$A:$A,0)),INDEX(Vöruskrá!$R:$R,MATCH($F228,Vöruskrá!$B:$B,0)))*$H228/1000,""))</f>
        <v>24</v>
      </c>
      <c r="AG228">
        <f>IF($F228="","",IFERROR(IFERROR(INDEX(Réttabanki!$U:$U,MATCH($F228,Réttabanki!$A:$A,0)),INDEX(Vöruskrá!$R:$R,MATCH($F228,Vöruskrá!$B:$B,0)))*IF($I228="",$H228*(1+$AD$2),$I228)/1000,""))</f>
        <v>24</v>
      </c>
      <c r="AH228">
        <f t="shared" si="15"/>
        <v>2.0869565217391306E-2</v>
      </c>
      <c r="AI228" t="str">
        <f t="shared" si="13"/>
        <v>OK</v>
      </c>
      <c r="AJ228" s="314">
        <f t="shared" si="14"/>
        <v>46267</v>
      </c>
    </row>
    <row r="229" spans="1:36" ht="14.45">
      <c r="A229" s="155"/>
      <c r="B229" t="s">
        <v>2425</v>
      </c>
      <c r="C229">
        <v>36</v>
      </c>
      <c r="D229" t="s">
        <v>2318</v>
      </c>
      <c r="E229" t="s">
        <v>1080</v>
      </c>
      <c r="G229" t="s">
        <v>2580</v>
      </c>
      <c r="J229" s="438" t="str">
        <f>IF($F229="","",IFERROR(IFERROR(INDEX(Réttabanki!$U:$U,MATCH($F229,Réttabanki!$A:$A,0)),INDEX(Vöruskrá!$R:$R,MATCH($F229,Vöruskrá!$B:$B,0)))*($H229+IF($I229="",$H229*(1+$AD$2),$I229))/2/1000,""))</f>
        <v/>
      </c>
      <c r="K229" t="s">
        <v>1325</v>
      </c>
      <c r="L229" t="s">
        <v>228</v>
      </c>
      <c r="U229" s="457"/>
      <c r="V229" s="457"/>
      <c r="W229" s="457"/>
      <c r="X229" s="457"/>
      <c r="Y229" s="457"/>
      <c r="Z229" s="457"/>
      <c r="AA229" s="457"/>
      <c r="AF229" t="str">
        <f>IF($F229="","",IFERROR(IFERROR(INDEX(Réttabanki!$U:$U,MATCH($F229,Réttabanki!$A:$A,0)),INDEX(Vöruskrá!$R:$R,MATCH($F229,Vöruskrá!$B:$B,0)))*$H229/1000,""))</f>
        <v/>
      </c>
      <c r="AG229" t="str">
        <f>IF($F229="","",IFERROR(IFERROR(INDEX(Réttabanki!$U:$U,MATCH($F229,Réttabanki!$A:$A,0)),INDEX(Vöruskrá!$R:$R,MATCH($F229,Vöruskrá!$B:$B,0)))*IF($I229="",$H229*(1+$AD$2),$I229)/1000,""))</f>
        <v/>
      </c>
      <c r="AH229" t="str">
        <f t="shared" si="15"/>
        <v/>
      </c>
      <c r="AI229" t="str">
        <f t="shared" si="13"/>
        <v/>
      </c>
      <c r="AJ229" s="314">
        <f t="shared" si="14"/>
        <v>46267</v>
      </c>
    </row>
    <row r="230" spans="1:36" ht="14.45">
      <c r="A230" s="155"/>
      <c r="B230" t="s">
        <v>2425</v>
      </c>
      <c r="C230">
        <v>36</v>
      </c>
      <c r="D230" t="s">
        <v>2318</v>
      </c>
      <c r="E230" t="s">
        <v>1080</v>
      </c>
      <c r="F230" t="s">
        <v>1324</v>
      </c>
      <c r="G230" t="s">
        <v>2581</v>
      </c>
      <c r="H230">
        <v>200</v>
      </c>
      <c r="I230">
        <v>250</v>
      </c>
      <c r="J230" s="438">
        <f>IF($F230="","",IFERROR(IFERROR(INDEX(Réttabanki!$U:$U,MATCH($F230,Réttabanki!$A:$A,0)),INDEX(Vöruskrá!$R:$R,MATCH($F230,Vöruskrá!$B:$B,0)))*($H230+IF($I230="",$H230*(1+$AD$2),$I230))/2/1000,""))</f>
        <v>157.5</v>
      </c>
      <c r="K230" t="s">
        <v>1325</v>
      </c>
      <c r="N230">
        <v>103</v>
      </c>
      <c r="O230">
        <v>8.1</v>
      </c>
      <c r="P230">
        <v>7.7</v>
      </c>
      <c r="Q230">
        <v>9.5</v>
      </c>
      <c r="R230">
        <v>0.8</v>
      </c>
      <c r="S230">
        <v>0</v>
      </c>
      <c r="U230" s="455"/>
      <c r="V230" s="455"/>
      <c r="W230" s="455"/>
      <c r="X230" s="455"/>
      <c r="Y230" s="455"/>
      <c r="Z230" s="455"/>
      <c r="AA230" s="455"/>
      <c r="AF230">
        <f>IF($F230="","",IFERROR(IFERROR(INDEX(Réttabanki!$U:$U,MATCH($F230,Réttabanki!$A:$A,0)),INDEX(Vöruskrá!$R:$R,MATCH($F230,Vöruskrá!$B:$B,0)))*$H230/1000,""))</f>
        <v>140</v>
      </c>
      <c r="AG230">
        <f>IF($F230="","",IFERROR(IFERROR(INDEX(Réttabanki!$U:$U,MATCH($F230,Réttabanki!$A:$A,0)),INDEX(Vöruskrá!$R:$R,MATCH($F230,Vöruskrá!$B:$B,0)))*IF($I230="",$H230*(1+$AD$2),$I230)/1000,""))</f>
        <v>175</v>
      </c>
      <c r="AH230">
        <f t="shared" si="15"/>
        <v>0.15217391304347827</v>
      </c>
      <c r="AI230" t="str">
        <f t="shared" si="13"/>
        <v>OK</v>
      </c>
      <c r="AJ230" s="314">
        <f t="shared" si="14"/>
        <v>46267</v>
      </c>
    </row>
    <row r="231" spans="1:36" ht="16.5" customHeight="1">
      <c r="A231" s="155"/>
      <c r="B231" t="s">
        <v>2425</v>
      </c>
      <c r="C231">
        <v>36</v>
      </c>
      <c r="D231" t="s">
        <v>2318</v>
      </c>
      <c r="E231" t="s">
        <v>2376</v>
      </c>
      <c r="G231" t="s">
        <v>2577</v>
      </c>
      <c r="J231" s="438" t="str">
        <f>IF($F231="","",IFERROR(IFERROR(INDEX(Réttabanki!$U:$U,MATCH($F231,Réttabanki!$A:$A,0)),INDEX(Vöruskrá!$R:$R,MATCH($F231,Vöruskrá!$B:$B,0)))*($H231+IF($I231="",$H231*(1+$AD$2),$I231))/2/1000,""))</f>
        <v/>
      </c>
      <c r="K231" t="s">
        <v>2578</v>
      </c>
      <c r="L231" t="s">
        <v>222</v>
      </c>
      <c r="U231" s="457"/>
      <c r="V231" s="457"/>
      <c r="W231" s="457"/>
      <c r="X231" s="457"/>
      <c r="Y231" s="457"/>
      <c r="Z231" s="457"/>
      <c r="AA231" s="457"/>
      <c r="AF231" t="str">
        <f>IF($F231="","",IFERROR(IFERROR(INDEX(Réttabanki!$U:$U,MATCH($F231,Réttabanki!$A:$A,0)),INDEX(Vöruskrá!$R:$R,MATCH($F231,Vöruskrá!$B:$B,0)))*$H231/1000,""))</f>
        <v/>
      </c>
      <c r="AG231" t="str">
        <f>IF($F231="","",IFERROR(IFERROR(INDEX(Réttabanki!$U:$U,MATCH($F231,Réttabanki!$A:$A,0)),INDEX(Vöruskrá!$R:$R,MATCH($F231,Vöruskrá!$B:$B,0)))*IF($I231="",$H231*(1+$AD$2),$I231)/1000,""))</f>
        <v/>
      </c>
      <c r="AH231" t="str">
        <f t="shared" si="15"/>
        <v/>
      </c>
      <c r="AI231" t="str">
        <f t="shared" si="13"/>
        <v/>
      </c>
      <c r="AJ231" s="314">
        <f t="shared" si="14"/>
        <v>46267</v>
      </c>
    </row>
    <row r="232" spans="1:36" ht="14.45">
      <c r="A232" s="155"/>
      <c r="B232" t="s">
        <v>2425</v>
      </c>
      <c r="C232">
        <v>36</v>
      </c>
      <c r="D232" t="s">
        <v>2318</v>
      </c>
      <c r="E232" t="s">
        <v>2376</v>
      </c>
      <c r="F232" t="s">
        <v>1373</v>
      </c>
      <c r="G232" t="s">
        <v>2579</v>
      </c>
      <c r="H232">
        <v>200</v>
      </c>
      <c r="I232">
        <v>250</v>
      </c>
      <c r="J232" s="438">
        <f>IF($F232="","",IFERROR(IFERROR(INDEX(Réttabanki!$U:$U,MATCH($F232,Réttabanki!$A:$A,0)),INDEX(Vöruskrá!$R:$R,MATCH($F232,Vöruskrá!$B:$B,0)))*($H232+IF($I232="",$H232*(1+$AD$2),$I232))/2/1000,""))</f>
        <v>180</v>
      </c>
      <c r="K232" t="s">
        <v>1375</v>
      </c>
      <c r="L232" t="s">
        <v>222</v>
      </c>
      <c r="N232">
        <v>89</v>
      </c>
      <c r="O232">
        <v>2.1</v>
      </c>
      <c r="P232">
        <v>0.2</v>
      </c>
      <c r="Q232">
        <v>16</v>
      </c>
      <c r="R232">
        <v>1.1000000000000001</v>
      </c>
      <c r="S232">
        <v>0.06</v>
      </c>
      <c r="U232" s="455"/>
      <c r="V232" s="455"/>
      <c r="W232" s="455"/>
      <c r="X232" s="455"/>
      <c r="Y232" s="455"/>
      <c r="Z232" s="455"/>
      <c r="AA232" s="455"/>
      <c r="AF232">
        <f>IF($F232="","",IFERROR(IFERROR(INDEX(Réttabanki!$U:$U,MATCH($F232,Réttabanki!$A:$A,0)),INDEX(Vöruskrá!$R:$R,MATCH($F232,Vöruskrá!$B:$B,0)))*$H232/1000,""))</f>
        <v>160</v>
      </c>
      <c r="AG232">
        <f>IF($F232="","",IFERROR(IFERROR(INDEX(Réttabanki!$U:$U,MATCH($F232,Réttabanki!$A:$A,0)),INDEX(Vöruskrá!$R:$R,MATCH($F232,Vöruskrá!$B:$B,0)))*IF($I232="",$H232*(1+$AD$2),$I232)/1000,""))</f>
        <v>200</v>
      </c>
      <c r="AH232">
        <f t="shared" si="15"/>
        <v>0.17391304347826086</v>
      </c>
      <c r="AI232" t="str">
        <f t="shared" si="13"/>
        <v>OK</v>
      </c>
      <c r="AJ232" s="314">
        <f t="shared" si="14"/>
        <v>46267</v>
      </c>
    </row>
    <row r="233" spans="1:36" ht="14.45">
      <c r="A233" s="155"/>
      <c r="B233" t="s">
        <v>2425</v>
      </c>
      <c r="C233">
        <v>36</v>
      </c>
      <c r="D233" t="s">
        <v>2318</v>
      </c>
      <c r="E233" t="s">
        <v>2376</v>
      </c>
      <c r="F233" t="s">
        <v>628</v>
      </c>
      <c r="G233" t="s">
        <v>630</v>
      </c>
      <c r="H233">
        <v>20</v>
      </c>
      <c r="I233">
        <v>20</v>
      </c>
      <c r="J233" s="438">
        <f>IF($F233="","",IFERROR(IFERROR(INDEX(Réttabanki!$U:$U,MATCH($F233,Réttabanki!$A:$A,0)),INDEX(Vöruskrá!$R:$R,MATCH($F233,Vöruskrá!$B:$B,0)))*($H233+IF($I233="",$H233*(1+$AD$2),$I233))/2/1000,""))</f>
        <v>14</v>
      </c>
      <c r="K233" t="s">
        <v>630</v>
      </c>
      <c r="L233" t="s">
        <v>228</v>
      </c>
      <c r="N233">
        <v>43</v>
      </c>
      <c r="O233">
        <v>0.5</v>
      </c>
      <c r="P233">
        <v>0.1</v>
      </c>
      <c r="Q233">
        <v>9.1</v>
      </c>
      <c r="R233">
        <v>0.4</v>
      </c>
      <c r="S233">
        <v>0</v>
      </c>
      <c r="U233" s="457"/>
      <c r="V233" s="457"/>
      <c r="W233" s="457"/>
      <c r="X233" s="457"/>
      <c r="Y233" s="457"/>
      <c r="Z233" s="457"/>
      <c r="AA233" s="457"/>
      <c r="AF233">
        <f>IF($F233="","",IFERROR(IFERROR(INDEX(Réttabanki!$U:$U,MATCH($F233,Réttabanki!$A:$A,0)),INDEX(Vöruskrá!$R:$R,MATCH($F233,Vöruskrá!$B:$B,0)))*$H233/1000,""))</f>
        <v>14</v>
      </c>
      <c r="AG233">
        <f>IF($F233="","",IFERROR(IFERROR(INDEX(Réttabanki!$U:$U,MATCH($F233,Réttabanki!$A:$A,0)),INDEX(Vöruskrá!$R:$R,MATCH($F233,Vöruskrá!$B:$B,0)))*IF($I233="",$H233*(1+$AD$2),$I233)/1000,""))</f>
        <v>14</v>
      </c>
      <c r="AH233">
        <f t="shared" si="15"/>
        <v>1.2173913043478261E-2</v>
      </c>
      <c r="AI233" t="str">
        <f t="shared" si="13"/>
        <v>OK</v>
      </c>
      <c r="AJ233" s="314">
        <f t="shared" si="14"/>
        <v>46267</v>
      </c>
    </row>
    <row r="234" spans="1:36" ht="14.45">
      <c r="A234" s="155"/>
      <c r="B234" t="s">
        <v>2425</v>
      </c>
      <c r="C234">
        <v>36</v>
      </c>
      <c r="D234" t="s">
        <v>2318</v>
      </c>
      <c r="E234" t="s">
        <v>2376</v>
      </c>
      <c r="F234" t="s">
        <v>601</v>
      </c>
      <c r="G234" t="s">
        <v>597</v>
      </c>
      <c r="H234">
        <v>20</v>
      </c>
      <c r="I234">
        <v>20</v>
      </c>
      <c r="J234" s="438">
        <f>IF($F234="","",IFERROR(IFERROR(INDEX(Réttabanki!$U:$U,MATCH($F234,Réttabanki!$A:$A,0)),INDEX(Vöruskrá!$R:$R,MATCH($F234,Vöruskrá!$B:$B,0)))*($H234+IF($I234="",$H234*(1+$AD$2),$I234))/2/1000,""))</f>
        <v>16.22</v>
      </c>
      <c r="K234" t="s">
        <v>597</v>
      </c>
      <c r="L234" t="s">
        <v>228</v>
      </c>
      <c r="N234">
        <v>37</v>
      </c>
      <c r="O234">
        <v>0.5</v>
      </c>
      <c r="P234">
        <v>0.1</v>
      </c>
      <c r="Q234">
        <v>3.7</v>
      </c>
      <c r="R234">
        <v>0</v>
      </c>
      <c r="S234">
        <v>0</v>
      </c>
      <c r="U234" s="455"/>
      <c r="V234" s="455"/>
      <c r="W234" s="455"/>
      <c r="X234" s="455"/>
      <c r="Y234" s="455"/>
      <c r="Z234" s="455"/>
      <c r="AA234" s="455"/>
      <c r="AF234">
        <f>IF($F234="","",IFERROR(IFERROR(INDEX(Réttabanki!$U:$U,MATCH($F234,Réttabanki!$A:$A,0)),INDEX(Vöruskrá!$R:$R,MATCH($F234,Vöruskrá!$B:$B,0)))*$H234/1000,""))</f>
        <v>16.22</v>
      </c>
      <c r="AG234">
        <f>IF($F234="","",IFERROR(IFERROR(INDEX(Réttabanki!$U:$U,MATCH($F234,Réttabanki!$A:$A,0)),INDEX(Vöruskrá!$R:$R,MATCH($F234,Vöruskrá!$B:$B,0)))*IF($I234="",$H234*(1+$AD$2),$I234)/1000,""))</f>
        <v>16.22</v>
      </c>
      <c r="AH234">
        <f t="shared" si="15"/>
        <v>1.4104347826086956E-2</v>
      </c>
      <c r="AI234" t="str">
        <f t="shared" si="13"/>
        <v>OK</v>
      </c>
      <c r="AJ234" s="314">
        <f t="shared" si="14"/>
        <v>46267</v>
      </c>
    </row>
    <row r="235" spans="1:36" ht="14.45">
      <c r="A235" s="155"/>
      <c r="B235" t="s">
        <v>2425</v>
      </c>
      <c r="C235">
        <v>36</v>
      </c>
      <c r="D235" t="s">
        <v>2318</v>
      </c>
      <c r="E235" t="s">
        <v>2381</v>
      </c>
      <c r="G235" t="s">
        <v>2582</v>
      </c>
      <c r="J235" s="438" t="str">
        <f>IF($F235="","",IFERROR(IFERROR(INDEX(Réttabanki!$U:$U,MATCH($F235,Réttabanki!$A:$A,0)),INDEX(Vöruskrá!$R:$R,MATCH($F235,Vöruskrá!$B:$B,0)))*($H235+IF($I235="",$H235*(1+$AD$2),$I235))/2/1000,""))</f>
        <v/>
      </c>
      <c r="K235" t="s">
        <v>2583</v>
      </c>
      <c r="L235" t="s">
        <v>2584</v>
      </c>
      <c r="U235" s="457"/>
      <c r="V235" s="457"/>
      <c r="W235" s="457"/>
      <c r="X235" s="457"/>
      <c r="Y235" s="457"/>
      <c r="Z235" s="457"/>
      <c r="AA235" s="457"/>
      <c r="AF235" t="str">
        <f>IF($F235="","",IFERROR(IFERROR(INDEX(Réttabanki!$U:$U,MATCH($F235,Réttabanki!$A:$A,0)),INDEX(Vöruskrá!$R:$R,MATCH($F235,Vöruskrá!$B:$B,0)))*$H235/1000,""))</f>
        <v/>
      </c>
      <c r="AG235" t="str">
        <f>IF($F235="","",IFERROR(IFERROR(INDEX(Réttabanki!$U:$U,MATCH($F235,Réttabanki!$A:$A,0)),INDEX(Vöruskrá!$R:$R,MATCH($F235,Vöruskrá!$B:$B,0)))*IF($I235="",$H235*(1+$AD$2),$I235)/1000,""))</f>
        <v/>
      </c>
      <c r="AH235" t="str">
        <f t="shared" si="15"/>
        <v/>
      </c>
      <c r="AI235" t="str">
        <f t="shared" si="13"/>
        <v/>
      </c>
      <c r="AJ235" s="314">
        <f t="shared" si="14"/>
        <v>46267</v>
      </c>
    </row>
    <row r="236" spans="1:36" ht="14.45">
      <c r="A236" s="155"/>
      <c r="B236" t="s">
        <v>2425</v>
      </c>
      <c r="C236">
        <v>36</v>
      </c>
      <c r="D236" t="s">
        <v>2318</v>
      </c>
      <c r="E236" t="s">
        <v>2381</v>
      </c>
      <c r="F236" t="s">
        <v>893</v>
      </c>
      <c r="G236" t="s">
        <v>2585</v>
      </c>
      <c r="H236">
        <v>40</v>
      </c>
      <c r="I236">
        <v>40</v>
      </c>
      <c r="J236" s="438">
        <f>IF($F236="","",IFERROR(IFERROR(INDEX(Réttabanki!$U:$U,MATCH($F236,Réttabanki!$A:$A,0)),INDEX(Vöruskrá!$R:$R,MATCH($F236,Vöruskrá!$B:$B,0)))*($H236+IF($I236="",$H236*(1+$AD$2),$I236))/2/1000,""))</f>
        <v>24</v>
      </c>
      <c r="K236" t="s">
        <v>895</v>
      </c>
      <c r="L236" t="s">
        <v>136</v>
      </c>
      <c r="M236" t="s">
        <v>896</v>
      </c>
      <c r="N236">
        <v>267</v>
      </c>
      <c r="O236">
        <v>2.4</v>
      </c>
      <c r="P236">
        <v>0.4</v>
      </c>
      <c r="Q236">
        <v>51.1</v>
      </c>
      <c r="R236">
        <v>8.9</v>
      </c>
      <c r="S236">
        <v>1.6</v>
      </c>
      <c r="T236">
        <v>1</v>
      </c>
      <c r="U236" s="455" t="s">
        <v>2357</v>
      </c>
      <c r="V236" s="455" t="s">
        <v>2358</v>
      </c>
      <c r="W236" s="455">
        <v>180</v>
      </c>
      <c r="X236" s="455" t="s">
        <v>2497</v>
      </c>
      <c r="Y236" s="455"/>
      <c r="Z236" s="455"/>
      <c r="AA236" s="455"/>
      <c r="AF236">
        <f>IF($F236="","",IFERROR(IFERROR(INDEX(Réttabanki!$U:$U,MATCH($F236,Réttabanki!$A:$A,0)),INDEX(Vöruskrá!$R:$R,MATCH($F236,Vöruskrá!$B:$B,0)))*$H236/1000,""))</f>
        <v>24</v>
      </c>
      <c r="AG236">
        <f>IF($F236="","",IFERROR(IFERROR(INDEX(Réttabanki!$U:$U,MATCH($F236,Réttabanki!$A:$A,0)),INDEX(Vöruskrá!$R:$R,MATCH($F236,Vöruskrá!$B:$B,0)))*IF($I236="",$H236*(1+$AD$2),$I236)/1000,""))</f>
        <v>24</v>
      </c>
      <c r="AH236">
        <f t="shared" si="15"/>
        <v>2.0869565217391306E-2</v>
      </c>
      <c r="AI236" t="str">
        <f t="shared" si="13"/>
        <v>OK</v>
      </c>
      <c r="AJ236" s="314">
        <f t="shared" si="14"/>
        <v>46267</v>
      </c>
    </row>
    <row r="237" spans="1:36" ht="14.45">
      <c r="A237" s="155"/>
      <c r="B237" t="s">
        <v>2425</v>
      </c>
      <c r="C237">
        <v>36</v>
      </c>
      <c r="D237" t="s">
        <v>2318</v>
      </c>
      <c r="E237" t="s">
        <v>2381</v>
      </c>
      <c r="F237" t="s">
        <v>1085</v>
      </c>
      <c r="G237" t="s">
        <v>1086</v>
      </c>
      <c r="H237">
        <v>10</v>
      </c>
      <c r="I237">
        <v>10</v>
      </c>
      <c r="J237" s="438">
        <f>IF($F237="","",IFERROR(IFERROR(INDEX(Réttabanki!$U:$U,MATCH($F237,Réttabanki!$A:$A,0)),INDEX(Vöruskrá!$R:$R,MATCH($F237,Vöruskrá!$B:$B,0)))*($H237+IF($I237="",$H237*(1+$AD$2),$I237))/2/1000,""))</f>
        <v>4</v>
      </c>
      <c r="K237" t="s">
        <v>1086</v>
      </c>
      <c r="L237" t="s">
        <v>1077</v>
      </c>
      <c r="N237">
        <v>15</v>
      </c>
      <c r="O237">
        <v>0.1</v>
      </c>
      <c r="P237">
        <v>0</v>
      </c>
      <c r="Q237">
        <v>3.6</v>
      </c>
      <c r="R237">
        <v>0.7</v>
      </c>
      <c r="S237">
        <v>0</v>
      </c>
      <c r="U237" s="457"/>
      <c r="V237" s="457"/>
      <c r="W237" s="457"/>
      <c r="X237" s="457"/>
      <c r="Y237" s="457"/>
      <c r="Z237" s="457"/>
      <c r="AA237" s="457"/>
      <c r="AF237">
        <f>IF($F237="","",IFERROR(IFERROR(INDEX(Réttabanki!$U:$U,MATCH($F237,Réttabanki!$A:$A,0)),INDEX(Vöruskrá!$R:$R,MATCH($F237,Vöruskrá!$B:$B,0)))*$H237/1000,""))</f>
        <v>4</v>
      </c>
      <c r="AG237">
        <f>IF($F237="","",IFERROR(IFERROR(INDEX(Réttabanki!$U:$U,MATCH($F237,Réttabanki!$A:$A,0)),INDEX(Vöruskrá!$R:$R,MATCH($F237,Vöruskrá!$B:$B,0)))*IF($I237="",$H237*(1+$AD$2),$I237)/1000,""))</f>
        <v>4</v>
      </c>
      <c r="AH237">
        <f t="shared" si="15"/>
        <v>3.4782608695652175E-3</v>
      </c>
      <c r="AI237" t="str">
        <f t="shared" si="13"/>
        <v>OK</v>
      </c>
      <c r="AJ237" s="314">
        <f t="shared" si="14"/>
        <v>46267</v>
      </c>
    </row>
    <row r="238" spans="1:36" ht="14.45">
      <c r="A238" s="155"/>
      <c r="B238" t="s">
        <v>2425</v>
      </c>
      <c r="C238">
        <v>36</v>
      </c>
      <c r="D238" t="s">
        <v>2318</v>
      </c>
      <c r="E238" t="s">
        <v>2381</v>
      </c>
      <c r="F238" t="s">
        <v>505</v>
      </c>
      <c r="G238" t="s">
        <v>2404</v>
      </c>
      <c r="H238">
        <v>5</v>
      </c>
      <c r="I238">
        <v>5</v>
      </c>
      <c r="J238" s="438">
        <f>IF($F238="","",IFERROR(IFERROR(INDEX(Réttabanki!$U:$U,MATCH($F238,Réttabanki!$A:$A,0)),INDEX(Vöruskrá!$R:$R,MATCH($F238,Vöruskrá!$B:$B,0)))*($H238+IF($I238="",$H238*(1+$AD$2),$I238))/2/1000,""))</f>
        <v>11.5</v>
      </c>
      <c r="K238" t="s">
        <v>507</v>
      </c>
      <c r="L238" t="s">
        <v>214</v>
      </c>
      <c r="N238">
        <v>738</v>
      </c>
      <c r="O238">
        <v>82</v>
      </c>
      <c r="P238">
        <v>49</v>
      </c>
      <c r="Q238">
        <v>0.4</v>
      </c>
      <c r="R238">
        <v>0.6</v>
      </c>
      <c r="S238">
        <v>1.2</v>
      </c>
      <c r="U238" s="455"/>
      <c r="V238" s="455"/>
      <c r="W238" s="455"/>
      <c r="X238" s="455"/>
      <c r="Y238" s="455"/>
      <c r="Z238" s="455"/>
      <c r="AA238" s="455"/>
      <c r="AF238">
        <f>IF($F238="","",IFERROR(IFERROR(INDEX(Réttabanki!$U:$U,MATCH($F238,Réttabanki!$A:$A,0)),INDEX(Vöruskrá!$R:$R,MATCH($F238,Vöruskrá!$B:$B,0)))*$H238/1000,""))</f>
        <v>11.5</v>
      </c>
      <c r="AG238">
        <f>IF($F238="","",IFERROR(IFERROR(INDEX(Réttabanki!$U:$U,MATCH($F238,Réttabanki!$A:$A,0)),INDEX(Vöruskrá!$R:$R,MATCH($F238,Vöruskrá!$B:$B,0)))*IF($I238="",$H238*(1+$AD$2),$I238)/1000,""))</f>
        <v>11.5</v>
      </c>
      <c r="AH238">
        <f t="shared" si="15"/>
        <v>0.01</v>
      </c>
      <c r="AI238" t="str">
        <f t="shared" si="13"/>
        <v>OK</v>
      </c>
      <c r="AJ238" s="314">
        <f t="shared" si="14"/>
        <v>46267</v>
      </c>
    </row>
    <row r="239" spans="1:36" ht="14.45">
      <c r="A239" s="155"/>
      <c r="B239" t="s">
        <v>2425</v>
      </c>
      <c r="C239">
        <v>36</v>
      </c>
      <c r="D239" t="s">
        <v>2318</v>
      </c>
      <c r="E239" t="s">
        <v>2381</v>
      </c>
      <c r="F239" t="s">
        <v>1115</v>
      </c>
      <c r="G239" t="s">
        <v>2529</v>
      </c>
      <c r="H239">
        <v>20</v>
      </c>
      <c r="I239">
        <v>20</v>
      </c>
      <c r="J239" s="438">
        <f>IF($F239="","",IFERROR(IFERROR(INDEX(Réttabanki!$U:$U,MATCH($F239,Réttabanki!$A:$A,0)),INDEX(Vöruskrá!$R:$R,MATCH($F239,Vöruskrá!$B:$B,0)))*($H239+IF($I239="",$H239*(1+$AD$2),$I239))/2/1000,""))</f>
        <v>9</v>
      </c>
      <c r="K239" t="s">
        <v>1116</v>
      </c>
      <c r="L239" t="s">
        <v>1077</v>
      </c>
      <c r="U239" s="457"/>
      <c r="V239" s="457"/>
      <c r="W239" s="457"/>
      <c r="X239" s="457"/>
      <c r="Y239" s="457"/>
      <c r="Z239" s="457"/>
      <c r="AA239" s="457"/>
      <c r="AF239">
        <f>IF($F239="","",IFERROR(IFERROR(INDEX(Réttabanki!$U:$U,MATCH($F239,Réttabanki!$A:$A,0)),INDEX(Vöruskrá!$R:$R,MATCH($F239,Vöruskrá!$B:$B,0)))*$H239/1000,""))</f>
        <v>9</v>
      </c>
      <c r="AG239">
        <f>IF($F239="","",IFERROR(IFERROR(INDEX(Réttabanki!$U:$U,MATCH($F239,Réttabanki!$A:$A,0)),INDEX(Vöruskrá!$R:$R,MATCH($F239,Vöruskrá!$B:$B,0)))*IF($I239="",$H239*(1+$AD$2),$I239)/1000,""))</f>
        <v>9</v>
      </c>
      <c r="AH239">
        <f t="shared" si="15"/>
        <v>7.8260869565217397E-3</v>
      </c>
      <c r="AI239" t="str">
        <f t="shared" si="13"/>
        <v>OK</v>
      </c>
      <c r="AJ239" s="314">
        <f t="shared" si="14"/>
        <v>46267</v>
      </c>
    </row>
    <row r="240" spans="1:36" ht="14.45">
      <c r="A240" s="155"/>
      <c r="B240" t="s">
        <v>2425</v>
      </c>
      <c r="C240">
        <v>36</v>
      </c>
      <c r="D240" t="s">
        <v>2318</v>
      </c>
      <c r="E240" t="s">
        <v>1080</v>
      </c>
      <c r="G240" t="s">
        <v>2586</v>
      </c>
      <c r="J240" s="438" t="str">
        <f>IF($F240="","",IFERROR(IFERROR(INDEX(Réttabanki!$U:$U,MATCH($F240,Réttabanki!$A:$A,0)),INDEX(Vöruskrá!$R:$R,MATCH($F240,Vöruskrá!$B:$B,0)))*($H240+IF($I240="",$H240*(1+$AD$2),$I240))/2/1000,""))</f>
        <v/>
      </c>
      <c r="K240" t="s">
        <v>2587</v>
      </c>
      <c r="L240" t="s">
        <v>2588</v>
      </c>
      <c r="U240" s="455"/>
      <c r="V240" s="455"/>
      <c r="W240" s="455"/>
      <c r="X240" s="455"/>
      <c r="Y240" s="455"/>
      <c r="Z240" s="455"/>
      <c r="AA240" s="455"/>
      <c r="AF240" t="str">
        <f>IF($F240="","",IFERROR(IFERROR(INDEX(Réttabanki!$U:$U,MATCH($F240,Réttabanki!$A:$A,0)),INDEX(Vöruskrá!$R:$R,MATCH($F240,Vöruskrá!$B:$B,0)))*$H240/1000,""))</f>
        <v/>
      </c>
      <c r="AG240" t="str">
        <f>IF($F240="","",IFERROR(IFERROR(INDEX(Réttabanki!$U:$U,MATCH($F240,Réttabanki!$A:$A,0)),INDEX(Vöruskrá!$R:$R,MATCH($F240,Vöruskrá!$B:$B,0)))*IF($I240="",$H240*(1+$AD$2),$I240)/1000,""))</f>
        <v/>
      </c>
      <c r="AH240" t="str">
        <f t="shared" si="15"/>
        <v/>
      </c>
      <c r="AI240" t="str">
        <f t="shared" si="13"/>
        <v/>
      </c>
      <c r="AJ240" s="314">
        <f t="shared" si="14"/>
        <v>46267</v>
      </c>
    </row>
    <row r="241" spans="1:36" ht="14.45">
      <c r="A241" s="155"/>
      <c r="B241" t="s">
        <v>2425</v>
      </c>
      <c r="C241">
        <v>36</v>
      </c>
      <c r="D241" t="s">
        <v>2318</v>
      </c>
      <c r="E241" t="s">
        <v>1080</v>
      </c>
      <c r="F241" t="s">
        <v>893</v>
      </c>
      <c r="G241" t="s">
        <v>2585</v>
      </c>
      <c r="H241">
        <v>40</v>
      </c>
      <c r="I241">
        <v>40</v>
      </c>
      <c r="J241" s="438">
        <f>IF($F241="","",IFERROR(IFERROR(INDEX(Réttabanki!$U:$U,MATCH($F241,Réttabanki!$A:$A,0)),INDEX(Vöruskrá!$R:$R,MATCH($F241,Vöruskrá!$B:$B,0)))*($H241+IF($I241="",$H241*(1+$AD$2),$I241))/2/1000,""))</f>
        <v>24</v>
      </c>
      <c r="K241" t="s">
        <v>895</v>
      </c>
      <c r="L241" t="s">
        <v>136</v>
      </c>
      <c r="M241" t="s">
        <v>896</v>
      </c>
      <c r="N241">
        <v>267</v>
      </c>
      <c r="O241">
        <v>2.4</v>
      </c>
      <c r="P241">
        <v>0.4</v>
      </c>
      <c r="Q241">
        <v>51.1</v>
      </c>
      <c r="R241">
        <v>8.9</v>
      </c>
      <c r="S241">
        <v>1.6</v>
      </c>
      <c r="U241" s="457"/>
      <c r="V241" s="457"/>
      <c r="W241" s="457"/>
      <c r="X241" s="457"/>
      <c r="Y241" s="457"/>
      <c r="Z241" s="457"/>
      <c r="AA241" s="457"/>
      <c r="AF241">
        <f>IF($F241="","",IFERROR(IFERROR(INDEX(Réttabanki!$U:$U,MATCH($F241,Réttabanki!$A:$A,0)),INDEX(Vöruskrá!$R:$R,MATCH($F241,Vöruskrá!$B:$B,0)))*$H241/1000,""))</f>
        <v>24</v>
      </c>
      <c r="AG241">
        <f>IF($F241="","",IFERROR(IFERROR(INDEX(Réttabanki!$U:$U,MATCH($F241,Réttabanki!$A:$A,0)),INDEX(Vöruskrá!$R:$R,MATCH($F241,Vöruskrá!$B:$B,0)))*IF($I241="",$H241*(1+$AD$2),$I241)/1000,""))</f>
        <v>24</v>
      </c>
      <c r="AH241">
        <f t="shared" si="15"/>
        <v>2.0869565217391306E-2</v>
      </c>
      <c r="AI241" t="str">
        <f t="shared" si="13"/>
        <v>OK</v>
      </c>
      <c r="AJ241" s="314">
        <f t="shared" si="14"/>
        <v>46267</v>
      </c>
    </row>
    <row r="242" spans="1:36" ht="14.45">
      <c r="A242" s="155"/>
      <c r="B242" t="s">
        <v>2425</v>
      </c>
      <c r="C242">
        <v>36</v>
      </c>
      <c r="D242" t="s">
        <v>2318</v>
      </c>
      <c r="E242" t="s">
        <v>1080</v>
      </c>
      <c r="F242" t="s">
        <v>1085</v>
      </c>
      <c r="G242" t="s">
        <v>1086</v>
      </c>
      <c r="H242">
        <v>10</v>
      </c>
      <c r="I242">
        <v>10</v>
      </c>
      <c r="J242" s="438">
        <f>IF($F242="","",IFERROR(IFERROR(INDEX(Réttabanki!$U:$U,MATCH($F242,Réttabanki!$A:$A,0)),INDEX(Vöruskrá!$R:$R,MATCH($F242,Vöruskrá!$B:$B,0)))*($H242+IF($I242="",$H242*(1+$AD$2),$I242))/2/1000,""))</f>
        <v>4</v>
      </c>
      <c r="K242" t="s">
        <v>1086</v>
      </c>
      <c r="L242" t="s">
        <v>1077</v>
      </c>
      <c r="N242">
        <v>15</v>
      </c>
      <c r="O242">
        <v>0.1</v>
      </c>
      <c r="P242">
        <v>0</v>
      </c>
      <c r="Q242">
        <v>3.6</v>
      </c>
      <c r="R242">
        <v>0.7</v>
      </c>
      <c r="S242">
        <v>0</v>
      </c>
      <c r="U242" s="455"/>
      <c r="V242" s="455"/>
      <c r="W242" s="455"/>
      <c r="X242" s="455"/>
      <c r="Y242" s="455"/>
      <c r="Z242" s="455"/>
      <c r="AA242" s="455"/>
      <c r="AF242">
        <f>IF($F242="","",IFERROR(IFERROR(INDEX(Réttabanki!$U:$U,MATCH($F242,Réttabanki!$A:$A,0)),INDEX(Vöruskrá!$R:$R,MATCH($F242,Vöruskrá!$B:$B,0)))*$H242/1000,""))</f>
        <v>4</v>
      </c>
      <c r="AG242">
        <f>IF($F242="","",IFERROR(IFERROR(INDEX(Réttabanki!$U:$U,MATCH($F242,Réttabanki!$A:$A,0)),INDEX(Vöruskrá!$R:$R,MATCH($F242,Vöruskrá!$B:$B,0)))*IF($I242="",$H242*(1+$AD$2),$I242)/1000,""))</f>
        <v>4</v>
      </c>
      <c r="AH242">
        <f t="shared" si="15"/>
        <v>3.4782608695652175E-3</v>
      </c>
      <c r="AI242" t="str">
        <f t="shared" si="13"/>
        <v>OK</v>
      </c>
      <c r="AJ242" s="314">
        <f t="shared" si="14"/>
        <v>46267</v>
      </c>
    </row>
    <row r="243" spans="1:36" ht="14.45">
      <c r="A243" s="155"/>
      <c r="B243" t="s">
        <v>2425</v>
      </c>
      <c r="C243">
        <v>36</v>
      </c>
      <c r="D243" t="s">
        <v>2318</v>
      </c>
      <c r="E243" t="s">
        <v>1080</v>
      </c>
      <c r="F243" t="s">
        <v>1115</v>
      </c>
      <c r="G243" t="s">
        <v>2529</v>
      </c>
      <c r="H243">
        <v>20</v>
      </c>
      <c r="I243">
        <v>20</v>
      </c>
      <c r="J243" s="438">
        <f>IF($F243="","",IFERROR(IFERROR(INDEX(Réttabanki!$U:$U,MATCH($F243,Réttabanki!$A:$A,0)),INDEX(Vöruskrá!$R:$R,MATCH($F243,Vöruskrá!$B:$B,0)))*($H243+IF($I243="",$H243*(1+$AD$2),$I243))/2/1000,""))</f>
        <v>9</v>
      </c>
      <c r="K243" t="s">
        <v>1116</v>
      </c>
      <c r="L243" t="s">
        <v>1077</v>
      </c>
      <c r="U243" s="457"/>
      <c r="V243" s="457"/>
      <c r="W243" s="457"/>
      <c r="X243" s="457"/>
      <c r="Y243" s="457"/>
      <c r="Z243" s="457"/>
      <c r="AA243" s="457"/>
      <c r="AF243">
        <f>IF($F243="","",IFERROR(IFERROR(INDEX(Réttabanki!$U:$U,MATCH($F243,Réttabanki!$A:$A,0)),INDEX(Vöruskrá!$R:$R,MATCH($F243,Vöruskrá!$B:$B,0)))*$H243/1000,""))</f>
        <v>9</v>
      </c>
      <c r="AG243">
        <f>IF($F243="","",IFERROR(IFERROR(INDEX(Réttabanki!$U:$U,MATCH($F243,Réttabanki!$A:$A,0)),INDEX(Vöruskrá!$R:$R,MATCH($F243,Vöruskrá!$B:$B,0)))*IF($I243="",$H243*(1+$AD$2),$I243)/1000,""))</f>
        <v>9</v>
      </c>
      <c r="AH243">
        <f t="shared" si="15"/>
        <v>7.8260869565217397E-3</v>
      </c>
      <c r="AI243" t="str">
        <f t="shared" si="13"/>
        <v>OK</v>
      </c>
      <c r="AJ243" s="314">
        <f t="shared" si="14"/>
        <v>46267</v>
      </c>
    </row>
    <row r="244" spans="1:36" ht="14.45">
      <c r="A244" s="155"/>
      <c r="B244" t="s">
        <v>2425</v>
      </c>
      <c r="C244">
        <v>36</v>
      </c>
      <c r="D244" t="s">
        <v>2318</v>
      </c>
      <c r="E244" t="s">
        <v>1080</v>
      </c>
      <c r="G244" t="s">
        <v>2589</v>
      </c>
      <c r="J244" s="438" t="str">
        <f>IF($F244="","",IFERROR(IFERROR(INDEX(Réttabanki!$U:$U,MATCH($F244,Réttabanki!$A:$A,0)),INDEX(Vöruskrá!$R:$R,MATCH($F244,Vöruskrá!$B:$B,0)))*($H244+IF($I244="",$H244*(1+$AD$2),$I244))/2/1000,""))</f>
        <v/>
      </c>
      <c r="K244" t="s">
        <v>1312</v>
      </c>
      <c r="L244" t="s">
        <v>228</v>
      </c>
      <c r="U244" s="455"/>
      <c r="V244" s="455"/>
      <c r="W244" s="455"/>
      <c r="X244" s="455"/>
      <c r="Y244" s="455"/>
      <c r="Z244" s="455"/>
      <c r="AA244" s="455"/>
      <c r="AF244" t="str">
        <f>IF($F244="","",IFERROR(IFERROR(INDEX(Réttabanki!$U:$U,MATCH($F244,Réttabanki!$A:$A,0)),INDEX(Vöruskrá!$R:$R,MATCH($F244,Vöruskrá!$B:$B,0)))*$H244/1000,""))</f>
        <v/>
      </c>
      <c r="AG244" t="str">
        <f>IF($F244="","",IFERROR(IFERROR(INDEX(Réttabanki!$U:$U,MATCH($F244,Réttabanki!$A:$A,0)),INDEX(Vöruskrá!$R:$R,MATCH($F244,Vöruskrá!$B:$B,0)))*IF($I244="",$H244*(1+$AD$2),$I244)/1000,""))</f>
        <v/>
      </c>
      <c r="AH244" t="str">
        <f t="shared" si="15"/>
        <v/>
      </c>
      <c r="AI244" t="str">
        <f t="shared" si="13"/>
        <v/>
      </c>
      <c r="AJ244" s="314">
        <f t="shared" si="14"/>
        <v>46267</v>
      </c>
    </row>
    <row r="245" spans="1:36" ht="14.45">
      <c r="A245" s="155"/>
      <c r="B245" t="s">
        <v>2425</v>
      </c>
      <c r="C245">
        <v>36</v>
      </c>
      <c r="D245" t="s">
        <v>2318</v>
      </c>
      <c r="E245" t="s">
        <v>1080</v>
      </c>
      <c r="F245" t="s">
        <v>1311</v>
      </c>
      <c r="G245" t="s">
        <v>2457</v>
      </c>
      <c r="H245">
        <v>40</v>
      </c>
      <c r="I245">
        <v>40</v>
      </c>
      <c r="J245" s="438">
        <f>IF($F245="","",IFERROR(IFERROR(INDEX(Réttabanki!$U:$U,MATCH($F245,Réttabanki!$A:$A,0)),INDEX(Vöruskrá!$R:$R,MATCH($F245,Vöruskrá!$B:$B,0)))*($H245+IF($I245="",$H245*(1+$AD$2),$I245))/2/1000,""))</f>
        <v>24</v>
      </c>
      <c r="K245" t="s">
        <v>1312</v>
      </c>
      <c r="L245" t="s">
        <v>228</v>
      </c>
      <c r="N245">
        <v>236</v>
      </c>
      <c r="O245">
        <v>9</v>
      </c>
      <c r="P245">
        <v>2.7</v>
      </c>
      <c r="Q245">
        <v>31.1</v>
      </c>
      <c r="R245">
        <v>1.5</v>
      </c>
      <c r="S245">
        <v>0.9</v>
      </c>
      <c r="U245" s="457"/>
      <c r="V245" s="457"/>
      <c r="W245" s="457"/>
      <c r="X245" s="457"/>
      <c r="Y245" s="457"/>
      <c r="Z245" s="457"/>
      <c r="AA245" s="457"/>
      <c r="AF245">
        <f>IF($F245="","",IFERROR(IFERROR(INDEX(Réttabanki!$U:$U,MATCH($F245,Réttabanki!$A:$A,0)),INDEX(Vöruskrá!$R:$R,MATCH($F245,Vöruskrá!$B:$B,0)))*$H245/1000,""))</f>
        <v>24</v>
      </c>
      <c r="AG245">
        <f>IF($F245="","",IFERROR(IFERROR(INDEX(Réttabanki!$U:$U,MATCH($F245,Réttabanki!$A:$A,0)),INDEX(Vöruskrá!$R:$R,MATCH($F245,Vöruskrá!$B:$B,0)))*IF($I245="",$H245*(1+$AD$2),$I245)/1000,""))</f>
        <v>24</v>
      </c>
      <c r="AH245">
        <f t="shared" si="15"/>
        <v>2.0869565217391306E-2</v>
      </c>
      <c r="AI245" t="str">
        <f t="shared" si="13"/>
        <v>OK</v>
      </c>
      <c r="AJ245" s="314">
        <f t="shared" si="14"/>
        <v>46267</v>
      </c>
    </row>
    <row r="246" spans="1:36" ht="14.45">
      <c r="A246" s="155"/>
      <c r="B246" t="s">
        <v>2425</v>
      </c>
      <c r="C246">
        <v>36</v>
      </c>
      <c r="D246" t="s">
        <v>2318</v>
      </c>
      <c r="E246" t="s">
        <v>2383</v>
      </c>
      <c r="G246" t="s">
        <v>2590</v>
      </c>
      <c r="J246" s="438" t="str">
        <f>IF($F246="","",IFERROR(IFERROR(INDEX(Réttabanki!$U:$U,MATCH($F246,Réttabanki!$A:$A,0)),INDEX(Vöruskrá!$R:$R,MATCH($F246,Vöruskrá!$B:$B,0)))*($H246+IF($I246="",$H246*(1+$AD$2),$I246))/2/1000,""))</f>
        <v/>
      </c>
      <c r="K246" t="s">
        <v>2591</v>
      </c>
      <c r="L246" t="s">
        <v>187</v>
      </c>
      <c r="U246" s="455"/>
      <c r="V246" s="455"/>
      <c r="W246" s="455"/>
      <c r="X246" s="455"/>
      <c r="Y246" s="455"/>
      <c r="Z246" s="455"/>
      <c r="AA246" s="455"/>
      <c r="AF246" t="str">
        <f>IF($F246="","",IFERROR(IFERROR(INDEX(Réttabanki!$U:$U,MATCH($F246,Réttabanki!$A:$A,0)),INDEX(Vöruskrá!$R:$R,MATCH($F246,Vöruskrá!$B:$B,0)))*$H246/1000,""))</f>
        <v/>
      </c>
      <c r="AG246" t="str">
        <f>IF($F246="","",IFERROR(IFERROR(INDEX(Réttabanki!$U:$U,MATCH($F246,Réttabanki!$A:$A,0)),INDEX(Vöruskrá!$R:$R,MATCH($F246,Vöruskrá!$B:$B,0)))*IF($I246="",$H246*(1+$AD$2),$I246)/1000,""))</f>
        <v/>
      </c>
      <c r="AH246" t="str">
        <f t="shared" si="15"/>
        <v/>
      </c>
      <c r="AI246" t="str">
        <f t="shared" si="13"/>
        <v/>
      </c>
      <c r="AJ246" s="314">
        <f t="shared" si="14"/>
        <v>46267</v>
      </c>
    </row>
    <row r="247" spans="1:36" ht="14.45">
      <c r="A247" s="155"/>
      <c r="B247" t="s">
        <v>2425</v>
      </c>
      <c r="C247">
        <v>36</v>
      </c>
      <c r="D247" t="s">
        <v>2318</v>
      </c>
      <c r="E247" t="s">
        <v>2383</v>
      </c>
      <c r="F247" t="s">
        <v>184</v>
      </c>
      <c r="G247" t="s">
        <v>2452</v>
      </c>
      <c r="H247">
        <v>40</v>
      </c>
      <c r="I247">
        <v>40</v>
      </c>
      <c r="J247" s="438">
        <f>IF($F247="","",IFERROR(IFERROR(INDEX(Réttabanki!$U:$U,MATCH($F247,Réttabanki!$A:$A,0)),INDEX(Vöruskrá!$R:$R,MATCH($F247,Vöruskrá!$B:$B,0)))*($H247+IF($I247="",$H247*(1+$AD$2),$I247))/2/1000,""))</f>
        <v>24</v>
      </c>
      <c r="K247" t="s">
        <v>186</v>
      </c>
      <c r="L247" t="s">
        <v>187</v>
      </c>
      <c r="M247" t="s">
        <v>188</v>
      </c>
      <c r="N247">
        <v>324</v>
      </c>
      <c r="O247">
        <v>1.6</v>
      </c>
      <c r="P247">
        <v>0.3</v>
      </c>
      <c r="Q247">
        <v>59</v>
      </c>
      <c r="R247">
        <v>8.6</v>
      </c>
      <c r="S247">
        <v>1.3</v>
      </c>
      <c r="U247" s="457"/>
      <c r="V247" s="457"/>
      <c r="W247" s="457"/>
      <c r="X247" s="457"/>
      <c r="Y247" s="457"/>
      <c r="Z247" s="457"/>
      <c r="AA247" s="457"/>
      <c r="AF247">
        <f>IF($F247="","",IFERROR(IFERROR(INDEX(Réttabanki!$U:$U,MATCH($F247,Réttabanki!$A:$A,0)),INDEX(Vöruskrá!$R:$R,MATCH($F247,Vöruskrá!$B:$B,0)))*$H247/1000,""))</f>
        <v>24</v>
      </c>
      <c r="AG247">
        <f>IF($F247="","",IFERROR(IFERROR(INDEX(Réttabanki!$U:$U,MATCH($F247,Réttabanki!$A:$A,0)),INDEX(Vöruskrá!$R:$R,MATCH($F247,Vöruskrá!$B:$B,0)))*IF($I247="",$H247*(1+$AD$2),$I247)/1000,""))</f>
        <v>24</v>
      </c>
      <c r="AH247">
        <f t="shared" si="15"/>
        <v>2.0869565217391306E-2</v>
      </c>
      <c r="AI247" t="str">
        <f t="shared" si="13"/>
        <v>OK</v>
      </c>
      <c r="AJ247" s="314">
        <f t="shared" si="14"/>
        <v>46267</v>
      </c>
    </row>
    <row r="248" spans="1:36" ht="14.45">
      <c r="A248" s="155"/>
      <c r="B248" t="s">
        <v>2425</v>
      </c>
      <c r="C248">
        <v>36</v>
      </c>
      <c r="D248" t="s">
        <v>2318</v>
      </c>
      <c r="E248" t="s">
        <v>2383</v>
      </c>
      <c r="F248" t="s">
        <v>491</v>
      </c>
      <c r="G248" t="s">
        <v>2486</v>
      </c>
      <c r="H248">
        <v>20</v>
      </c>
      <c r="I248">
        <v>20</v>
      </c>
      <c r="J248" s="438">
        <f>IF($F248="","",IFERROR(IFERROR(INDEX(Réttabanki!$U:$U,MATCH($F248,Réttabanki!$A:$A,0)),INDEX(Vöruskrá!$R:$R,MATCH($F248,Vöruskrá!$B:$B,0)))*($H248+IF($I248="",$H248*(1+$AD$2),$I248))/2/1000,""))</f>
        <v>38</v>
      </c>
      <c r="K248" t="s">
        <v>493</v>
      </c>
      <c r="L248" t="s">
        <v>228</v>
      </c>
      <c r="N248">
        <v>85</v>
      </c>
      <c r="O248">
        <v>0.8</v>
      </c>
      <c r="P248">
        <v>0.3</v>
      </c>
      <c r="Q248">
        <v>1.8</v>
      </c>
      <c r="R248">
        <v>16</v>
      </c>
      <c r="S248">
        <v>2.6</v>
      </c>
      <c r="U248" s="455"/>
      <c r="V248" s="455"/>
      <c r="W248" s="455"/>
      <c r="X248" s="455"/>
      <c r="Y248" s="455"/>
      <c r="Z248" s="455"/>
      <c r="AA248" s="455"/>
      <c r="AF248">
        <f>IF($F248="","",IFERROR(IFERROR(INDEX(Réttabanki!$U:$U,MATCH($F248,Réttabanki!$A:$A,0)),INDEX(Vöruskrá!$R:$R,MATCH($F248,Vöruskrá!$B:$B,0)))*$H248/1000,""))</f>
        <v>38</v>
      </c>
      <c r="AG248">
        <f>IF($F248="","",IFERROR(IFERROR(INDEX(Réttabanki!$U:$U,MATCH($F248,Réttabanki!$A:$A,0)),INDEX(Vöruskrá!$R:$R,MATCH($F248,Vöruskrá!$B:$B,0)))*IF($I248="",$H248*(1+$AD$2),$I248)/1000,""))</f>
        <v>38</v>
      </c>
      <c r="AH248">
        <f t="shared" si="15"/>
        <v>3.3043478260869563E-2</v>
      </c>
      <c r="AI248" t="str">
        <f t="shared" si="13"/>
        <v>OK</v>
      </c>
      <c r="AJ248" s="314">
        <f t="shared" si="14"/>
        <v>46267</v>
      </c>
    </row>
    <row r="249" spans="1:36" ht="14.45">
      <c r="A249" s="155"/>
      <c r="B249" t="s">
        <v>2425</v>
      </c>
      <c r="C249">
        <v>36</v>
      </c>
      <c r="D249" t="s">
        <v>2318</v>
      </c>
      <c r="E249" t="s">
        <v>1080</v>
      </c>
      <c r="G249" t="s">
        <v>2592</v>
      </c>
      <c r="J249" s="438" t="str">
        <f>IF($F249="","",IFERROR(IFERROR(INDEX(Réttabanki!$U:$U,MATCH($F249,Réttabanki!$A:$A,0)),INDEX(Vöruskrá!$R:$R,MATCH($F249,Vöruskrá!$B:$B,0)))*($H249+IF($I249="",$H249*(1+$AD$2),$I249))/2/1000,""))</f>
        <v/>
      </c>
      <c r="K249" t="s">
        <v>186</v>
      </c>
      <c r="L249" t="s">
        <v>187</v>
      </c>
      <c r="U249" s="457"/>
      <c r="V249" s="457"/>
      <c r="W249" s="457"/>
      <c r="X249" s="457"/>
      <c r="Y249" s="457"/>
      <c r="Z249" s="457"/>
      <c r="AA249" s="457"/>
      <c r="AF249" t="str">
        <f>IF($F249="","",IFERROR(IFERROR(INDEX(Réttabanki!$U:$U,MATCH($F249,Réttabanki!$A:$A,0)),INDEX(Vöruskrá!$R:$R,MATCH($F249,Vöruskrá!$B:$B,0)))*$H249/1000,""))</f>
        <v/>
      </c>
      <c r="AG249" t="str">
        <f>IF($F249="","",IFERROR(IFERROR(INDEX(Réttabanki!$U:$U,MATCH($F249,Réttabanki!$A:$A,0)),INDEX(Vöruskrá!$R:$R,MATCH($F249,Vöruskrá!$B:$B,0)))*IF($I249="",$H249*(1+$AD$2),$I249)/1000,""))</f>
        <v/>
      </c>
      <c r="AH249" t="str">
        <f t="shared" si="15"/>
        <v/>
      </c>
      <c r="AI249" t="str">
        <f t="shared" si="13"/>
        <v/>
      </c>
      <c r="AJ249" s="314">
        <f t="shared" si="14"/>
        <v>46267</v>
      </c>
    </row>
    <row r="250" spans="1:36" ht="14.45">
      <c r="A250" s="155"/>
      <c r="B250" t="s">
        <v>2425</v>
      </c>
      <c r="C250">
        <v>36</v>
      </c>
      <c r="D250" t="s">
        <v>2318</v>
      </c>
      <c r="E250" t="s">
        <v>1080</v>
      </c>
      <c r="F250" t="s">
        <v>184</v>
      </c>
      <c r="G250" t="s">
        <v>2452</v>
      </c>
      <c r="H250">
        <v>40</v>
      </c>
      <c r="J250" s="438">
        <f>IF($F250="","",IFERROR(IFERROR(INDEX(Réttabanki!$U:$U,MATCH($F250,Réttabanki!$A:$A,0)),INDEX(Vöruskrá!$R:$R,MATCH($F250,Vöruskrá!$B:$B,0)))*($H250+IF($I250="",$H250*(1+$AD$2),$I250))/2/1000,""))</f>
        <v>30</v>
      </c>
      <c r="K250" t="s">
        <v>186</v>
      </c>
      <c r="L250" t="s">
        <v>187</v>
      </c>
      <c r="M250" t="s">
        <v>188</v>
      </c>
      <c r="N250">
        <v>324</v>
      </c>
      <c r="O250">
        <v>1.6</v>
      </c>
      <c r="P250">
        <v>0.3</v>
      </c>
      <c r="Q250">
        <v>59</v>
      </c>
      <c r="R250">
        <v>8.6</v>
      </c>
      <c r="S250">
        <v>1.3</v>
      </c>
      <c r="U250" s="455"/>
      <c r="V250" s="455"/>
      <c r="W250" s="455"/>
      <c r="X250" s="455"/>
      <c r="Y250" s="455"/>
      <c r="Z250" s="455"/>
      <c r="AA250" s="455"/>
      <c r="AF250">
        <f>IF($F250="","",IFERROR(IFERROR(INDEX(Réttabanki!$U:$U,MATCH($F250,Réttabanki!$A:$A,0)),INDEX(Vöruskrá!$R:$R,MATCH($F250,Vöruskrá!$B:$B,0)))*$H250/1000,""))</f>
        <v>24</v>
      </c>
      <c r="AG250">
        <f>IF($F250="","",IFERROR(IFERROR(INDEX(Réttabanki!$U:$U,MATCH($F250,Réttabanki!$A:$A,0)),INDEX(Vöruskrá!$R:$R,MATCH($F250,Vöruskrá!$B:$B,0)))*IF($I250="",$H250*(1+$AD$2),$I250)/1000,""))</f>
        <v>36</v>
      </c>
      <c r="AH250">
        <f t="shared" si="15"/>
        <v>3.1304347826086959E-2</v>
      </c>
      <c r="AI250" t="str">
        <f t="shared" si="13"/>
        <v>OK</v>
      </c>
      <c r="AJ250" s="314">
        <f t="shared" si="14"/>
        <v>46267</v>
      </c>
    </row>
    <row r="251" spans="1:36" ht="14.45">
      <c r="A251" s="155"/>
      <c r="B251" t="s">
        <v>2425</v>
      </c>
      <c r="C251">
        <v>36</v>
      </c>
      <c r="D251" t="s">
        <v>2318</v>
      </c>
      <c r="E251" t="s">
        <v>1080</v>
      </c>
      <c r="G251" t="s">
        <v>2593</v>
      </c>
      <c r="J251" s="438" t="str">
        <f>IF($F251="","",IFERROR(IFERROR(INDEX(Réttabanki!$U:$U,MATCH($F251,Réttabanki!$A:$A,0)),INDEX(Vöruskrá!$R:$R,MATCH($F251,Vöruskrá!$B:$B,0)))*($H251+IF($I251="",$H251*(1+$AD$2),$I251))/2/1000,""))</f>
        <v/>
      </c>
      <c r="K251" t="s">
        <v>2489</v>
      </c>
      <c r="L251" t="s">
        <v>228</v>
      </c>
      <c r="U251" s="457"/>
      <c r="V251" s="457"/>
      <c r="W251" s="457"/>
      <c r="X251" s="457"/>
      <c r="Y251" s="457"/>
      <c r="Z251" s="457"/>
      <c r="AA251" s="457"/>
      <c r="AF251" t="str">
        <f>IF($F251="","",IFERROR(IFERROR(INDEX(Réttabanki!$U:$U,MATCH($F251,Réttabanki!$A:$A,0)),INDEX(Vöruskrá!$R:$R,MATCH($F251,Vöruskrá!$B:$B,0)))*$H251/1000,""))</f>
        <v/>
      </c>
      <c r="AG251" t="str">
        <f>IF($F251="","",IFERROR(IFERROR(INDEX(Réttabanki!$U:$U,MATCH($F251,Réttabanki!$A:$A,0)),INDEX(Vöruskrá!$R:$R,MATCH($F251,Vöruskrá!$B:$B,0)))*IF($I251="",$H251*(1+$AD$2),$I251)/1000,""))</f>
        <v/>
      </c>
      <c r="AH251" t="str">
        <f t="shared" si="15"/>
        <v/>
      </c>
      <c r="AI251" t="str">
        <f t="shared" si="13"/>
        <v/>
      </c>
      <c r="AJ251" s="314">
        <f t="shared" si="14"/>
        <v>46267</v>
      </c>
    </row>
    <row r="252" spans="1:36" ht="14.45">
      <c r="A252" s="155"/>
      <c r="B252" t="s">
        <v>2425</v>
      </c>
      <c r="C252">
        <v>36</v>
      </c>
      <c r="D252" t="s">
        <v>2318</v>
      </c>
      <c r="E252" t="s">
        <v>1080</v>
      </c>
      <c r="F252" t="s">
        <v>1298</v>
      </c>
      <c r="G252" t="s">
        <v>2392</v>
      </c>
      <c r="H252">
        <v>40</v>
      </c>
      <c r="J252" s="438">
        <f>IF($F252="","",IFERROR(IFERROR(INDEX(Réttabanki!$U:$U,MATCH($F252,Réttabanki!$A:$A,0)),INDEX(Vöruskrá!$R:$R,MATCH($F252,Vöruskrá!$B:$B,0)))*($H252+IF($I252="",$H252*(1+$AD$2),$I252))/2/1000,""))</f>
        <v>30</v>
      </c>
      <c r="K252" t="s">
        <v>1300</v>
      </c>
      <c r="L252" t="s">
        <v>228</v>
      </c>
      <c r="N252">
        <v>221</v>
      </c>
      <c r="O252">
        <v>4.4000000000000004</v>
      </c>
      <c r="P252">
        <v>0.4</v>
      </c>
      <c r="Q252">
        <v>35.1</v>
      </c>
      <c r="R252">
        <v>4</v>
      </c>
      <c r="S252">
        <v>0.8</v>
      </c>
      <c r="U252" s="455"/>
      <c r="V252" s="455"/>
      <c r="W252" s="455"/>
      <c r="X252" s="455"/>
      <c r="Y252" s="455"/>
      <c r="Z252" s="455"/>
      <c r="AA252" s="455"/>
      <c r="AF252">
        <f>IF($F252="","",IFERROR(IFERROR(INDEX(Réttabanki!$U:$U,MATCH($F252,Réttabanki!$A:$A,0)),INDEX(Vöruskrá!$R:$R,MATCH($F252,Vöruskrá!$B:$B,0)))*$H252/1000,""))</f>
        <v>24</v>
      </c>
      <c r="AG252">
        <f>IF($F252="","",IFERROR(IFERROR(INDEX(Réttabanki!$U:$U,MATCH($F252,Réttabanki!$A:$A,0)),INDEX(Vöruskrá!$R:$R,MATCH($F252,Vöruskrá!$B:$B,0)))*IF($I252="",$H252*(1+$AD$2),$I252)/1000,""))</f>
        <v>36</v>
      </c>
      <c r="AH252">
        <f t="shared" si="15"/>
        <v>3.1304347826086959E-2</v>
      </c>
      <c r="AI252" t="str">
        <f t="shared" si="13"/>
        <v>OK</v>
      </c>
      <c r="AJ252" s="314">
        <f t="shared" si="14"/>
        <v>46267</v>
      </c>
    </row>
    <row r="253" spans="1:36" ht="14.45">
      <c r="A253" s="155"/>
      <c r="B253" t="s">
        <v>2425</v>
      </c>
      <c r="C253">
        <v>36</v>
      </c>
      <c r="D253" t="s">
        <v>2318</v>
      </c>
      <c r="E253" t="s">
        <v>1080</v>
      </c>
      <c r="F253" t="s">
        <v>491</v>
      </c>
      <c r="G253" t="s">
        <v>2486</v>
      </c>
      <c r="H253">
        <v>20</v>
      </c>
      <c r="J253" s="438">
        <f>IF($F253="","",IFERROR(IFERROR(INDEX(Réttabanki!$U:$U,MATCH($F253,Réttabanki!$A:$A,0)),INDEX(Vöruskrá!$R:$R,MATCH($F253,Vöruskrá!$B:$B,0)))*($H253+IF($I253="",$H253*(1+$AD$2),$I253))/2/1000,""))</f>
        <v>47.5</v>
      </c>
      <c r="K253" t="s">
        <v>493</v>
      </c>
      <c r="L253" t="s">
        <v>228</v>
      </c>
      <c r="N253">
        <v>85</v>
      </c>
      <c r="O253">
        <v>0.8</v>
      </c>
      <c r="P253">
        <v>0.3</v>
      </c>
      <c r="Q253">
        <v>1.8</v>
      </c>
      <c r="R253">
        <v>16</v>
      </c>
      <c r="S253">
        <v>2.6</v>
      </c>
      <c r="U253" s="457"/>
      <c r="V253" s="457"/>
      <c r="W253" s="457"/>
      <c r="X253" s="457"/>
      <c r="Y253" s="457"/>
      <c r="Z253" s="457"/>
      <c r="AA253" s="457"/>
      <c r="AF253">
        <f>IF($F253="","",IFERROR(IFERROR(INDEX(Réttabanki!$U:$U,MATCH($F253,Réttabanki!$A:$A,0)),INDEX(Vöruskrá!$R:$R,MATCH($F253,Vöruskrá!$B:$B,0)))*$H253/1000,""))</f>
        <v>38</v>
      </c>
      <c r="AG253">
        <f>IF($F253="","",IFERROR(IFERROR(INDEX(Réttabanki!$U:$U,MATCH($F253,Réttabanki!$A:$A,0)),INDEX(Vöruskrá!$R:$R,MATCH($F253,Vöruskrá!$B:$B,0)))*IF($I253="",$H253*(1+$AD$2),$I253)/1000,""))</f>
        <v>57</v>
      </c>
      <c r="AH253">
        <f t="shared" si="15"/>
        <v>4.9565217391304345E-2</v>
      </c>
      <c r="AI253" t="str">
        <f t="shared" si="13"/>
        <v>OK</v>
      </c>
      <c r="AJ253" s="314">
        <f t="shared" si="14"/>
        <v>46267</v>
      </c>
    </row>
    <row r="254" spans="1:36">
      <c r="A254" s="154"/>
      <c r="B254" s="95" t="s">
        <v>2425</v>
      </c>
      <c r="C254" s="95">
        <v>36</v>
      </c>
      <c r="D254" s="96"/>
      <c r="E254" s="96"/>
      <c r="F254" s="96" t="s">
        <v>2393</v>
      </c>
      <c r="G254" s="96"/>
      <c r="H254" s="97"/>
      <c r="I254" s="97"/>
      <c r="J254" s="225">
        <f>SUMIFS($AF$3:$AF$798,$AJ$3:$AJ$798,$AJ254,$D$3:$D$798,"&lt;&gt;Grunnskólar starfsmenn",$E$3:$E$798,"Aðalréttur")+SUMIFS($AF$3:$AF$798,$AJ$3:$AJ$798,$AJ254,$D$3:$D$798,"&lt;&gt;Grunnskólar starfsmenn",$E$3:$E$798,"Meðlætisbar")+SUMIFS($AF$3:$AF$798,$AJ$3:$AJ$798,$AJ254,$D$3:$D$798,"&lt;&gt;Grunnskólar starfsmenn",$E$3:$E$798,"Síðdegishressing")</f>
        <v>327.32</v>
      </c>
      <c r="K254" s="9" t="s">
        <v>2394</v>
      </c>
      <c r="L254" s="9"/>
      <c r="M254" s="9"/>
      <c r="N254" s="10"/>
      <c r="O254" s="10"/>
      <c r="P254" s="10"/>
      <c r="Q254" s="10"/>
      <c r="R254" s="10"/>
      <c r="S254" s="10"/>
      <c r="T254" s="44"/>
      <c r="U254" s="455"/>
      <c r="V254" s="455"/>
      <c r="W254" s="455"/>
      <c r="X254" s="455"/>
      <c r="Y254" s="455"/>
      <c r="Z254" s="455"/>
      <c r="AA254" s="455"/>
      <c r="AC254" t="s">
        <v>88</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IF($J254="","",$J254/$AE$6)</f>
        <v>0.24245925925925926</v>
      </c>
      <c r="AI254" s="409" t="str">
        <f t="shared" si="13"/>
        <v>OK</v>
      </c>
      <c r="AJ254" s="314">
        <f t="shared" si="14"/>
        <v>46267</v>
      </c>
    </row>
    <row r="255" spans="1:36">
      <c r="A255" s="154"/>
      <c r="B255" s="95" t="s">
        <v>2425</v>
      </c>
      <c r="C255" s="95">
        <v>36</v>
      </c>
      <c r="D255" s="96"/>
      <c r="E255" s="96"/>
      <c r="F255" s="96" t="s">
        <v>2395</v>
      </c>
      <c r="G255" s="96"/>
      <c r="H255" s="97"/>
      <c r="I255" s="97"/>
      <c r="J255" s="225">
        <f>SUMIFS($AG$3:$AG$798,$AJ$3:$AJ$798,$AJ255,$D$3:$D$798,"&lt;&gt;Grunnskólar starfsmenn",$E$3:$E$798,"Aðalréttur")+SUMIFS($AG$3:$AG$798,$AJ$3:$AJ$798,$AJ255,$D$3:$D$798,"&lt;&gt;Grunnskólar starfsmenn",$E$3:$E$798,"Meðlætisbar")</f>
        <v>649.20000000000005</v>
      </c>
      <c r="K255" s="9" t="s">
        <v>2394</v>
      </c>
      <c r="L255" s="9"/>
      <c r="M255" s="9"/>
      <c r="N255" s="10"/>
      <c r="O255" s="10"/>
      <c r="P255" s="10"/>
      <c r="Q255" s="10"/>
      <c r="R255" s="10"/>
      <c r="S255" s="10"/>
      <c r="T255" s="44"/>
      <c r="U255" s="457"/>
      <c r="V255" s="457"/>
      <c r="W255" s="457"/>
      <c r="X255" s="457"/>
      <c r="Y255" s="457"/>
      <c r="Z255" s="457"/>
      <c r="AA255" s="457"/>
      <c r="AC255" t="s">
        <v>93</v>
      </c>
      <c r="AF255" s="205" t="str">
        <f>IF($F255="","",IFERROR(IFERROR(INDEX(Réttabanki!$U:$U,MATCH($F255,Réttabanki!$A:$A,0)),INDEX(Vöruskrá!$R:$R,MATCH($F255,Vöruskrá!$B:$B,0)))*$H255/1000,""))</f>
        <v/>
      </c>
      <c r="AG255" s="205" t="str">
        <f>IF($F255="","",IFERROR(IFERROR(INDEX(Réttabanki!$U:$U,MATCH($F255,Réttabanki!$A:$A,0)),INDEX(Vöruskrá!$R:$R,MATCH($F255,Vöruskrá!$B:$B,0)))*IF($I255="",$H255*(1+$AD$2),$I255)/1000,""))</f>
        <v/>
      </c>
      <c r="AH255" s="206">
        <f>IF($J255="","",$J255/$AE$5)</f>
        <v>0.5645217391304348</v>
      </c>
      <c r="AI255" s="409" t="str">
        <f t="shared" si="13"/>
        <v>⚠ Yfir 30%</v>
      </c>
      <c r="AJ255" s="314">
        <f t="shared" si="14"/>
        <v>46267</v>
      </c>
    </row>
    <row r="256" spans="1:36" ht="14.45">
      <c r="A256" s="155">
        <v>46268</v>
      </c>
      <c r="B256" t="s">
        <v>2458</v>
      </c>
      <c r="C256">
        <v>36</v>
      </c>
      <c r="D256" t="s">
        <v>2318</v>
      </c>
      <c r="E256" t="s">
        <v>2352</v>
      </c>
      <c r="G256" t="s">
        <v>2594</v>
      </c>
      <c r="J256" s="438" t="str">
        <f>IF($F256="","",IFERROR(IFERROR(INDEX(Réttabanki!$U:$U,MATCH($F256,Réttabanki!$A:$A,0)),INDEX(Vöruskrá!$R:$R,MATCH($F256,Vöruskrá!$B:$B,0)))*($H256+IF($I256="",$H256*(1+$AD$2),$I256))/2/1000,""))</f>
        <v/>
      </c>
      <c r="K256" t="s">
        <v>2595</v>
      </c>
      <c r="L256" t="s">
        <v>2399</v>
      </c>
      <c r="U256" s="455"/>
      <c r="V256" s="455"/>
      <c r="W256" s="455"/>
      <c r="X256" s="455"/>
      <c r="Y256" s="455"/>
      <c r="Z256" s="455"/>
      <c r="AA256" s="455"/>
      <c r="AF256" t="str">
        <f>IF($F256="","",IFERROR(IFERROR(INDEX(Réttabanki!$U:$U,MATCH($F256,Réttabanki!$A:$A,0)),INDEX(Vöruskrá!$R:$R,MATCH($F256,Vöruskrá!$B:$B,0)))*$H256/1000,""))</f>
        <v/>
      </c>
      <c r="AG256" t="str">
        <f>IF($F256="","",IFERROR(IFERROR(INDEX(Réttabanki!$U:$U,MATCH($F256,Réttabanki!$A:$A,0)),INDEX(Vöruskrá!$R:$R,MATCH($F256,Vöruskrá!$B:$B,0)))*IF($I256="",$H256*(1+$AD$2),$I256)/1000,""))</f>
        <v/>
      </c>
      <c r="AH256" t="str">
        <f t="shared" ref="AH256:AH289" si="16">IF(N($AF256)+N($AG256)=0,"",MAX(N($AF256)/$AE$6,N($AG256)/$AE$5))</f>
        <v/>
      </c>
      <c r="AI256" t="str">
        <f t="shared" si="13"/>
        <v/>
      </c>
      <c r="AJ256" s="314">
        <f t="shared" si="14"/>
        <v>46268</v>
      </c>
    </row>
    <row r="257" spans="1:36" ht="14.45">
      <c r="A257" s="155"/>
      <c r="B257" t="s">
        <v>2458</v>
      </c>
      <c r="C257">
        <v>36</v>
      </c>
      <c r="D257" t="s">
        <v>2318</v>
      </c>
      <c r="E257" t="s">
        <v>2352</v>
      </c>
      <c r="F257" t="s">
        <v>692</v>
      </c>
      <c r="G257" t="s">
        <v>2596</v>
      </c>
      <c r="H257">
        <v>160</v>
      </c>
      <c r="I257">
        <v>180</v>
      </c>
      <c r="J257" s="438">
        <f>IF($F257="","",IFERROR(IFERROR(INDEX(Réttabanki!$U:$U,MATCH($F257,Réttabanki!$A:$A,0)),INDEX(Vöruskrá!$R:$R,MATCH($F257,Vöruskrá!$B:$B,0)))*($H257+IF($I257="",$H257*(1+$AD$2),$I257))/2/1000,""))</f>
        <v>355.3</v>
      </c>
      <c r="K257" t="s">
        <v>693</v>
      </c>
      <c r="L257" t="s">
        <v>666</v>
      </c>
      <c r="N257">
        <v>61</v>
      </c>
      <c r="O257">
        <v>1</v>
      </c>
      <c r="P257">
        <v>0</v>
      </c>
      <c r="Q257">
        <v>0</v>
      </c>
      <c r="R257">
        <v>14</v>
      </c>
      <c r="S257">
        <v>3</v>
      </c>
      <c r="T257" s="44">
        <v>4</v>
      </c>
      <c r="U257" s="457" t="s">
        <v>2357</v>
      </c>
      <c r="V257" s="457" t="s">
        <v>2358</v>
      </c>
      <c r="W257" s="457" t="s">
        <v>2364</v>
      </c>
      <c r="X257" s="458" t="s">
        <v>2597</v>
      </c>
      <c r="Y257" s="457">
        <v>70</v>
      </c>
      <c r="Z257" s="457"/>
      <c r="AA257" s="457"/>
      <c r="AF257">
        <f>IF($F257="","",IFERROR(IFERROR(INDEX(Réttabanki!$U:$U,MATCH($F257,Réttabanki!$A:$A,0)),INDEX(Vöruskrá!$R:$R,MATCH($F257,Vöruskrá!$B:$B,0)))*$H257/1000,""))</f>
        <v>334.4</v>
      </c>
      <c r="AG257">
        <f>IF($F257="","",IFERROR(IFERROR(INDEX(Réttabanki!$U:$U,MATCH($F257,Réttabanki!$A:$A,0)),INDEX(Vöruskrá!$R:$R,MATCH($F257,Vöruskrá!$B:$B,0)))*IF($I257="",$H257*(1+$AD$2),$I257)/1000,""))</f>
        <v>376.2</v>
      </c>
      <c r="AH257">
        <f t="shared" si="16"/>
        <v>0.32713043478260867</v>
      </c>
      <c r="AI257" t="str">
        <f t="shared" si="13"/>
        <v>⚠ Yfir 30%</v>
      </c>
      <c r="AJ257" s="314">
        <f t="shared" si="14"/>
        <v>46268</v>
      </c>
    </row>
    <row r="258" spans="1:36" ht="14.45">
      <c r="A258" s="155"/>
      <c r="B258" t="s">
        <v>2458</v>
      </c>
      <c r="C258">
        <v>36</v>
      </c>
      <c r="D258" t="s">
        <v>2318</v>
      </c>
      <c r="E258" t="s">
        <v>2352</v>
      </c>
      <c r="F258" t="s">
        <v>1001</v>
      </c>
      <c r="G258" t="s">
        <v>677</v>
      </c>
      <c r="H258">
        <v>80</v>
      </c>
      <c r="I258">
        <v>100</v>
      </c>
      <c r="J258" s="438">
        <f>IF($F258="","",IFERROR(IFERROR(INDEX(Réttabanki!$U:$U,MATCH($F258,Réttabanki!$A:$A,0)),INDEX(Vöruskrá!$R:$R,MATCH($F258,Vöruskrá!$B:$B,0)))*($H258+IF($I258="",$H258*(1+$AD$2),$I258))/2/1000,""))</f>
        <v>18</v>
      </c>
      <c r="K258" t="s">
        <v>677</v>
      </c>
      <c r="L258" t="s">
        <v>228</v>
      </c>
      <c r="N258">
        <v>77</v>
      </c>
      <c r="O258">
        <v>0.1</v>
      </c>
      <c r="P258">
        <v>0</v>
      </c>
      <c r="Q258">
        <v>17</v>
      </c>
      <c r="R258">
        <v>2</v>
      </c>
      <c r="S258">
        <v>0</v>
      </c>
      <c r="T258" s="45">
        <v>1</v>
      </c>
      <c r="U258" s="455" t="s">
        <v>2357</v>
      </c>
      <c r="V258" s="455" t="s">
        <v>2358</v>
      </c>
      <c r="W258" s="455" t="s">
        <v>2364</v>
      </c>
      <c r="X258" s="455">
        <v>25</v>
      </c>
      <c r="Y258" s="455">
        <v>75</v>
      </c>
      <c r="Z258" s="455"/>
      <c r="AA258" s="455"/>
      <c r="AF258">
        <f>IF($F258="","",IFERROR(IFERROR(INDEX(Réttabanki!$U:$U,MATCH($F258,Réttabanki!$A:$A,0)),INDEX(Vöruskrá!$R:$R,MATCH($F258,Vöruskrá!$B:$B,0)))*$H258/1000,""))</f>
        <v>16</v>
      </c>
      <c r="AG258">
        <f>IF($F258="","",IFERROR(IFERROR(INDEX(Réttabanki!$U:$U,MATCH($F258,Réttabanki!$A:$A,0)),INDEX(Vöruskrá!$R:$R,MATCH($F258,Vöruskrá!$B:$B,0)))*IF($I258="",$H258*(1+$AD$2),$I258)/1000,""))</f>
        <v>20</v>
      </c>
      <c r="AH258">
        <f t="shared" si="16"/>
        <v>1.7391304347826087E-2</v>
      </c>
      <c r="AI258" t="str">
        <f t="shared" si="13"/>
        <v>OK</v>
      </c>
      <c r="AJ258" s="314">
        <f t="shared" si="14"/>
        <v>46268</v>
      </c>
    </row>
    <row r="259" spans="1:36" ht="14.45">
      <c r="A259" s="155"/>
      <c r="B259" t="s">
        <v>2458</v>
      </c>
      <c r="C259">
        <v>36</v>
      </c>
      <c r="D259" t="s">
        <v>2318</v>
      </c>
      <c r="E259" t="s">
        <v>2352</v>
      </c>
      <c r="F259" t="s">
        <v>505</v>
      </c>
      <c r="G259" t="s">
        <v>2404</v>
      </c>
      <c r="H259">
        <v>25</v>
      </c>
      <c r="I259">
        <v>25</v>
      </c>
      <c r="J259" s="438">
        <f>IF($F259="","",IFERROR(IFERROR(INDEX(Réttabanki!$U:$U,MATCH($F259,Réttabanki!$A:$A,0)),INDEX(Vöruskrá!$R:$R,MATCH($F259,Vöruskrá!$B:$B,0)))*($H259+IF($I259="",$H259*(1+$AD$2),$I259))/2/1000,""))</f>
        <v>57.5</v>
      </c>
      <c r="K259" t="s">
        <v>507</v>
      </c>
      <c r="L259" t="s">
        <v>214</v>
      </c>
      <c r="N259">
        <v>738</v>
      </c>
      <c r="O259">
        <v>82</v>
      </c>
      <c r="P259">
        <v>49</v>
      </c>
      <c r="Q259">
        <v>0.4</v>
      </c>
      <c r="R259">
        <v>0.6</v>
      </c>
      <c r="S259">
        <v>1.2</v>
      </c>
      <c r="T259" s="44">
        <v>2</v>
      </c>
      <c r="U259" s="457" t="s">
        <v>2357</v>
      </c>
      <c r="V259" s="457" t="s">
        <v>2358</v>
      </c>
      <c r="W259" s="457">
        <v>140</v>
      </c>
      <c r="X259" s="457" t="s">
        <v>2598</v>
      </c>
      <c r="Y259" s="457">
        <v>75</v>
      </c>
      <c r="Z259" s="457" t="s">
        <v>2599</v>
      </c>
      <c r="AA259" s="457"/>
      <c r="AF259">
        <f>IF($F259="","",IFERROR(IFERROR(INDEX(Réttabanki!$U:$U,MATCH($F259,Réttabanki!$A:$A,0)),INDEX(Vöruskrá!$R:$R,MATCH($F259,Vöruskrá!$B:$B,0)))*$H259/1000,""))</f>
        <v>57.5</v>
      </c>
      <c r="AG259">
        <f>IF($F259="","",IFERROR(IFERROR(INDEX(Réttabanki!$U:$U,MATCH($F259,Réttabanki!$A:$A,0)),INDEX(Vöruskrá!$R:$R,MATCH($F259,Vöruskrá!$B:$B,0)))*IF($I259="",$H259*(1+$AD$2),$I259)/1000,""))</f>
        <v>57.5</v>
      </c>
      <c r="AH259">
        <f t="shared" si="16"/>
        <v>0.05</v>
      </c>
      <c r="AI259" t="str">
        <f t="shared" si="13"/>
        <v>OK</v>
      </c>
      <c r="AJ259" s="314">
        <f t="shared" si="14"/>
        <v>46268</v>
      </c>
    </row>
    <row r="260" spans="1:36" ht="14.45">
      <c r="A260" s="155"/>
      <c r="B260" t="s">
        <v>2458</v>
      </c>
      <c r="C260">
        <v>36</v>
      </c>
      <c r="D260" t="s">
        <v>2318</v>
      </c>
      <c r="E260" t="s">
        <v>2352</v>
      </c>
      <c r="F260" t="s">
        <v>440</v>
      </c>
      <c r="G260" t="s">
        <v>2402</v>
      </c>
      <c r="H260">
        <v>40</v>
      </c>
      <c r="I260">
        <v>40</v>
      </c>
      <c r="J260" s="438">
        <f>IF($F260="","",IFERROR(IFERROR(INDEX(Réttabanki!$U:$U,MATCH($F260,Réttabanki!$A:$A,0)),INDEX(Vöruskrá!$R:$R,MATCH($F260,Vöruskrá!$B:$B,0)))*($H260+IF($I260="",$H260*(1+$AD$2),$I260))/2/1000,""))</f>
        <v>40.72</v>
      </c>
      <c r="K260" t="s">
        <v>441</v>
      </c>
      <c r="L260" t="s">
        <v>442</v>
      </c>
      <c r="M260" t="s">
        <v>443</v>
      </c>
      <c r="N260">
        <v>252</v>
      </c>
      <c r="O260">
        <v>1.1000000000000001</v>
      </c>
      <c r="P260">
        <v>0.2</v>
      </c>
      <c r="Q260">
        <v>50</v>
      </c>
      <c r="R260">
        <v>4.8</v>
      </c>
      <c r="S260">
        <v>0.6</v>
      </c>
      <c r="T260" s="45" t="str">
        <f>IF(F260="","",IFERROR(INDEX(Réttabanki!Q:Q,MATCH(F260,Réttabanki!A:A,0)),IFERROR(INDEX(Réttabanki!Q:Q,MATCH(F260,Réttabanki!B:B,0)),"")))</f>
        <v/>
      </c>
      <c r="U260" s="455" t="s">
        <v>2559</v>
      </c>
      <c r="V260" s="455" t="s">
        <v>2403</v>
      </c>
      <c r="W260" s="455"/>
      <c r="X260" s="455"/>
      <c r="Y260" s="455"/>
      <c r="Z260" s="455"/>
      <c r="AA260" s="455"/>
      <c r="AF260">
        <f>IF($F260="","",IFERROR(IFERROR(INDEX(Réttabanki!$U:$U,MATCH($F260,Réttabanki!$A:$A,0)),INDEX(Vöruskrá!$R:$R,MATCH($F260,Vöruskrá!$B:$B,0)))*$H260/1000,""))</f>
        <v>40.72</v>
      </c>
      <c r="AG260">
        <f>IF($F260="","",IFERROR(IFERROR(INDEX(Réttabanki!$U:$U,MATCH($F260,Réttabanki!$A:$A,0)),INDEX(Vöruskrá!$R:$R,MATCH($F260,Vöruskrá!$B:$B,0)))*IF($I260="",$H260*(1+$AD$2),$I260)/1000,""))</f>
        <v>40.72</v>
      </c>
      <c r="AH260">
        <f t="shared" si="16"/>
        <v>3.5408695652173909E-2</v>
      </c>
      <c r="AI260" t="str">
        <f t="shared" ref="AI260:AI323" si="17">IF($AH260="","",IF($AH260&gt;$AE$7,"⚠ Yfir "&amp;TEXT($AE$7,"0%"),"OK"))</f>
        <v>OK</v>
      </c>
      <c r="AJ260" s="314">
        <f t="shared" si="14"/>
        <v>46268</v>
      </c>
    </row>
    <row r="261" spans="1:36" ht="14.45">
      <c r="A261" s="155"/>
      <c r="B261" t="s">
        <v>2458</v>
      </c>
      <c r="C261">
        <v>36</v>
      </c>
      <c r="D261" t="s">
        <v>2318</v>
      </c>
      <c r="E261" t="s">
        <v>1080</v>
      </c>
      <c r="G261" t="s">
        <v>2600</v>
      </c>
      <c r="J261" s="438" t="str">
        <f>IF($F261="","",IFERROR(IFERROR(INDEX(Réttabanki!$U:$U,MATCH($F261,Réttabanki!$A:$A,0)),INDEX(Vöruskrá!$R:$R,MATCH($F261,Vöruskrá!$B:$B,0)))*($H261+IF($I261="",$H261*(1+$AD$2),$I261))/2/1000,""))</f>
        <v/>
      </c>
      <c r="K261" t="s">
        <v>2601</v>
      </c>
      <c r="L261" t="s">
        <v>1902</v>
      </c>
      <c r="U261" s="457"/>
      <c r="V261" s="457"/>
      <c r="W261" s="457"/>
      <c r="X261" s="457"/>
      <c r="Y261" s="457"/>
      <c r="Z261" s="457"/>
      <c r="AA261" s="457"/>
      <c r="AF261" t="str">
        <f>IF($F261="","",IFERROR(IFERROR(INDEX(Réttabanki!$U:$U,MATCH($F261,Réttabanki!$A:$A,0)),INDEX(Vöruskrá!$R:$R,MATCH($F261,Vöruskrá!$B:$B,0)))*$H261/1000,""))</f>
        <v/>
      </c>
      <c r="AG261" t="str">
        <f>IF($F261="","",IFERROR(IFERROR(INDEX(Réttabanki!$U:$U,MATCH($F261,Réttabanki!$A:$A,0)),INDEX(Vöruskrá!$R:$R,MATCH($F261,Vöruskrá!$B:$B,0)))*IF($I261="",$H261*(1+$AD$2),$I261)/1000,""))</f>
        <v/>
      </c>
      <c r="AH261" t="str">
        <f t="shared" si="16"/>
        <v/>
      </c>
      <c r="AI261" t="str">
        <f t="shared" si="17"/>
        <v/>
      </c>
      <c r="AJ261" s="314">
        <f t="shared" ref="AJ261:AJ324" si="18">IF($A261&lt;&gt;"",$A261,AJ260)</f>
        <v>46268</v>
      </c>
    </row>
    <row r="262" spans="1:36" ht="14.45">
      <c r="A262" s="155"/>
      <c r="B262" t="s">
        <v>2458</v>
      </c>
      <c r="C262">
        <v>36</v>
      </c>
      <c r="D262" t="s">
        <v>2318</v>
      </c>
      <c r="E262" t="s">
        <v>1080</v>
      </c>
      <c r="F262" t="s">
        <v>692</v>
      </c>
      <c r="G262" t="s">
        <v>2596</v>
      </c>
      <c r="H262">
        <v>160</v>
      </c>
      <c r="I262">
        <v>180</v>
      </c>
      <c r="J262" s="438">
        <f>IF($F262="","",IFERROR(IFERROR(INDEX(Réttabanki!$U:$U,MATCH($F262,Réttabanki!$A:$A,0)),INDEX(Vöruskrá!$R:$R,MATCH($F262,Vöruskrá!$B:$B,0)))*($H262+IF($I262="",$H262*(1+$AD$2),$I262))/2/1000,""))</f>
        <v>355.3</v>
      </c>
      <c r="K262" t="s">
        <v>693</v>
      </c>
      <c r="L262" t="s">
        <v>666</v>
      </c>
      <c r="N262">
        <v>61</v>
      </c>
      <c r="O262">
        <v>1</v>
      </c>
      <c r="P262">
        <v>0</v>
      </c>
      <c r="Q262">
        <v>0</v>
      </c>
      <c r="R262">
        <v>14</v>
      </c>
      <c r="S262">
        <v>3</v>
      </c>
      <c r="U262" s="455"/>
      <c r="V262" s="455"/>
      <c r="W262" s="455"/>
      <c r="X262" s="455"/>
      <c r="Y262" s="455"/>
      <c r="Z262" s="455"/>
      <c r="AA262" s="455"/>
      <c r="AF262">
        <f>IF($F262="","",IFERROR(IFERROR(INDEX(Réttabanki!$U:$U,MATCH($F262,Réttabanki!$A:$A,0)),INDEX(Vöruskrá!$R:$R,MATCH($F262,Vöruskrá!$B:$B,0)))*$H262/1000,""))</f>
        <v>334.4</v>
      </c>
      <c r="AG262">
        <f>IF($F262="","",IFERROR(IFERROR(INDEX(Réttabanki!$U:$U,MATCH($F262,Réttabanki!$A:$A,0)),INDEX(Vöruskrá!$R:$R,MATCH($F262,Vöruskrá!$B:$B,0)))*IF($I262="",$H262*(1+$AD$2),$I262)/1000,""))</f>
        <v>376.2</v>
      </c>
      <c r="AH262">
        <f t="shared" si="16"/>
        <v>0.32713043478260867</v>
      </c>
      <c r="AI262" t="str">
        <f t="shared" si="17"/>
        <v>⚠ Yfir 30%</v>
      </c>
      <c r="AJ262" s="314">
        <f t="shared" si="18"/>
        <v>46268</v>
      </c>
    </row>
    <row r="263" spans="1:36" ht="14.45">
      <c r="A263" s="155"/>
      <c r="B263" t="s">
        <v>2458</v>
      </c>
      <c r="C263">
        <v>36</v>
      </c>
      <c r="D263" t="s">
        <v>2318</v>
      </c>
      <c r="E263" t="s">
        <v>1080</v>
      </c>
      <c r="F263" t="s">
        <v>1001</v>
      </c>
      <c r="G263" t="s">
        <v>677</v>
      </c>
      <c r="H263">
        <v>80</v>
      </c>
      <c r="I263">
        <v>100</v>
      </c>
      <c r="J263" s="438">
        <f>IF($F263="","",IFERROR(IFERROR(INDEX(Réttabanki!$U:$U,MATCH($F263,Réttabanki!$A:$A,0)),INDEX(Vöruskrá!$R:$R,MATCH($F263,Vöruskrá!$B:$B,0)))*($H263+IF($I263="",$H263*(1+$AD$2),$I263))/2/1000,""))</f>
        <v>18</v>
      </c>
      <c r="K263" t="s">
        <v>677</v>
      </c>
      <c r="L263" t="s">
        <v>228</v>
      </c>
      <c r="N263">
        <v>77</v>
      </c>
      <c r="O263">
        <v>0.1</v>
      </c>
      <c r="P263">
        <v>0</v>
      </c>
      <c r="Q263">
        <v>17</v>
      </c>
      <c r="R263">
        <v>2</v>
      </c>
      <c r="S263">
        <v>0</v>
      </c>
      <c r="U263" s="457"/>
      <c r="V263" s="457"/>
      <c r="W263" s="457"/>
      <c r="X263" s="457"/>
      <c r="Y263" s="457"/>
      <c r="Z263" s="457"/>
      <c r="AA263" s="457"/>
      <c r="AF263">
        <f>IF($F263="","",IFERROR(IFERROR(INDEX(Réttabanki!$U:$U,MATCH($F263,Réttabanki!$A:$A,0)),INDEX(Vöruskrá!$R:$R,MATCH($F263,Vöruskrá!$B:$B,0)))*$H263/1000,""))</f>
        <v>16</v>
      </c>
      <c r="AG263">
        <f>IF($F263="","",IFERROR(IFERROR(INDEX(Réttabanki!$U:$U,MATCH($F263,Réttabanki!$A:$A,0)),INDEX(Vöruskrá!$R:$R,MATCH($F263,Vöruskrá!$B:$B,0)))*IF($I263="",$H263*(1+$AD$2),$I263)/1000,""))</f>
        <v>20</v>
      </c>
      <c r="AH263">
        <f t="shared" si="16"/>
        <v>1.7391304347826087E-2</v>
      </c>
      <c r="AI263" t="str">
        <f t="shared" si="17"/>
        <v>OK</v>
      </c>
      <c r="AJ263" s="314">
        <f t="shared" si="18"/>
        <v>46268</v>
      </c>
    </row>
    <row r="264" spans="1:36" ht="14.45">
      <c r="A264" s="155"/>
      <c r="B264" t="s">
        <v>2458</v>
      </c>
      <c r="C264">
        <v>36</v>
      </c>
      <c r="D264" t="s">
        <v>2318</v>
      </c>
      <c r="E264" t="s">
        <v>1080</v>
      </c>
      <c r="F264" t="s">
        <v>1305</v>
      </c>
      <c r="G264" t="s">
        <v>2392</v>
      </c>
      <c r="H264">
        <v>40</v>
      </c>
      <c r="I264">
        <v>40</v>
      </c>
      <c r="J264" s="438">
        <f>IF($F264="","",IFERROR(IFERROR(INDEX(Réttabanki!$U:$U,MATCH($F264,Réttabanki!$A:$A,0)),INDEX(Vöruskrá!$R:$R,MATCH($F264,Vöruskrá!$B:$B,0)))*($H264+IF($I264="",$H264*(1+$AD$2),$I264))/2/1000,""))</f>
        <v>24</v>
      </c>
      <c r="K264" t="s">
        <v>1306</v>
      </c>
      <c r="L264" t="s">
        <v>228</v>
      </c>
      <c r="N264">
        <v>225</v>
      </c>
      <c r="O264">
        <v>3</v>
      </c>
      <c r="P264">
        <v>0.3</v>
      </c>
      <c r="Q264">
        <v>41</v>
      </c>
      <c r="R264">
        <v>2.1</v>
      </c>
      <c r="S264">
        <v>1</v>
      </c>
      <c r="U264" s="455"/>
      <c r="V264" s="455"/>
      <c r="W264" s="455"/>
      <c r="X264" s="455"/>
      <c r="Y264" s="455"/>
      <c r="Z264" s="455"/>
      <c r="AA264" s="455"/>
      <c r="AF264">
        <f>IF($F264="","",IFERROR(IFERROR(INDEX(Réttabanki!$U:$U,MATCH($F264,Réttabanki!$A:$A,0)),INDEX(Vöruskrá!$R:$R,MATCH($F264,Vöruskrá!$B:$B,0)))*$H264/1000,""))</f>
        <v>24</v>
      </c>
      <c r="AG264">
        <f>IF($F264="","",IFERROR(IFERROR(INDEX(Réttabanki!$U:$U,MATCH($F264,Réttabanki!$A:$A,0)),INDEX(Vöruskrá!$R:$R,MATCH($F264,Vöruskrá!$B:$B,0)))*IF($I264="",$H264*(1+$AD$2),$I264)/1000,""))</f>
        <v>24</v>
      </c>
      <c r="AH264">
        <f t="shared" si="16"/>
        <v>2.0869565217391306E-2</v>
      </c>
      <c r="AI264" t="str">
        <f t="shared" si="17"/>
        <v>OK</v>
      </c>
      <c r="AJ264" s="314">
        <f t="shared" si="18"/>
        <v>46268</v>
      </c>
    </row>
    <row r="265" spans="1:36" ht="14.45">
      <c r="A265" s="155"/>
      <c r="B265" t="s">
        <v>2458</v>
      </c>
      <c r="C265">
        <v>36</v>
      </c>
      <c r="D265" t="s">
        <v>2318</v>
      </c>
      <c r="E265" t="s">
        <v>1080</v>
      </c>
      <c r="F265" t="s">
        <v>505</v>
      </c>
      <c r="G265" t="s">
        <v>2404</v>
      </c>
      <c r="H265">
        <v>25</v>
      </c>
      <c r="I265">
        <v>25</v>
      </c>
      <c r="J265" s="438">
        <f>IF($F265="","",IFERROR(IFERROR(INDEX(Réttabanki!$U:$U,MATCH($F265,Réttabanki!$A:$A,0)),INDEX(Vöruskrá!$R:$R,MATCH($F265,Vöruskrá!$B:$B,0)))*($H265+IF($I265="",$H265*(1+$AD$2),$I265))/2/1000,""))</f>
        <v>57.5</v>
      </c>
      <c r="K265" t="s">
        <v>507</v>
      </c>
      <c r="L265" t="s">
        <v>214</v>
      </c>
      <c r="N265">
        <v>738</v>
      </c>
      <c r="O265">
        <v>82</v>
      </c>
      <c r="P265">
        <v>49</v>
      </c>
      <c r="Q265">
        <v>0.4</v>
      </c>
      <c r="R265">
        <v>0.6</v>
      </c>
      <c r="S265">
        <v>1.2</v>
      </c>
      <c r="U265" s="457"/>
      <c r="V265" s="457"/>
      <c r="W265" s="457"/>
      <c r="X265" s="457"/>
      <c r="Y265" s="457"/>
      <c r="Z265" s="457"/>
      <c r="AA265" s="457"/>
      <c r="AF265">
        <f>IF($F265="","",IFERROR(IFERROR(INDEX(Réttabanki!$U:$U,MATCH($F265,Réttabanki!$A:$A,0)),INDEX(Vöruskrá!$R:$R,MATCH($F265,Vöruskrá!$B:$B,0)))*$H265/1000,""))</f>
        <v>57.5</v>
      </c>
      <c r="AG265">
        <f>IF($F265="","",IFERROR(IFERROR(INDEX(Réttabanki!$U:$U,MATCH($F265,Réttabanki!$A:$A,0)),INDEX(Vöruskrá!$R:$R,MATCH($F265,Vöruskrá!$B:$B,0)))*IF($I265="",$H265*(1+$AD$2),$I265)/1000,""))</f>
        <v>57.5</v>
      </c>
      <c r="AH265">
        <f t="shared" si="16"/>
        <v>0.05</v>
      </c>
      <c r="AI265" t="str">
        <f t="shared" si="17"/>
        <v>OK</v>
      </c>
      <c r="AJ265" s="314">
        <f t="shared" si="18"/>
        <v>46268</v>
      </c>
    </row>
    <row r="266" spans="1:36" ht="14.45">
      <c r="A266" s="155"/>
      <c r="B266" t="s">
        <v>2458</v>
      </c>
      <c r="C266">
        <v>36</v>
      </c>
      <c r="D266" t="s">
        <v>2318</v>
      </c>
      <c r="E266" t="s">
        <v>1080</v>
      </c>
      <c r="G266" t="s">
        <v>2602</v>
      </c>
      <c r="J266" s="438" t="str">
        <f>IF($F266="","",IFERROR(IFERROR(INDEX(Réttabanki!$U:$U,MATCH($F266,Réttabanki!$A:$A,0)),INDEX(Vöruskrá!$R:$R,MATCH($F266,Vöruskrá!$B:$B,0)))*($H266+IF($I266="",$H266*(1+$AD$2),$I266))/2/1000,""))</f>
        <v/>
      </c>
      <c r="K266" t="s">
        <v>2603</v>
      </c>
      <c r="L266" t="s">
        <v>2604</v>
      </c>
      <c r="U266" s="455"/>
      <c r="V266" s="455"/>
      <c r="W266" s="455"/>
      <c r="X266" s="455"/>
      <c r="Y266" s="455"/>
      <c r="Z266" s="455"/>
      <c r="AA266" s="455"/>
      <c r="AF266" t="str">
        <f>IF($F266="","",IFERROR(IFERROR(INDEX(Réttabanki!$U:$U,MATCH($F266,Réttabanki!$A:$A,0)),INDEX(Vöruskrá!$R:$R,MATCH($F266,Vöruskrá!$B:$B,0)))*$H266/1000,""))</f>
        <v/>
      </c>
      <c r="AG266" t="str">
        <f>IF($F266="","",IFERROR(IFERROR(INDEX(Réttabanki!$U:$U,MATCH($F266,Réttabanki!$A:$A,0)),INDEX(Vöruskrá!$R:$R,MATCH($F266,Vöruskrá!$B:$B,0)))*IF($I266="",$H266*(1+$AD$2),$I266)/1000,""))</f>
        <v/>
      </c>
      <c r="AH266" t="str">
        <f t="shared" si="16"/>
        <v/>
      </c>
      <c r="AI266" t="str">
        <f t="shared" si="17"/>
        <v/>
      </c>
      <c r="AJ266" s="314">
        <f t="shared" si="18"/>
        <v>46268</v>
      </c>
    </row>
    <row r="267" spans="1:36" ht="14.45">
      <c r="A267" s="155"/>
      <c r="B267" t="s">
        <v>2458</v>
      </c>
      <c r="C267">
        <v>36</v>
      </c>
      <c r="D267" t="s">
        <v>2318</v>
      </c>
      <c r="E267" t="s">
        <v>1080</v>
      </c>
      <c r="F267" t="s">
        <v>692</v>
      </c>
      <c r="G267" t="s">
        <v>2596</v>
      </c>
      <c r="H267">
        <v>160</v>
      </c>
      <c r="I267">
        <v>180</v>
      </c>
      <c r="J267" s="438">
        <f>IF($F267="","",IFERROR(IFERROR(INDEX(Réttabanki!$U:$U,MATCH($F267,Réttabanki!$A:$A,0)),INDEX(Vöruskrá!$R:$R,MATCH($F267,Vöruskrá!$B:$B,0)))*($H267+IF($I267="",$H267*(1+$AD$2),$I267))/2/1000,""))</f>
        <v>355.3</v>
      </c>
      <c r="K267" t="s">
        <v>693</v>
      </c>
      <c r="L267" t="s">
        <v>666</v>
      </c>
      <c r="N267">
        <v>61</v>
      </c>
      <c r="O267">
        <v>1</v>
      </c>
      <c r="P267">
        <v>0</v>
      </c>
      <c r="Q267">
        <v>0</v>
      </c>
      <c r="R267">
        <v>14</v>
      </c>
      <c r="S267">
        <v>3</v>
      </c>
      <c r="U267" s="457"/>
      <c r="V267" s="457"/>
      <c r="W267" s="457"/>
      <c r="X267" s="457"/>
      <c r="Y267" s="457"/>
      <c r="Z267" s="457"/>
      <c r="AA267" s="457"/>
      <c r="AF267">
        <f>IF($F267="","",IFERROR(IFERROR(INDEX(Réttabanki!$U:$U,MATCH($F267,Réttabanki!$A:$A,0)),INDEX(Vöruskrá!$R:$R,MATCH($F267,Vöruskrá!$B:$B,0)))*$H267/1000,""))</f>
        <v>334.4</v>
      </c>
      <c r="AG267">
        <f>IF($F267="","",IFERROR(IFERROR(INDEX(Réttabanki!$U:$U,MATCH($F267,Réttabanki!$A:$A,0)),INDEX(Vöruskrá!$R:$R,MATCH($F267,Vöruskrá!$B:$B,0)))*IF($I267="",$H267*(1+$AD$2),$I267)/1000,""))</f>
        <v>376.2</v>
      </c>
      <c r="AH267">
        <f t="shared" si="16"/>
        <v>0.32713043478260867</v>
      </c>
      <c r="AI267" t="str">
        <f t="shared" si="17"/>
        <v>⚠ Yfir 30%</v>
      </c>
      <c r="AJ267" s="314">
        <f t="shared" si="18"/>
        <v>46268</v>
      </c>
    </row>
    <row r="268" spans="1:36" ht="14.45">
      <c r="A268" s="155"/>
      <c r="B268" t="s">
        <v>2458</v>
      </c>
      <c r="C268">
        <v>36</v>
      </c>
      <c r="D268" t="s">
        <v>2318</v>
      </c>
      <c r="E268" t="s">
        <v>1080</v>
      </c>
      <c r="F268" t="s">
        <v>1001</v>
      </c>
      <c r="G268" t="s">
        <v>677</v>
      </c>
      <c r="H268">
        <v>80</v>
      </c>
      <c r="I268">
        <v>100</v>
      </c>
      <c r="J268" s="438">
        <f>IF($F268="","",IFERROR(IFERROR(INDEX(Réttabanki!$U:$U,MATCH($F268,Réttabanki!$A:$A,0)),INDEX(Vöruskrá!$R:$R,MATCH($F268,Vöruskrá!$B:$B,0)))*($H268+IF($I268="",$H268*(1+$AD$2),$I268))/2/1000,""))</f>
        <v>18</v>
      </c>
      <c r="K268" t="s">
        <v>677</v>
      </c>
      <c r="L268" t="s">
        <v>228</v>
      </c>
      <c r="N268">
        <v>77</v>
      </c>
      <c r="O268">
        <v>0.1</v>
      </c>
      <c r="P268">
        <v>0</v>
      </c>
      <c r="Q268">
        <v>17</v>
      </c>
      <c r="R268">
        <v>2</v>
      </c>
      <c r="S268">
        <v>0</v>
      </c>
      <c r="U268" s="455"/>
      <c r="V268" s="455"/>
      <c r="W268" s="455"/>
      <c r="X268" s="455"/>
      <c r="Y268" s="455"/>
      <c r="Z268" s="455"/>
      <c r="AA268" s="455"/>
      <c r="AF268">
        <f>IF($F268="","",IFERROR(IFERROR(INDEX(Réttabanki!$U:$U,MATCH($F268,Réttabanki!$A:$A,0)),INDEX(Vöruskrá!$R:$R,MATCH($F268,Vöruskrá!$B:$B,0)))*$H268/1000,""))</f>
        <v>16</v>
      </c>
      <c r="AG268">
        <f>IF($F268="","",IFERROR(IFERROR(INDEX(Réttabanki!$U:$U,MATCH($F268,Réttabanki!$A:$A,0)),INDEX(Vöruskrá!$R:$R,MATCH($F268,Vöruskrá!$B:$B,0)))*IF($I268="",$H268*(1+$AD$2),$I268)/1000,""))</f>
        <v>20</v>
      </c>
      <c r="AH268">
        <f t="shared" si="16"/>
        <v>1.7391304347826087E-2</v>
      </c>
      <c r="AI268" t="str">
        <f t="shared" si="17"/>
        <v>OK</v>
      </c>
      <c r="AJ268" s="314">
        <f t="shared" si="18"/>
        <v>46268</v>
      </c>
    </row>
    <row r="269" spans="1:36" ht="14.45">
      <c r="A269" s="155"/>
      <c r="B269" t="s">
        <v>2458</v>
      </c>
      <c r="C269">
        <v>36</v>
      </c>
      <c r="D269" t="s">
        <v>2318</v>
      </c>
      <c r="E269" t="s">
        <v>1080</v>
      </c>
      <c r="F269" t="s">
        <v>440</v>
      </c>
      <c r="G269" t="s">
        <v>2402</v>
      </c>
      <c r="H269">
        <v>40</v>
      </c>
      <c r="I269">
        <v>40</v>
      </c>
      <c r="J269" s="438">
        <f>IF($F269="","",IFERROR(IFERROR(INDEX(Réttabanki!$U:$U,MATCH($F269,Réttabanki!$A:$A,0)),INDEX(Vöruskrá!$R:$R,MATCH($F269,Vöruskrá!$B:$B,0)))*($H269+IF($I269="",$H269*(1+$AD$2),$I269))/2/1000,""))</f>
        <v>40.72</v>
      </c>
      <c r="K269" t="s">
        <v>441</v>
      </c>
      <c r="L269" t="s">
        <v>442</v>
      </c>
      <c r="M269" t="s">
        <v>443</v>
      </c>
      <c r="N269">
        <v>252</v>
      </c>
      <c r="O269">
        <v>1.1000000000000001</v>
      </c>
      <c r="P269">
        <v>0.2</v>
      </c>
      <c r="Q269">
        <v>50</v>
      </c>
      <c r="R269">
        <v>4.8</v>
      </c>
      <c r="S269">
        <v>0.6</v>
      </c>
      <c r="U269" s="457"/>
      <c r="V269" s="457"/>
      <c r="W269" s="457"/>
      <c r="X269" s="457"/>
      <c r="Y269" s="457"/>
      <c r="Z269" s="457"/>
      <c r="AA269" s="457"/>
      <c r="AF269">
        <f>IF($F269="","",IFERROR(IFERROR(INDEX(Réttabanki!$U:$U,MATCH($F269,Réttabanki!$A:$A,0)),INDEX(Vöruskrá!$R:$R,MATCH($F269,Vöruskrá!$B:$B,0)))*$H269/1000,""))</f>
        <v>40.72</v>
      </c>
      <c r="AG269">
        <f>IF($F269="","",IFERROR(IFERROR(INDEX(Réttabanki!$U:$U,MATCH($F269,Réttabanki!$A:$A,0)),INDEX(Vöruskrá!$R:$R,MATCH($F269,Vöruskrá!$B:$B,0)))*IF($I269="",$H269*(1+$AD$2),$I269)/1000,""))</f>
        <v>40.72</v>
      </c>
      <c r="AH269">
        <f t="shared" si="16"/>
        <v>3.5408695652173909E-2</v>
      </c>
      <c r="AI269" t="str">
        <f t="shared" si="17"/>
        <v>OK</v>
      </c>
      <c r="AJ269" s="314">
        <f t="shared" si="18"/>
        <v>46268</v>
      </c>
    </row>
    <row r="270" spans="1:36" ht="14.45">
      <c r="A270" s="155"/>
      <c r="B270" t="s">
        <v>2458</v>
      </c>
      <c r="C270">
        <v>36</v>
      </c>
      <c r="D270" t="s">
        <v>2318</v>
      </c>
      <c r="E270" t="s">
        <v>1080</v>
      </c>
      <c r="G270" t="s">
        <v>2605</v>
      </c>
      <c r="J270" s="438" t="str">
        <f>IF($F270="","",IFERROR(IFERROR(INDEX(Réttabanki!$U:$U,MATCH($F270,Réttabanki!$A:$A,0)),INDEX(Vöruskrá!$R:$R,MATCH($F270,Vöruskrá!$B:$B,0)))*($H270+IF($I270="",$H270*(1+$AD$2),$I270))/2/1000,""))</f>
        <v/>
      </c>
      <c r="K270" t="s">
        <v>1570</v>
      </c>
      <c r="L270" t="s">
        <v>228</v>
      </c>
      <c r="U270" s="455"/>
      <c r="V270" s="455"/>
      <c r="W270" s="455"/>
      <c r="X270" s="455"/>
      <c r="Y270" s="455"/>
      <c r="Z270" s="455"/>
      <c r="AA270" s="455"/>
      <c r="AF270" t="str">
        <f>IF($F270="","",IFERROR(IFERROR(INDEX(Réttabanki!$U:$U,MATCH($F270,Réttabanki!$A:$A,0)),INDEX(Vöruskrá!$R:$R,MATCH($F270,Vöruskrá!$B:$B,0)))*$H270/1000,""))</f>
        <v/>
      </c>
      <c r="AG270" t="str">
        <f>IF($F270="","",IFERROR(IFERROR(INDEX(Réttabanki!$U:$U,MATCH($F270,Réttabanki!$A:$A,0)),INDEX(Vöruskrá!$R:$R,MATCH($F270,Vöruskrá!$B:$B,0)))*IF($I270="",$H270*(1+$AD$2),$I270)/1000,""))</f>
        <v/>
      </c>
      <c r="AH270" t="str">
        <f t="shared" si="16"/>
        <v/>
      </c>
      <c r="AI270" t="str">
        <f t="shared" si="17"/>
        <v/>
      </c>
      <c r="AJ270" s="314">
        <f t="shared" si="18"/>
        <v>46268</v>
      </c>
    </row>
    <row r="271" spans="1:36" ht="14.45">
      <c r="A271" s="155"/>
      <c r="B271" t="s">
        <v>2458</v>
      </c>
      <c r="C271">
        <v>36</v>
      </c>
      <c r="D271" t="s">
        <v>2318</v>
      </c>
      <c r="E271" t="s">
        <v>1080</v>
      </c>
      <c r="F271" t="s">
        <v>1569</v>
      </c>
      <c r="G271" t="s">
        <v>2606</v>
      </c>
      <c r="H271">
        <v>160</v>
      </c>
      <c r="I271">
        <v>180</v>
      </c>
      <c r="J271" s="438">
        <f>IF($F271="","",IFERROR(IFERROR(INDEX(Réttabanki!$U:$U,MATCH($F271,Réttabanki!$A:$A,0)),INDEX(Vöruskrá!$R:$R,MATCH($F271,Vöruskrá!$B:$B,0)))*($H271+IF($I271="",$H271*(1+$AD$2),$I271))/2/1000,""))</f>
        <v>255</v>
      </c>
      <c r="K271" t="s">
        <v>1570</v>
      </c>
      <c r="N271">
        <v>168</v>
      </c>
      <c r="O271">
        <v>9.5</v>
      </c>
      <c r="P271">
        <v>4.2</v>
      </c>
      <c r="Q271">
        <v>9.9</v>
      </c>
      <c r="R271">
        <v>9.6</v>
      </c>
      <c r="S271">
        <v>0.6</v>
      </c>
      <c r="T271">
        <v>3</v>
      </c>
      <c r="U271" s="457" t="s">
        <v>2357</v>
      </c>
      <c r="V271" s="457" t="s">
        <v>2358</v>
      </c>
      <c r="W271" s="457">
        <v>160</v>
      </c>
      <c r="X271" s="457" t="s">
        <v>2607</v>
      </c>
      <c r="Y271" s="457">
        <v>75</v>
      </c>
      <c r="Z271" s="457" t="s">
        <v>2608</v>
      </c>
      <c r="AA271" s="457"/>
      <c r="AF271">
        <f>IF($F271="","",IFERROR(IFERROR(INDEX(Réttabanki!$U:$U,MATCH($F271,Réttabanki!$A:$A,0)),INDEX(Vöruskrá!$R:$R,MATCH($F271,Vöruskrá!$B:$B,0)))*$H271/1000,""))</f>
        <v>240</v>
      </c>
      <c r="AG271">
        <f>IF($F271="","",IFERROR(IFERROR(INDEX(Réttabanki!$U:$U,MATCH($F271,Réttabanki!$A:$A,0)),INDEX(Vöruskrá!$R:$R,MATCH($F271,Vöruskrá!$B:$B,0)))*IF($I271="",$H271*(1+$AD$2),$I271)/1000,""))</f>
        <v>270</v>
      </c>
      <c r="AH271">
        <f t="shared" si="16"/>
        <v>0.23478260869565218</v>
      </c>
      <c r="AI271" t="str">
        <f t="shared" si="17"/>
        <v>OK</v>
      </c>
      <c r="AJ271" s="314">
        <f t="shared" si="18"/>
        <v>46268</v>
      </c>
    </row>
    <row r="272" spans="1:36" ht="14.45">
      <c r="A272" s="155"/>
      <c r="B272" t="s">
        <v>2458</v>
      </c>
      <c r="C272">
        <v>36</v>
      </c>
      <c r="D272" t="s">
        <v>2318</v>
      </c>
      <c r="E272" t="s">
        <v>2376</v>
      </c>
      <c r="G272" t="s">
        <v>2609</v>
      </c>
      <c r="J272" s="438" t="str">
        <f>IF($F272="","",IFERROR(IFERROR(INDEX(Réttabanki!$U:$U,MATCH($F272,Réttabanki!$A:$A,0)),INDEX(Vöruskrá!$R:$R,MATCH($F272,Vöruskrá!$B:$B,0)))*($H272+IF($I272="",$H272*(1+$AD$2),$I272))/2/1000,""))</f>
        <v/>
      </c>
      <c r="K272" t="s">
        <v>2610</v>
      </c>
      <c r="L272" t="s">
        <v>2611</v>
      </c>
      <c r="U272" s="455"/>
      <c r="V272" s="455"/>
      <c r="W272" s="455"/>
      <c r="X272" s="455"/>
      <c r="Y272" s="455"/>
      <c r="Z272" s="455"/>
      <c r="AA272" s="455"/>
      <c r="AF272" t="str">
        <f>IF($F272="","",IFERROR(IFERROR(INDEX(Réttabanki!$U:$U,MATCH($F272,Réttabanki!$A:$A,0)),INDEX(Vöruskrá!$R:$R,MATCH($F272,Vöruskrá!$B:$B,0)))*$H272/1000,""))</f>
        <v/>
      </c>
      <c r="AG272" t="str">
        <f>IF($F272="","",IFERROR(IFERROR(INDEX(Réttabanki!$U:$U,MATCH($F272,Réttabanki!$A:$A,0)),INDEX(Vöruskrá!$R:$R,MATCH($F272,Vöruskrá!$B:$B,0)))*IF($I272="",$H272*(1+$AD$2),$I272)/1000,""))</f>
        <v/>
      </c>
      <c r="AH272" t="str">
        <f t="shared" si="16"/>
        <v/>
      </c>
      <c r="AI272" t="str">
        <f t="shared" si="17"/>
        <v/>
      </c>
      <c r="AJ272" s="314">
        <f t="shared" si="18"/>
        <v>46268</v>
      </c>
    </row>
    <row r="273" spans="1:36" ht="14.45">
      <c r="A273" s="155"/>
      <c r="B273" t="s">
        <v>2458</v>
      </c>
      <c r="C273">
        <v>36</v>
      </c>
      <c r="D273" t="s">
        <v>2318</v>
      </c>
      <c r="E273" t="s">
        <v>2376</v>
      </c>
      <c r="F273" t="s">
        <v>466</v>
      </c>
      <c r="G273" t="s">
        <v>2554</v>
      </c>
      <c r="H273">
        <v>160</v>
      </c>
      <c r="I273">
        <v>180</v>
      </c>
      <c r="J273" s="438">
        <f>IF($F273="","",IFERROR(IFERROR(INDEX(Réttabanki!$U:$U,MATCH($F273,Réttabanki!$A:$A,0)),INDEX(Vöruskrá!$R:$R,MATCH($F273,Vöruskrá!$B:$B,0)))*($H273+IF($I273="",$H273*(1+$AD$2),$I273))/2/1000,""))</f>
        <v>306</v>
      </c>
      <c r="K273" t="s">
        <v>469</v>
      </c>
      <c r="L273" t="s">
        <v>470</v>
      </c>
      <c r="N273">
        <v>212</v>
      </c>
      <c r="O273">
        <v>11.4</v>
      </c>
      <c r="P273">
        <v>1.3</v>
      </c>
      <c r="Q273">
        <v>21.7</v>
      </c>
      <c r="R273">
        <v>4.5</v>
      </c>
      <c r="S273">
        <v>1</v>
      </c>
      <c r="T273">
        <v>3</v>
      </c>
      <c r="U273" s="457" t="s">
        <v>2357</v>
      </c>
      <c r="V273" s="457" t="s">
        <v>2358</v>
      </c>
      <c r="W273" s="457">
        <v>160</v>
      </c>
      <c r="X273" s="457" t="s">
        <v>2607</v>
      </c>
      <c r="Y273" s="457">
        <v>75</v>
      </c>
      <c r="Z273" s="457"/>
      <c r="AA273" s="457"/>
      <c r="AF273">
        <f>IF($F273="","",IFERROR(IFERROR(INDEX(Réttabanki!$U:$U,MATCH($F273,Réttabanki!$A:$A,0)),INDEX(Vöruskrá!$R:$R,MATCH($F273,Vöruskrá!$B:$B,0)))*$H273/1000,""))</f>
        <v>288</v>
      </c>
      <c r="AG273">
        <f>IF($F273="","",IFERROR(IFERROR(INDEX(Réttabanki!$U:$U,MATCH($F273,Réttabanki!$A:$A,0)),INDEX(Vöruskrá!$R:$R,MATCH($F273,Vöruskrá!$B:$B,0)))*IF($I273="",$H273*(1+$AD$2),$I273)/1000,""))</f>
        <v>324</v>
      </c>
      <c r="AH273">
        <f t="shared" si="16"/>
        <v>0.2817391304347826</v>
      </c>
      <c r="AI273" t="str">
        <f t="shared" si="17"/>
        <v>OK</v>
      </c>
      <c r="AJ273" s="314">
        <f t="shared" si="18"/>
        <v>46268</v>
      </c>
    </row>
    <row r="274" spans="1:36" ht="14.45">
      <c r="A274" s="155"/>
      <c r="B274" t="s">
        <v>2458</v>
      </c>
      <c r="C274">
        <v>36</v>
      </c>
      <c r="D274" t="s">
        <v>2318</v>
      </c>
      <c r="E274" t="s">
        <v>2376</v>
      </c>
      <c r="F274" t="s">
        <v>370</v>
      </c>
      <c r="G274" t="s">
        <v>2612</v>
      </c>
      <c r="H274">
        <v>25</v>
      </c>
      <c r="I274">
        <v>25</v>
      </c>
      <c r="J274" s="438">
        <f>IF($F274="","",IFERROR(IFERROR(INDEX(Réttabanki!$U:$U,MATCH($F274,Réttabanki!$A:$A,0)),INDEX(Vöruskrá!$R:$R,MATCH($F274,Vöruskrá!$B:$B,0)))*($H274+IF($I274="",$H274*(1+$AD$2),$I274))/2/1000,""))</f>
        <v>15</v>
      </c>
      <c r="K274" t="s">
        <v>371</v>
      </c>
      <c r="L274" t="s">
        <v>240</v>
      </c>
      <c r="N274">
        <v>448</v>
      </c>
      <c r="O274">
        <v>45</v>
      </c>
      <c r="P274">
        <v>2.9</v>
      </c>
      <c r="Q274">
        <v>12</v>
      </c>
      <c r="S274">
        <v>1.4</v>
      </c>
      <c r="U274" s="455"/>
      <c r="V274" s="455"/>
      <c r="W274" s="455"/>
      <c r="X274" s="455"/>
      <c r="Y274" s="455"/>
      <c r="Z274" s="455"/>
      <c r="AA274" s="455"/>
      <c r="AF274">
        <f>IF($F274="","",IFERROR(IFERROR(INDEX(Réttabanki!$U:$U,MATCH($F274,Réttabanki!$A:$A,0)),INDEX(Vöruskrá!$R:$R,MATCH($F274,Vöruskrá!$B:$B,0)))*$H274/1000,""))</f>
        <v>15</v>
      </c>
      <c r="AG274">
        <f>IF($F274="","",IFERROR(IFERROR(INDEX(Réttabanki!$U:$U,MATCH($F274,Réttabanki!$A:$A,0)),INDEX(Vöruskrá!$R:$R,MATCH($F274,Vöruskrá!$B:$B,0)))*IF($I274="",$H274*(1+$AD$2),$I274)/1000,""))</f>
        <v>15</v>
      </c>
      <c r="AH274">
        <f t="shared" si="16"/>
        <v>1.3043478260869565E-2</v>
      </c>
      <c r="AI274" t="str">
        <f t="shared" si="17"/>
        <v>OK</v>
      </c>
      <c r="AJ274" s="314">
        <f t="shared" si="18"/>
        <v>46268</v>
      </c>
    </row>
    <row r="275" spans="1:36" ht="14.45">
      <c r="A275" s="155"/>
      <c r="B275" t="s">
        <v>2458</v>
      </c>
      <c r="C275">
        <v>36</v>
      </c>
      <c r="D275" t="s">
        <v>2356</v>
      </c>
      <c r="E275" t="s">
        <v>2381</v>
      </c>
      <c r="G275" t="s">
        <v>2613</v>
      </c>
      <c r="J275" s="438" t="str">
        <f>IF($F275="","",IFERROR(IFERROR(INDEX(Réttabanki!$U:$U,MATCH($F275,Réttabanki!$A:$A,0)),INDEX(Vöruskrá!$R:$R,MATCH($F275,Vöruskrá!$B:$B,0)))*($H275+IF($I275="",$H275*(1+$AD$2),$I275))/2/1000,""))</f>
        <v/>
      </c>
      <c r="K275" t="s">
        <v>2614</v>
      </c>
      <c r="L275" t="s">
        <v>1077</v>
      </c>
      <c r="U275" s="457"/>
      <c r="V275" s="457"/>
      <c r="W275" s="457"/>
      <c r="X275" s="457"/>
      <c r="Y275" s="457"/>
      <c r="Z275" s="457"/>
      <c r="AA275" s="457"/>
      <c r="AF275" t="str">
        <f>IF($F275="","",IFERROR(IFERROR(INDEX(Réttabanki!$U:$U,MATCH($F275,Réttabanki!$A:$A,0)),INDEX(Vöruskrá!$R:$R,MATCH($F275,Vöruskrá!$B:$B,0)))*$H275/1000,""))</f>
        <v/>
      </c>
      <c r="AG275" t="str">
        <f>IF($F275="","",IFERROR(IFERROR(INDEX(Réttabanki!$U:$U,MATCH($F275,Réttabanki!$A:$A,0)),INDEX(Vöruskrá!$R:$R,MATCH($F275,Vöruskrá!$B:$B,0)))*IF($I275="",$H275*(1+$AD$2),$I275)/1000,""))</f>
        <v/>
      </c>
      <c r="AH275" t="str">
        <f t="shared" si="16"/>
        <v/>
      </c>
      <c r="AI275" t="str">
        <f t="shared" si="17"/>
        <v/>
      </c>
      <c r="AJ275" s="314">
        <f t="shared" si="18"/>
        <v>46268</v>
      </c>
    </row>
    <row r="276" spans="1:36" ht="14.45">
      <c r="A276" s="155"/>
      <c r="B276" t="s">
        <v>2458</v>
      </c>
      <c r="C276">
        <v>36</v>
      </c>
      <c r="D276" t="s">
        <v>2356</v>
      </c>
      <c r="E276" t="s">
        <v>2381</v>
      </c>
      <c r="F276" t="s">
        <v>1083</v>
      </c>
      <c r="I276">
        <v>20</v>
      </c>
      <c r="J276" s="438">
        <f>IF($F276="","",IFERROR(IFERROR(INDEX(Réttabanki!$U:$U,MATCH($F276,Réttabanki!$A:$A,0)),INDEX(Vöruskrá!$R:$R,MATCH($F276,Vöruskrá!$B:$B,0)))*($H276+IF($I276="",$H276*(1+$AD$2),$I276))/2/1000,""))</f>
        <v>6</v>
      </c>
      <c r="K276" t="s">
        <v>1084</v>
      </c>
      <c r="L276" t="s">
        <v>1077</v>
      </c>
      <c r="N276">
        <v>34</v>
      </c>
      <c r="O276">
        <v>0.4</v>
      </c>
      <c r="P276">
        <v>0.1</v>
      </c>
      <c r="Q276">
        <v>7</v>
      </c>
      <c r="R276">
        <v>2.8</v>
      </c>
      <c r="S276">
        <v>0</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12</v>
      </c>
      <c r="AH276">
        <f t="shared" si="16"/>
        <v>1.0434782608695653E-2</v>
      </c>
      <c r="AI276" t="str">
        <f t="shared" si="17"/>
        <v>OK</v>
      </c>
      <c r="AJ276" s="314">
        <f t="shared" si="18"/>
        <v>46268</v>
      </c>
    </row>
    <row r="277" spans="1:36" ht="14.45">
      <c r="A277" s="155"/>
      <c r="B277" t="s">
        <v>2458</v>
      </c>
      <c r="C277">
        <v>36</v>
      </c>
      <c r="D277" t="s">
        <v>2356</v>
      </c>
      <c r="E277" t="s">
        <v>2381</v>
      </c>
      <c r="F277" t="s">
        <v>998</v>
      </c>
      <c r="I277">
        <v>20</v>
      </c>
      <c r="J277" s="438">
        <f>IF($F277="","",IFERROR(IFERROR(INDEX(Réttabanki!$U:$U,MATCH($F277,Réttabanki!$A:$A,0)),INDEX(Vöruskrá!$R:$R,MATCH($F277,Vöruskrá!$B:$B,0)))*($H277+IF($I277="",$H277*(1+$AD$2),$I277))/2/1000,""))</f>
        <v>2.5</v>
      </c>
      <c r="K277" t="s">
        <v>999</v>
      </c>
      <c r="L277" t="s">
        <v>228</v>
      </c>
      <c r="N277">
        <v>41</v>
      </c>
      <c r="O277">
        <v>0.2</v>
      </c>
      <c r="P277">
        <v>0</v>
      </c>
      <c r="Q277">
        <v>9.6</v>
      </c>
      <c r="R277">
        <v>0.9</v>
      </c>
      <c r="S277">
        <v>0.1</v>
      </c>
      <c r="T277" s="45"/>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5</v>
      </c>
      <c r="AH277">
        <f t="shared" si="16"/>
        <v>4.3478260869565218E-3</v>
      </c>
      <c r="AI277" t="str">
        <f t="shared" si="17"/>
        <v>OK</v>
      </c>
      <c r="AJ277" s="314">
        <f t="shared" si="18"/>
        <v>46268</v>
      </c>
    </row>
    <row r="278" spans="1:36" ht="14.45">
      <c r="A278" s="155"/>
      <c r="B278" t="s">
        <v>2458</v>
      </c>
      <c r="C278">
        <v>36</v>
      </c>
      <c r="D278" t="s">
        <v>2356</v>
      </c>
      <c r="E278" t="s">
        <v>2381</v>
      </c>
      <c r="F278" t="s">
        <v>1088</v>
      </c>
      <c r="I278">
        <v>10</v>
      </c>
      <c r="J278" s="438">
        <f>IF($F278="","",IFERROR(IFERROR(INDEX(Réttabanki!$U:$U,MATCH($F278,Réttabanki!$A:$A,0)),INDEX(Vöruskrá!$R:$R,MATCH($F278,Vöruskrá!$B:$B,0)))*($H278+IF($I278="",$H278*(1+$AD$2),$I278))/2/1000,""))</f>
        <v>4</v>
      </c>
      <c r="K278" t="s">
        <v>1089</v>
      </c>
      <c r="L278" t="s">
        <v>1077</v>
      </c>
      <c r="N278">
        <v>31</v>
      </c>
      <c r="O278">
        <v>0.3</v>
      </c>
      <c r="P278">
        <v>0</v>
      </c>
      <c r="Q278">
        <v>6</v>
      </c>
      <c r="R278">
        <v>1</v>
      </c>
      <c r="S278">
        <v>0</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8</v>
      </c>
      <c r="AH278">
        <f t="shared" si="16"/>
        <v>6.956521739130435E-3</v>
      </c>
      <c r="AI278" t="str">
        <f t="shared" si="17"/>
        <v>OK</v>
      </c>
      <c r="AJ278" s="314">
        <f t="shared" si="18"/>
        <v>46268</v>
      </c>
    </row>
    <row r="279" spans="1:36" ht="14.45">
      <c r="A279" s="155"/>
      <c r="B279" t="s">
        <v>2458</v>
      </c>
      <c r="C279">
        <v>36</v>
      </c>
      <c r="D279" t="s">
        <v>2356</v>
      </c>
      <c r="E279" t="s">
        <v>2381</v>
      </c>
      <c r="F279" t="s">
        <v>1115</v>
      </c>
      <c r="I279">
        <v>10</v>
      </c>
      <c r="J279" s="438">
        <f>IF($F279="","",IFERROR(IFERROR(INDEX(Réttabanki!$U:$U,MATCH($F279,Réttabanki!$A:$A,0)),INDEX(Vöruskrá!$R:$R,MATCH($F279,Vöruskrá!$B:$B,0)))*($H279+IF($I279="",$H279*(1+$AD$2),$I279))/2/1000,""))</f>
        <v>2.25</v>
      </c>
      <c r="K279" t="s">
        <v>1116</v>
      </c>
      <c r="L279" t="s">
        <v>1077</v>
      </c>
      <c r="U279" s="457"/>
      <c r="V279" s="457"/>
      <c r="W279" s="457"/>
      <c r="X279" s="457"/>
      <c r="Y279" s="457"/>
      <c r="Z279" s="457"/>
      <c r="AA279" s="457"/>
      <c r="AF279">
        <f>IF($F279="","",IFERROR(IFERROR(INDEX(Réttabanki!$U:$U,MATCH($F279,Réttabanki!$A:$A,0)),INDEX(Vöruskrá!$R:$R,MATCH($F279,Vöruskrá!$B:$B,0)))*$H279/1000,""))</f>
        <v>0</v>
      </c>
      <c r="AG279">
        <f>IF($F279="","",IFERROR(IFERROR(INDEX(Réttabanki!$U:$U,MATCH($F279,Réttabanki!$A:$A,0)),INDEX(Vöruskrá!$R:$R,MATCH($F279,Vöruskrá!$B:$B,0)))*IF($I279="",$H279*(1+$AD$2),$I279)/1000,""))</f>
        <v>4.5</v>
      </c>
      <c r="AH279">
        <f t="shared" si="16"/>
        <v>3.9130434782608699E-3</v>
      </c>
      <c r="AI279" t="str">
        <f t="shared" si="17"/>
        <v>OK</v>
      </c>
      <c r="AJ279" s="314">
        <f t="shared" si="18"/>
        <v>46268</v>
      </c>
    </row>
    <row r="280" spans="1:36" ht="14.45">
      <c r="A280" s="155"/>
      <c r="B280" t="s">
        <v>2458</v>
      </c>
      <c r="C280">
        <v>36</v>
      </c>
      <c r="D280" t="s">
        <v>2344</v>
      </c>
      <c r="E280" t="s">
        <v>2481</v>
      </c>
      <c r="G280" t="s">
        <v>2615</v>
      </c>
      <c r="J280" s="438" t="str">
        <f>IF($F280="","",IFERROR(IFERROR(INDEX(Réttabanki!$U:$U,MATCH($F280,Réttabanki!$A:$A,0)),INDEX(Vöruskrá!$R:$R,MATCH($F280,Vöruskrá!$B:$B,0)))*($H280+IF($I280="",$H280*(1+$AD$2),$I280))/2/1000,""))</f>
        <v/>
      </c>
      <c r="K280" t="s">
        <v>999</v>
      </c>
      <c r="L280" t="s">
        <v>228</v>
      </c>
      <c r="U280" s="455"/>
      <c r="V280" s="455"/>
      <c r="W280" s="455"/>
      <c r="X280" s="455"/>
      <c r="Y280" s="455"/>
      <c r="Z280" s="455"/>
      <c r="AA280" s="455"/>
      <c r="AF280" t="str">
        <f>IF($F280="","",IFERROR(IFERROR(INDEX(Réttabanki!$U:$U,MATCH($F280,Réttabanki!$A:$A,0)),INDEX(Vöruskrá!$R:$R,MATCH($F280,Vöruskrá!$B:$B,0)))*$H280/1000,""))</f>
        <v/>
      </c>
      <c r="AG280" t="str">
        <f>IF($F280="","",IFERROR(IFERROR(INDEX(Réttabanki!$U:$U,MATCH($F280,Réttabanki!$A:$A,0)),INDEX(Vöruskrá!$R:$R,MATCH($F280,Vöruskrá!$B:$B,0)))*IF($I280="",$H280*(1+$AD$2),$I280)/1000,""))</f>
        <v/>
      </c>
      <c r="AH280" t="str">
        <f t="shared" si="16"/>
        <v/>
      </c>
      <c r="AI280" t="str">
        <f t="shared" si="17"/>
        <v/>
      </c>
      <c r="AJ280" s="314">
        <f t="shared" si="18"/>
        <v>46268</v>
      </c>
    </row>
    <row r="281" spans="1:36" ht="14.45">
      <c r="A281" s="155"/>
      <c r="B281" t="s">
        <v>2458</v>
      </c>
      <c r="C281">
        <v>36</v>
      </c>
      <c r="D281" t="s">
        <v>2344</v>
      </c>
      <c r="E281" t="s">
        <v>2481</v>
      </c>
      <c r="F281" t="s">
        <v>998</v>
      </c>
      <c r="G281" t="s">
        <v>999</v>
      </c>
      <c r="H281">
        <v>20</v>
      </c>
      <c r="J281" s="438">
        <f>IF($F281="","",IFERROR(IFERROR(INDEX(Réttabanki!$U:$U,MATCH($F281,Réttabanki!$A:$A,0)),INDEX(Vöruskrá!$R:$R,MATCH($F281,Vöruskrá!$B:$B,0)))*($H281+IF($I281="",$H281*(1+$AD$2),$I281))/2/1000,""))</f>
        <v>6.25</v>
      </c>
      <c r="K281" t="s">
        <v>999</v>
      </c>
      <c r="L281" t="s">
        <v>228</v>
      </c>
      <c r="N281">
        <v>41</v>
      </c>
      <c r="O281">
        <v>0.2</v>
      </c>
      <c r="P281">
        <v>0</v>
      </c>
      <c r="Q281">
        <v>9.6</v>
      </c>
      <c r="R281">
        <v>0.9</v>
      </c>
      <c r="S281">
        <v>0.1</v>
      </c>
      <c r="T281" s="45">
        <v>1</v>
      </c>
      <c r="U281" s="457" t="s">
        <v>2571</v>
      </c>
      <c r="V281" s="457" t="s">
        <v>2358</v>
      </c>
      <c r="W281" s="457" t="s">
        <v>2430</v>
      </c>
      <c r="X281" s="458" t="s">
        <v>2597</v>
      </c>
      <c r="Y281" s="457"/>
      <c r="Z281" s="457"/>
      <c r="AA281" s="457"/>
      <c r="AF281">
        <f>IF($F281="","",IFERROR(IFERROR(INDEX(Réttabanki!$U:$U,MATCH($F281,Réttabanki!$A:$A,0)),INDEX(Vöruskrá!$R:$R,MATCH($F281,Vöruskrá!$B:$B,0)))*$H281/1000,""))</f>
        <v>5</v>
      </c>
      <c r="AG281">
        <f>IF($F281="","",IFERROR(IFERROR(INDEX(Réttabanki!$U:$U,MATCH($F281,Réttabanki!$A:$A,0)),INDEX(Vöruskrá!$R:$R,MATCH($F281,Vöruskrá!$B:$B,0)))*IF($I281="",$H281*(1+$AD$2),$I281)/1000,""))</f>
        <v>7.5</v>
      </c>
      <c r="AH281">
        <f t="shared" si="16"/>
        <v>6.5217391304347823E-3</v>
      </c>
      <c r="AI281" t="str">
        <f t="shared" si="17"/>
        <v>OK</v>
      </c>
      <c r="AJ281" s="314">
        <f t="shared" si="18"/>
        <v>46268</v>
      </c>
    </row>
    <row r="282" spans="1:36" ht="14.45">
      <c r="A282" s="155"/>
      <c r="B282" t="s">
        <v>2458</v>
      </c>
      <c r="C282">
        <v>36</v>
      </c>
      <c r="D282" t="s">
        <v>2318</v>
      </c>
      <c r="E282" t="s">
        <v>2383</v>
      </c>
      <c r="G282" t="s">
        <v>2616</v>
      </c>
      <c r="J282" s="438" t="str">
        <f>IF($F282="","",IFERROR(IFERROR(INDEX(Réttabanki!$U:$U,MATCH($F282,Réttabanki!$A:$A,0)),INDEX(Vöruskrá!$R:$R,MATCH($F282,Vöruskrá!$B:$B,0)))*($H282+IF($I282="",$H282*(1+$AD$2),$I282))/2/1000,""))</f>
        <v/>
      </c>
      <c r="K282" t="s">
        <v>2617</v>
      </c>
      <c r="L282" t="s">
        <v>2618</v>
      </c>
      <c r="U282" s="455"/>
      <c r="V282" s="455"/>
      <c r="W282" s="455"/>
      <c r="X282" s="455"/>
      <c r="Y282" s="455"/>
      <c r="Z282" s="455"/>
      <c r="AA282" s="455"/>
      <c r="AF282" t="str">
        <f>IF($F282="","",IFERROR(IFERROR(INDEX(Réttabanki!$U:$U,MATCH($F282,Réttabanki!$A:$A,0)),INDEX(Vöruskrá!$R:$R,MATCH($F282,Vöruskrá!$B:$B,0)))*$H282/1000,""))</f>
        <v/>
      </c>
      <c r="AG282" t="str">
        <f>IF($F282="","",IFERROR(IFERROR(INDEX(Réttabanki!$U:$U,MATCH($F282,Réttabanki!$A:$A,0)),INDEX(Vöruskrá!$R:$R,MATCH($F282,Vöruskrá!$B:$B,0)))*IF($I282="",$H282*(1+$AD$2),$I282)/1000,""))</f>
        <v/>
      </c>
      <c r="AH282" t="str">
        <f t="shared" si="16"/>
        <v/>
      </c>
      <c r="AI282" t="str">
        <f t="shared" si="17"/>
        <v/>
      </c>
      <c r="AJ282" s="314">
        <f t="shared" si="18"/>
        <v>46268</v>
      </c>
    </row>
    <row r="283" spans="1:36" ht="14.45">
      <c r="A283" s="155"/>
      <c r="B283" t="s">
        <v>2458</v>
      </c>
      <c r="C283">
        <v>36</v>
      </c>
      <c r="D283" t="s">
        <v>2318</v>
      </c>
      <c r="E283" t="s">
        <v>2383</v>
      </c>
      <c r="F283" t="s">
        <v>153</v>
      </c>
      <c r="G283" t="s">
        <v>2619</v>
      </c>
      <c r="H283">
        <v>40</v>
      </c>
      <c r="I283">
        <v>40</v>
      </c>
      <c r="J283" s="438">
        <f>IF($F283="","",IFERROR(IFERROR(INDEX(Réttabanki!$U:$U,MATCH($F283,Réttabanki!$A:$A,0)),INDEX(Vöruskrá!$R:$R,MATCH($F283,Vöruskrá!$B:$B,0)))*($H283+IF($I283="",$H283*(1+$AD$2),$I283))/2/1000,""))</f>
        <v>24</v>
      </c>
      <c r="K283" t="s">
        <v>154</v>
      </c>
      <c r="L283" t="s">
        <v>142</v>
      </c>
      <c r="M283" t="s">
        <v>155</v>
      </c>
      <c r="N283">
        <v>244</v>
      </c>
      <c r="O283">
        <v>2.9</v>
      </c>
      <c r="P283">
        <v>0.6</v>
      </c>
      <c r="Q283">
        <v>37</v>
      </c>
      <c r="R283">
        <v>14</v>
      </c>
      <c r="S283">
        <v>1</v>
      </c>
      <c r="U283" s="457"/>
      <c r="V283" s="457"/>
      <c r="W283" s="457"/>
      <c r="X283" s="457"/>
      <c r="Y283" s="457"/>
      <c r="Z283" s="457"/>
      <c r="AA283" s="457"/>
      <c r="AF283">
        <f>IF($F283="","",IFERROR(IFERROR(INDEX(Réttabanki!$U:$U,MATCH($F283,Réttabanki!$A:$A,0)),INDEX(Vöruskrá!$R:$R,MATCH($F283,Vöruskrá!$B:$B,0)))*$H283/1000,""))</f>
        <v>24</v>
      </c>
      <c r="AG283">
        <f>IF($F283="","",IFERROR(IFERROR(INDEX(Réttabanki!$U:$U,MATCH($F283,Réttabanki!$A:$A,0)),INDEX(Vöruskrá!$R:$R,MATCH($F283,Vöruskrá!$B:$B,0)))*IF($I283="",$H283*(1+$AD$2),$I283)/1000,""))</f>
        <v>24</v>
      </c>
      <c r="AH283">
        <f t="shared" si="16"/>
        <v>2.0869565217391306E-2</v>
      </c>
      <c r="AI283" t="str">
        <f t="shared" si="17"/>
        <v>OK</v>
      </c>
      <c r="AJ283" s="314">
        <f t="shared" si="18"/>
        <v>46268</v>
      </c>
    </row>
    <row r="284" spans="1:36" ht="14.45">
      <c r="A284" s="155"/>
      <c r="B284" t="s">
        <v>2458</v>
      </c>
      <c r="C284">
        <v>36</v>
      </c>
      <c r="D284" t="s">
        <v>2318</v>
      </c>
      <c r="E284" t="s">
        <v>2383</v>
      </c>
      <c r="F284" t="s">
        <v>231</v>
      </c>
      <c r="G284" t="s">
        <v>2453</v>
      </c>
      <c r="H284">
        <v>20</v>
      </c>
      <c r="I284">
        <v>20</v>
      </c>
      <c r="J284" s="438">
        <f>IF($F284="","",IFERROR(IFERROR(INDEX(Réttabanki!$U:$U,MATCH($F284,Réttabanki!$A:$A,0)),INDEX(Vöruskrá!$R:$R,MATCH($F284,Vöruskrá!$B:$B,0)))*($H284+IF($I284="",$H284*(1+$AD$2),$I284))/2/1000,""))</f>
        <v>36.72</v>
      </c>
      <c r="K284" t="s">
        <v>234</v>
      </c>
      <c r="L284" t="s">
        <v>235</v>
      </c>
      <c r="N284">
        <v>122</v>
      </c>
      <c r="O284">
        <v>5.9</v>
      </c>
      <c r="P284">
        <v>2.4</v>
      </c>
      <c r="Q284">
        <v>3.6</v>
      </c>
      <c r="R284">
        <v>13.4</v>
      </c>
      <c r="S284">
        <v>2.7</v>
      </c>
      <c r="U284" s="455"/>
      <c r="V284" s="455"/>
      <c r="W284" s="455"/>
      <c r="X284" s="455"/>
      <c r="Y284" s="455"/>
      <c r="Z284" s="455"/>
      <c r="AA284" s="455"/>
      <c r="AF284">
        <f>IF($F284="","",IFERROR(IFERROR(INDEX(Réttabanki!$U:$U,MATCH($F284,Réttabanki!$A:$A,0)),INDEX(Vöruskrá!$R:$R,MATCH($F284,Vöruskrá!$B:$B,0)))*$H284/1000,""))</f>
        <v>36.72</v>
      </c>
      <c r="AG284">
        <f>IF($F284="","",IFERROR(IFERROR(INDEX(Réttabanki!$U:$U,MATCH($F284,Réttabanki!$A:$A,0)),INDEX(Vöruskrá!$R:$R,MATCH($F284,Vöruskrá!$B:$B,0)))*IF($I284="",$H284*(1+$AD$2),$I284)/1000,""))</f>
        <v>36.72</v>
      </c>
      <c r="AH284">
        <f t="shared" si="16"/>
        <v>3.1930434782608694E-2</v>
      </c>
      <c r="AI284" t="str">
        <f t="shared" si="17"/>
        <v>OK</v>
      </c>
      <c r="AJ284" s="314">
        <f t="shared" si="18"/>
        <v>46268</v>
      </c>
    </row>
    <row r="285" spans="1:36" ht="14.45">
      <c r="A285" s="155"/>
      <c r="B285" t="s">
        <v>2458</v>
      </c>
      <c r="C285">
        <v>36</v>
      </c>
      <c r="D285" t="s">
        <v>2318</v>
      </c>
      <c r="E285" t="s">
        <v>1080</v>
      </c>
      <c r="G285" t="s">
        <v>2620</v>
      </c>
      <c r="J285" s="438" t="str">
        <f>IF($F285="","",IFERROR(IFERROR(INDEX(Réttabanki!$U:$U,MATCH($F285,Réttabanki!$A:$A,0)),INDEX(Vöruskrá!$R:$R,MATCH($F285,Vöruskrá!$B:$B,0)))*($H285+IF($I285="",$H285*(1+$AD$2),$I285))/2/1000,""))</f>
        <v/>
      </c>
      <c r="K285" t="s">
        <v>154</v>
      </c>
      <c r="L285" t="s">
        <v>142</v>
      </c>
      <c r="U285" s="457"/>
      <c r="V285" s="457"/>
      <c r="W285" s="457"/>
      <c r="X285" s="457"/>
      <c r="Y285" s="457"/>
      <c r="Z285" s="457"/>
      <c r="AA285" s="457"/>
      <c r="AF285" t="str">
        <f>IF($F285="","",IFERROR(IFERROR(INDEX(Réttabanki!$U:$U,MATCH($F285,Réttabanki!$A:$A,0)),INDEX(Vöruskrá!$R:$R,MATCH($F285,Vöruskrá!$B:$B,0)))*$H285/1000,""))</f>
        <v/>
      </c>
      <c r="AG285" t="str">
        <f>IF($F285="","",IFERROR(IFERROR(INDEX(Réttabanki!$U:$U,MATCH($F285,Réttabanki!$A:$A,0)),INDEX(Vöruskrá!$R:$R,MATCH($F285,Vöruskrá!$B:$B,0)))*IF($I285="",$H285*(1+$AD$2),$I285)/1000,""))</f>
        <v/>
      </c>
      <c r="AH285" t="str">
        <f t="shared" si="16"/>
        <v/>
      </c>
      <c r="AI285" t="str">
        <f t="shared" si="17"/>
        <v/>
      </c>
      <c r="AJ285" s="314">
        <f t="shared" si="18"/>
        <v>46268</v>
      </c>
    </row>
    <row r="286" spans="1:36" ht="14.45">
      <c r="A286" s="155"/>
      <c r="B286" t="s">
        <v>2458</v>
      </c>
      <c r="C286">
        <v>36</v>
      </c>
      <c r="D286" t="s">
        <v>2318</v>
      </c>
      <c r="E286" t="s">
        <v>1080</v>
      </c>
      <c r="F286" t="s">
        <v>153</v>
      </c>
      <c r="G286" t="s">
        <v>2619</v>
      </c>
      <c r="H286">
        <v>40</v>
      </c>
      <c r="J286" s="438">
        <f>IF($F286="","",IFERROR(IFERROR(INDEX(Réttabanki!$U:$U,MATCH($F286,Réttabanki!$A:$A,0)),INDEX(Vöruskrá!$R:$R,MATCH($F286,Vöruskrá!$B:$B,0)))*($H286+IF($I286="",$H286*(1+$AD$2),$I286))/2/1000,""))</f>
        <v>30</v>
      </c>
      <c r="K286" t="s">
        <v>154</v>
      </c>
      <c r="L286" t="s">
        <v>142</v>
      </c>
      <c r="M286" t="s">
        <v>155</v>
      </c>
      <c r="N286">
        <v>244</v>
      </c>
      <c r="O286">
        <v>2.9</v>
      </c>
      <c r="P286">
        <v>0.6</v>
      </c>
      <c r="Q286">
        <v>37</v>
      </c>
      <c r="R286">
        <v>14</v>
      </c>
      <c r="S286">
        <v>1</v>
      </c>
      <c r="U286" s="455"/>
      <c r="V286" s="455"/>
      <c r="W286" s="455"/>
      <c r="X286" s="455"/>
      <c r="Y286" s="455"/>
      <c r="Z286" s="455"/>
      <c r="AA286" s="455"/>
      <c r="AF286">
        <f>IF($F286="","",IFERROR(IFERROR(INDEX(Réttabanki!$U:$U,MATCH($F286,Réttabanki!$A:$A,0)),INDEX(Vöruskrá!$R:$R,MATCH($F286,Vöruskrá!$B:$B,0)))*$H286/1000,""))</f>
        <v>24</v>
      </c>
      <c r="AG286">
        <f>IF($F286="","",IFERROR(IFERROR(INDEX(Réttabanki!$U:$U,MATCH($F286,Réttabanki!$A:$A,0)),INDEX(Vöruskrá!$R:$R,MATCH($F286,Vöruskrá!$B:$B,0)))*IF($I286="",$H286*(1+$AD$2),$I286)/1000,""))</f>
        <v>36</v>
      </c>
      <c r="AH286">
        <f t="shared" si="16"/>
        <v>3.1304347826086959E-2</v>
      </c>
      <c r="AI286" t="str">
        <f t="shared" si="17"/>
        <v>OK</v>
      </c>
      <c r="AJ286" s="314">
        <f t="shared" si="18"/>
        <v>46268</v>
      </c>
    </row>
    <row r="287" spans="1:36" ht="14.45">
      <c r="A287" s="155"/>
      <c r="B287" t="s">
        <v>2458</v>
      </c>
      <c r="C287">
        <v>36</v>
      </c>
      <c r="D287" t="s">
        <v>2318</v>
      </c>
      <c r="E287" t="s">
        <v>1080</v>
      </c>
      <c r="G287" t="s">
        <v>2621</v>
      </c>
      <c r="J287" s="438" t="str">
        <f>IF($F287="","",IFERROR(IFERROR(INDEX(Réttabanki!$U:$U,MATCH($F287,Réttabanki!$A:$A,0)),INDEX(Vöruskrá!$R:$R,MATCH($F287,Vöruskrá!$B:$B,0)))*($H287+IF($I287="",$H287*(1+$AD$2),$I287))/2/1000,""))</f>
        <v/>
      </c>
      <c r="K287" t="s">
        <v>2622</v>
      </c>
      <c r="L287" t="s">
        <v>235</v>
      </c>
      <c r="U287" s="457"/>
      <c r="V287" s="457"/>
      <c r="W287" s="457"/>
      <c r="X287" s="457"/>
      <c r="Y287" s="457"/>
      <c r="Z287" s="457"/>
      <c r="AA287" s="457"/>
      <c r="AF287" t="str">
        <f>IF($F287="","",IFERROR(IFERROR(INDEX(Réttabanki!$U:$U,MATCH($F287,Réttabanki!$A:$A,0)),INDEX(Vöruskrá!$R:$R,MATCH($F287,Vöruskrá!$B:$B,0)))*$H287/1000,""))</f>
        <v/>
      </c>
      <c r="AG287" t="str">
        <f>IF($F287="","",IFERROR(IFERROR(INDEX(Réttabanki!$U:$U,MATCH($F287,Réttabanki!$A:$A,0)),INDEX(Vöruskrá!$R:$R,MATCH($F287,Vöruskrá!$B:$B,0)))*IF($I287="",$H287*(1+$AD$2),$I287)/1000,""))</f>
        <v/>
      </c>
      <c r="AH287" t="str">
        <f t="shared" si="16"/>
        <v/>
      </c>
      <c r="AI287" t="str">
        <f t="shared" si="17"/>
        <v/>
      </c>
      <c r="AJ287" s="314">
        <f t="shared" si="18"/>
        <v>46268</v>
      </c>
    </row>
    <row r="288" spans="1:36" ht="14.45">
      <c r="A288" s="155"/>
      <c r="B288" t="s">
        <v>2458</v>
      </c>
      <c r="C288">
        <v>36</v>
      </c>
      <c r="D288" t="s">
        <v>2318</v>
      </c>
      <c r="E288" t="s">
        <v>1080</v>
      </c>
      <c r="F288" t="s">
        <v>1302</v>
      </c>
      <c r="G288" t="s">
        <v>2392</v>
      </c>
      <c r="H288">
        <v>40</v>
      </c>
      <c r="J288" s="438">
        <f>IF($F288="","",IFERROR(IFERROR(INDEX(Réttabanki!$U:$U,MATCH($F288,Réttabanki!$A:$A,0)),INDEX(Vöruskrá!$R:$R,MATCH($F288,Vöruskrá!$B:$B,0)))*($H288+IF($I288="",$H288*(1+$AD$2),$I288))/2/1000,""))</f>
        <v>30</v>
      </c>
      <c r="K288" t="s">
        <v>1303</v>
      </c>
      <c r="L288" t="s">
        <v>228</v>
      </c>
      <c r="N288">
        <v>219</v>
      </c>
      <c r="O288">
        <v>5.3</v>
      </c>
      <c r="P288">
        <v>0.5</v>
      </c>
      <c r="Q288">
        <v>32.299999999999997</v>
      </c>
      <c r="R288">
        <v>3.3</v>
      </c>
      <c r="S288">
        <v>0.7</v>
      </c>
      <c r="U288" s="455"/>
      <c r="V288" s="455"/>
      <c r="W288" s="455"/>
      <c r="X288" s="455"/>
      <c r="Y288" s="455"/>
      <c r="Z288" s="455"/>
      <c r="AA288" s="455"/>
      <c r="AF288">
        <f>IF($F288="","",IFERROR(IFERROR(INDEX(Réttabanki!$U:$U,MATCH($F288,Réttabanki!$A:$A,0)),INDEX(Vöruskrá!$R:$R,MATCH($F288,Vöruskrá!$B:$B,0)))*$H288/1000,""))</f>
        <v>24</v>
      </c>
      <c r="AG288">
        <f>IF($F288="","",IFERROR(IFERROR(INDEX(Réttabanki!$U:$U,MATCH($F288,Réttabanki!$A:$A,0)),INDEX(Vöruskrá!$R:$R,MATCH($F288,Vöruskrá!$B:$B,0)))*IF($I288="",$H288*(1+$AD$2),$I288)/1000,""))</f>
        <v>36</v>
      </c>
      <c r="AH288">
        <f t="shared" si="16"/>
        <v>3.1304347826086959E-2</v>
      </c>
      <c r="AI288" t="str">
        <f t="shared" si="17"/>
        <v>OK</v>
      </c>
      <c r="AJ288" s="314">
        <f t="shared" si="18"/>
        <v>46268</v>
      </c>
    </row>
    <row r="289" spans="1:36" ht="14.45">
      <c r="A289" s="155"/>
      <c r="B289" t="s">
        <v>2458</v>
      </c>
      <c r="C289">
        <v>36</v>
      </c>
      <c r="D289" t="s">
        <v>2318</v>
      </c>
      <c r="E289" t="s">
        <v>1080</v>
      </c>
      <c r="F289" t="s">
        <v>231</v>
      </c>
      <c r="G289" t="s">
        <v>2453</v>
      </c>
      <c r="H289">
        <v>20</v>
      </c>
      <c r="J289" s="438">
        <f>IF($F289="","",IFERROR(IFERROR(INDEX(Réttabanki!$U:$U,MATCH($F289,Réttabanki!$A:$A,0)),INDEX(Vöruskrá!$R:$R,MATCH($F289,Vöruskrá!$B:$B,0)))*($H289+IF($I289="",$H289*(1+$AD$2),$I289))/2/1000,""))</f>
        <v>45.9</v>
      </c>
      <c r="K289" t="s">
        <v>234</v>
      </c>
      <c r="L289" t="s">
        <v>235</v>
      </c>
      <c r="N289">
        <v>122</v>
      </c>
      <c r="O289">
        <v>5.9</v>
      </c>
      <c r="P289">
        <v>2.4</v>
      </c>
      <c r="Q289">
        <v>3.6</v>
      </c>
      <c r="R289">
        <v>13.4</v>
      </c>
      <c r="S289">
        <v>2.7</v>
      </c>
      <c r="U289" s="457"/>
      <c r="V289" s="457"/>
      <c r="W289" s="457"/>
      <c r="X289" s="457"/>
      <c r="Y289" s="457"/>
      <c r="Z289" s="457"/>
      <c r="AA289" s="457"/>
      <c r="AF289">
        <f>IF($F289="","",IFERROR(IFERROR(INDEX(Réttabanki!$U:$U,MATCH($F289,Réttabanki!$A:$A,0)),INDEX(Vöruskrá!$R:$R,MATCH($F289,Vöruskrá!$B:$B,0)))*$H289/1000,""))</f>
        <v>36.72</v>
      </c>
      <c r="AG289">
        <f>IF($F289="","",IFERROR(IFERROR(INDEX(Réttabanki!$U:$U,MATCH($F289,Réttabanki!$A:$A,0)),INDEX(Vöruskrá!$R:$R,MATCH($F289,Vöruskrá!$B:$B,0)))*IF($I289="",$H289*(1+$AD$2),$I289)/1000,""))</f>
        <v>55.08</v>
      </c>
      <c r="AH289">
        <f t="shared" si="16"/>
        <v>4.7895652173913041E-2</v>
      </c>
      <c r="AI289" t="str">
        <f t="shared" si="17"/>
        <v>OK</v>
      </c>
      <c r="AJ289" s="314">
        <f t="shared" si="18"/>
        <v>46268</v>
      </c>
    </row>
    <row r="290" spans="1:36">
      <c r="A290" s="154"/>
      <c r="B290" s="95" t="s">
        <v>2458</v>
      </c>
      <c r="C290" s="95">
        <v>36</v>
      </c>
      <c r="D290" s="96"/>
      <c r="E290" s="96"/>
      <c r="F290" s="96" t="s">
        <v>2393</v>
      </c>
      <c r="G290" s="96"/>
      <c r="H290" s="97"/>
      <c r="I290" s="97"/>
      <c r="J290" s="225">
        <f>SUMIFS($AF$3:$AF$798,$AJ$3:$AJ$798,$AJ290,$D$3:$D$798,"&lt;&gt;Grunnskólar starfsmenn",$E$3:$E$798,"Aðalréttur")+SUMIFS($AF$3:$AF$798,$AJ$3:$AJ$798,$AJ290,$D$3:$D$798,"&lt;&gt;Grunnskólar starfsmenn",$E$3:$E$798,"Meðlætisbar")+SUMIFS($AF$3:$AF$798,$AJ$3:$AJ$798,$AJ290,$D$3:$D$798,"&lt;&gt;Grunnskólar starfsmenn",$E$3:$E$798,"Síðdegishressing")</f>
        <v>509.34000000000003</v>
      </c>
      <c r="K290" s="9" t="s">
        <v>2394</v>
      </c>
      <c r="L290" s="9"/>
      <c r="M290" s="9"/>
      <c r="N290" s="10"/>
      <c r="O290" s="10"/>
      <c r="P290" s="10"/>
      <c r="Q290" s="10"/>
      <c r="R290" s="10"/>
      <c r="S290" s="10"/>
      <c r="T290" s="44"/>
      <c r="U290" s="455"/>
      <c r="V290" s="455"/>
      <c r="W290" s="455"/>
      <c r="X290" s="455"/>
      <c r="Y290" s="455"/>
      <c r="Z290" s="455"/>
      <c r="AA290" s="455"/>
      <c r="AC290" t="s">
        <v>88</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IF($J290="","",$J290/$AE$6)</f>
        <v>0.3772888888888889</v>
      </c>
      <c r="AI290" s="409" t="str">
        <f t="shared" si="17"/>
        <v>⚠ Yfir 30%</v>
      </c>
      <c r="AJ290" s="314">
        <f t="shared" si="18"/>
        <v>46268</v>
      </c>
    </row>
    <row r="291" spans="1:36">
      <c r="A291" s="154"/>
      <c r="B291" s="95" t="s">
        <v>2458</v>
      </c>
      <c r="C291" s="95">
        <v>36</v>
      </c>
      <c r="D291" s="96"/>
      <c r="E291" s="96"/>
      <c r="F291" s="96" t="s">
        <v>2395</v>
      </c>
      <c r="G291" s="96"/>
      <c r="H291" s="97"/>
      <c r="I291" s="97"/>
      <c r="J291" s="225">
        <f>SUMIFS($AG$3:$AG$798,$AJ$3:$AJ$798,$AJ291,$D$3:$D$798,"&lt;&gt;Grunnskólar starfsmenn",$E$3:$E$798,"Aðalréttur")+SUMIFS($AG$3:$AG$798,$AJ$3:$AJ$798,$AJ291,$D$3:$D$798,"&lt;&gt;Grunnskólar starfsmenn",$E$3:$E$798,"Meðlætisbar")</f>
        <v>523.91999999999996</v>
      </c>
      <c r="K291" s="9" t="s">
        <v>2394</v>
      </c>
      <c r="L291" s="9"/>
      <c r="M291" s="9"/>
      <c r="N291" s="10"/>
      <c r="O291" s="10"/>
      <c r="P291" s="10"/>
      <c r="Q291" s="10"/>
      <c r="R291" s="10"/>
      <c r="S291" s="10"/>
      <c r="T291" s="44"/>
      <c r="U291" s="457"/>
      <c r="V291" s="457"/>
      <c r="W291" s="457"/>
      <c r="X291" s="457"/>
      <c r="Y291" s="457"/>
      <c r="Z291" s="457"/>
      <c r="AA291" s="457"/>
      <c r="AC291" t="s">
        <v>93</v>
      </c>
      <c r="AF291" s="205" t="str">
        <f>IF($F291="","",IFERROR(IFERROR(INDEX(Réttabanki!$U:$U,MATCH($F291,Réttabanki!$A:$A,0)),INDEX(Vöruskrá!$R:$R,MATCH($F291,Vöruskrá!$B:$B,0)))*$H291/1000,""))</f>
        <v/>
      </c>
      <c r="AG291" s="205" t="str">
        <f>IF($F291="","",IFERROR(IFERROR(INDEX(Réttabanki!$U:$U,MATCH($F291,Réttabanki!$A:$A,0)),INDEX(Vöruskrá!$R:$R,MATCH($F291,Vöruskrá!$B:$B,0)))*IF($I291="",$H291*(1+$AD$2),$I291)/1000,""))</f>
        <v/>
      </c>
      <c r="AH291" s="206">
        <f>IF($J291="","",$J291/$AE$5)</f>
        <v>0.45558260869565215</v>
      </c>
      <c r="AI291" s="409" t="str">
        <f t="shared" si="17"/>
        <v>⚠ Yfir 30%</v>
      </c>
      <c r="AJ291" s="314">
        <f t="shared" si="18"/>
        <v>46268</v>
      </c>
    </row>
    <row r="292" spans="1:36" ht="106.5">
      <c r="A292" s="155">
        <v>46269</v>
      </c>
      <c r="B292" t="s">
        <v>2490</v>
      </c>
      <c r="C292">
        <v>36</v>
      </c>
      <c r="D292" t="s">
        <v>2318</v>
      </c>
      <c r="E292" t="s">
        <v>2352</v>
      </c>
      <c r="G292" t="s">
        <v>2623</v>
      </c>
      <c r="J292" s="438" t="str">
        <f>IF($F292="","",IFERROR(IFERROR(INDEX(Réttabanki!$U:$U,MATCH($F292,Réttabanki!$A:$A,0)),INDEX(Vöruskrá!$R:$R,MATCH($F292,Vöruskrá!$B:$B,0)))*($H292+IF($I292="",$H292*(1+$AD$2),$I292))/2/1000,""))</f>
        <v/>
      </c>
      <c r="K292" s="218" t="s">
        <v>2624</v>
      </c>
      <c r="L292" t="s">
        <v>2625</v>
      </c>
      <c r="U292" s="455"/>
      <c r="V292" s="455"/>
      <c r="W292" s="455"/>
      <c r="X292" s="455"/>
      <c r="Y292" s="455"/>
      <c r="Z292" s="455"/>
      <c r="AA292" s="455"/>
      <c r="AF292" t="str">
        <f>IF($F292="","",IFERROR(IFERROR(INDEX(Réttabanki!$U:$U,MATCH($F292,Réttabanki!$A:$A,0)),INDEX(Vöruskrá!$R:$R,MATCH($F292,Vöruskrá!$B:$B,0)))*$H292/1000,""))</f>
        <v/>
      </c>
      <c r="AG292" t="str">
        <f>IF($F292="","",IFERROR(IFERROR(INDEX(Réttabanki!$U:$U,MATCH($F292,Réttabanki!$A:$A,0)),INDEX(Vöruskrá!$R:$R,MATCH($F292,Vöruskrá!$B:$B,0)))*IF($I292="",$H292*(1+$AD$2),$I292)/1000,""))</f>
        <v/>
      </c>
      <c r="AH292" t="str">
        <f t="shared" ref="AH292:AH319" si="19">IF(N($AF292)+N($AG292)=0,"",MAX(N($AF292)/$AE$6,N($AG292)/$AE$5))</f>
        <v/>
      </c>
      <c r="AI292" t="str">
        <f t="shared" si="17"/>
        <v/>
      </c>
      <c r="AJ292" s="314">
        <f t="shared" si="18"/>
        <v>46269</v>
      </c>
    </row>
    <row r="293" spans="1:36" ht="45.75">
      <c r="A293" s="155"/>
      <c r="B293" t="s">
        <v>2490</v>
      </c>
      <c r="C293">
        <v>36</v>
      </c>
      <c r="D293" t="s">
        <v>2318</v>
      </c>
      <c r="E293" t="s">
        <v>2352</v>
      </c>
      <c r="F293" t="s">
        <v>1554</v>
      </c>
      <c r="G293" t="s">
        <v>2626</v>
      </c>
      <c r="H293">
        <v>180</v>
      </c>
      <c r="I293">
        <v>200</v>
      </c>
      <c r="J293" s="438">
        <f>IF($F293="","",IFERROR(IFERROR(INDEX(Réttabanki!$U:$U,MATCH($F293,Réttabanki!$A:$A,0)),INDEX(Vöruskrá!$R:$R,MATCH($F293,Vöruskrá!$B:$B,0)))*($H293+IF($I293="",$H293*(1+$AD$2),$I293))/2/1000,""))</f>
        <v>313.5</v>
      </c>
      <c r="K293" s="218" t="s">
        <v>2627</v>
      </c>
      <c r="N293">
        <v>140</v>
      </c>
      <c r="O293">
        <v>4.5999999999999996</v>
      </c>
      <c r="P293">
        <v>1.8</v>
      </c>
      <c r="Q293">
        <v>16</v>
      </c>
      <c r="R293">
        <v>8.6999999999999993</v>
      </c>
      <c r="S293">
        <v>0.83</v>
      </c>
      <c r="T293">
        <v>1</v>
      </c>
      <c r="U293" s="457" t="s">
        <v>2357</v>
      </c>
      <c r="V293" s="457" t="s">
        <v>2358</v>
      </c>
      <c r="W293" s="457">
        <v>150</v>
      </c>
      <c r="X293" s="457" t="s">
        <v>2628</v>
      </c>
      <c r="Y293" s="457">
        <v>75</v>
      </c>
      <c r="Z293" s="457" t="s">
        <v>2629</v>
      </c>
      <c r="AA293" s="457"/>
      <c r="AF293">
        <f>IF($F293="","",IFERROR(IFERROR(INDEX(Réttabanki!$U:$U,MATCH($F293,Réttabanki!$A:$A,0)),INDEX(Vöruskrá!$R:$R,MATCH($F293,Vöruskrá!$B:$B,0)))*$H293/1000,""))</f>
        <v>297</v>
      </c>
      <c r="AG293">
        <f>IF($F293="","",IFERROR(IFERROR(INDEX(Réttabanki!$U:$U,MATCH($F293,Réttabanki!$A:$A,0)),INDEX(Vöruskrá!$R:$R,MATCH($F293,Vöruskrá!$B:$B,0)))*IF($I293="",$H293*(1+$AD$2),$I293)/1000,""))</f>
        <v>330</v>
      </c>
      <c r="AH293">
        <f t="shared" si="19"/>
        <v>0.28695652173913044</v>
      </c>
      <c r="AI293" t="str">
        <f t="shared" si="17"/>
        <v>OK</v>
      </c>
      <c r="AJ293" s="314">
        <f t="shared" si="18"/>
        <v>46269</v>
      </c>
    </row>
    <row r="294" spans="1:36" ht="14.45">
      <c r="A294" s="155"/>
      <c r="B294" t="s">
        <v>2490</v>
      </c>
      <c r="C294">
        <v>36</v>
      </c>
      <c r="D294" t="s">
        <v>2318</v>
      </c>
      <c r="E294" t="s">
        <v>2352</v>
      </c>
      <c r="F294" t="s">
        <v>168</v>
      </c>
      <c r="G294" t="s">
        <v>2630</v>
      </c>
      <c r="H294">
        <v>40</v>
      </c>
      <c r="I294">
        <v>50</v>
      </c>
      <c r="J294" s="438">
        <f>IF($F294="","",IFERROR(IFERROR(INDEX(Réttabanki!$U:$U,MATCH($F294,Réttabanki!$A:$A,0)),INDEX(Vöruskrá!$R:$R,MATCH($F294,Vöruskrá!$B:$B,0)))*($H294+IF($I294="",$H294*(1+$AD$2),$I294))/2/1000,""))</f>
        <v>35.865000000000002</v>
      </c>
      <c r="K294" t="s">
        <v>169</v>
      </c>
      <c r="L294" t="s">
        <v>170</v>
      </c>
      <c r="M294" t="s">
        <v>171</v>
      </c>
      <c r="N294">
        <v>305</v>
      </c>
      <c r="O294">
        <v>14</v>
      </c>
      <c r="P294">
        <v>6.4</v>
      </c>
      <c r="Q294">
        <v>37</v>
      </c>
      <c r="R294">
        <v>6.6</v>
      </c>
      <c r="S294">
        <v>1.5</v>
      </c>
      <c r="T294">
        <v>2</v>
      </c>
      <c r="U294" s="455" t="s">
        <v>2571</v>
      </c>
      <c r="V294" s="455" t="s">
        <v>2358</v>
      </c>
      <c r="W294" s="455">
        <v>180</v>
      </c>
      <c r="X294" s="455" t="s">
        <v>2631</v>
      </c>
      <c r="Y294" s="455"/>
      <c r="Z294" s="455"/>
      <c r="AA294" s="455"/>
      <c r="AF294">
        <f>IF($F294="","",IFERROR(IFERROR(INDEX(Réttabanki!$U:$U,MATCH($F294,Réttabanki!$A:$A,0)),INDEX(Vöruskrá!$R:$R,MATCH($F294,Vöruskrá!$B:$B,0)))*$H294/1000,""))</f>
        <v>31.88</v>
      </c>
      <c r="AG294">
        <f>IF($F294="","",IFERROR(IFERROR(INDEX(Réttabanki!$U:$U,MATCH($F294,Réttabanki!$A:$A,0)),INDEX(Vöruskrá!$R:$R,MATCH($F294,Vöruskrá!$B:$B,0)))*IF($I294="",$H294*(1+$AD$2),$I294)/1000,""))</f>
        <v>39.85</v>
      </c>
      <c r="AH294">
        <f t="shared" si="19"/>
        <v>3.4652173913043482E-2</v>
      </c>
      <c r="AI294" t="str">
        <f t="shared" si="17"/>
        <v>OK</v>
      </c>
      <c r="AJ294" s="314">
        <f t="shared" si="18"/>
        <v>46269</v>
      </c>
    </row>
    <row r="295" spans="1:36" ht="14.45">
      <c r="A295" s="155"/>
      <c r="B295" t="s">
        <v>2490</v>
      </c>
      <c r="C295">
        <v>36</v>
      </c>
      <c r="D295" t="s">
        <v>2318</v>
      </c>
      <c r="E295" t="s">
        <v>2352</v>
      </c>
      <c r="F295" t="s">
        <v>899</v>
      </c>
      <c r="G295" t="s">
        <v>2632</v>
      </c>
      <c r="H295">
        <v>10</v>
      </c>
      <c r="I295">
        <v>10</v>
      </c>
      <c r="J295" s="438">
        <f>IF($F295="","",IFERROR(IFERROR(INDEX(Réttabanki!$U:$U,MATCH($F295,Réttabanki!$A:$A,0)),INDEX(Vöruskrá!$R:$R,MATCH($F295,Vöruskrá!$B:$B,0)))*($H295+IF($I295="",$H295*(1+$AD$2),$I295))/2/1000,""))</f>
        <v>15</v>
      </c>
      <c r="K295" t="s">
        <v>901</v>
      </c>
      <c r="L295" t="s">
        <v>214</v>
      </c>
      <c r="N295">
        <v>301</v>
      </c>
      <c r="O295">
        <v>21</v>
      </c>
      <c r="P295">
        <v>12</v>
      </c>
      <c r="Q295">
        <v>3.2</v>
      </c>
      <c r="R295">
        <v>24</v>
      </c>
      <c r="S295">
        <v>1.4</v>
      </c>
      <c r="U295" s="457"/>
      <c r="V295" s="457"/>
      <c r="W295" s="457"/>
      <c r="X295" s="457"/>
      <c r="Y295" s="457"/>
      <c r="Z295" s="457"/>
      <c r="AA295" s="457"/>
      <c r="AF295">
        <f>IF($F295="","",IFERROR(IFERROR(INDEX(Réttabanki!$U:$U,MATCH($F295,Réttabanki!$A:$A,0)),INDEX(Vöruskrá!$R:$R,MATCH($F295,Vöruskrá!$B:$B,0)))*$H295/1000,""))</f>
        <v>15</v>
      </c>
      <c r="AG295">
        <f>IF($F295="","",IFERROR(IFERROR(INDEX(Réttabanki!$U:$U,MATCH($F295,Réttabanki!$A:$A,0)),INDEX(Vöruskrá!$R:$R,MATCH($F295,Vöruskrá!$B:$B,0)))*IF($I295="",$H295*(1+$AD$2),$I295)/1000,""))</f>
        <v>15</v>
      </c>
      <c r="AH295">
        <f t="shared" si="19"/>
        <v>1.3043478260869565E-2</v>
      </c>
      <c r="AI295" t="str">
        <f t="shared" si="17"/>
        <v>OK</v>
      </c>
      <c r="AJ295" s="314">
        <f t="shared" si="18"/>
        <v>46269</v>
      </c>
    </row>
    <row r="296" spans="1:36" ht="14.45">
      <c r="A296" s="155"/>
      <c r="B296" t="s">
        <v>2490</v>
      </c>
      <c r="C296">
        <v>36</v>
      </c>
      <c r="D296" t="s">
        <v>2318</v>
      </c>
      <c r="E296" t="s">
        <v>1080</v>
      </c>
      <c r="G296" t="s">
        <v>2633</v>
      </c>
      <c r="J296" s="438" t="str">
        <f>IF($F296="","",IFERROR(IFERROR(INDEX(Réttabanki!$U:$U,MATCH($F296,Réttabanki!$A:$A,0)),INDEX(Vöruskrá!$R:$R,MATCH($F296,Vöruskrá!$B:$B,0)))*($H296+IF($I296="",$H296*(1+$AD$2),$I296))/2/1000,""))</f>
        <v/>
      </c>
      <c r="K296" t="s">
        <v>2634</v>
      </c>
      <c r="L296" t="s">
        <v>1200</v>
      </c>
      <c r="U296" s="455"/>
      <c r="V296" s="455"/>
      <c r="W296" s="455"/>
      <c r="X296" s="455"/>
      <c r="Y296" s="455"/>
      <c r="Z296" s="455"/>
      <c r="AA296" s="455"/>
      <c r="AF296" t="str">
        <f>IF($F296="","",IFERROR(IFERROR(INDEX(Réttabanki!$U:$U,MATCH($F296,Réttabanki!$A:$A,0)),INDEX(Vöruskrá!$R:$R,MATCH($F296,Vöruskrá!$B:$B,0)))*$H296/1000,""))</f>
        <v/>
      </c>
      <c r="AG296" t="str">
        <f>IF($F296="","",IFERROR(IFERROR(INDEX(Réttabanki!$U:$U,MATCH($F296,Réttabanki!$A:$A,0)),INDEX(Vöruskrá!$R:$R,MATCH($F296,Vöruskrá!$B:$B,0)))*IF($I296="",$H296*(1+$AD$2),$I296)/1000,""))</f>
        <v/>
      </c>
      <c r="AH296" t="str">
        <f t="shared" si="19"/>
        <v/>
      </c>
      <c r="AI296" t="str">
        <f t="shared" si="17"/>
        <v/>
      </c>
      <c r="AJ296" s="314">
        <f t="shared" si="18"/>
        <v>46269</v>
      </c>
    </row>
    <row r="297" spans="1:36" ht="14.45">
      <c r="A297" s="155"/>
      <c r="B297" t="s">
        <v>2490</v>
      </c>
      <c r="C297">
        <v>36</v>
      </c>
      <c r="D297" t="s">
        <v>2318</v>
      </c>
      <c r="E297" t="s">
        <v>1080</v>
      </c>
      <c r="F297" t="s">
        <v>1197</v>
      </c>
      <c r="G297" t="s">
        <v>2635</v>
      </c>
      <c r="H297">
        <v>40</v>
      </c>
      <c r="I297">
        <v>50</v>
      </c>
      <c r="J297" s="438">
        <f>IF($F297="","",IFERROR(IFERROR(INDEX(Réttabanki!$U:$U,MATCH($F297,Réttabanki!$A:$A,0)),INDEX(Vöruskrá!$R:$R,MATCH($F297,Vöruskrá!$B:$B,0)))*($H297+IF($I297="",$H297*(1+$AD$2),$I297))/2/1000,""))</f>
        <v>27</v>
      </c>
      <c r="K297" t="s">
        <v>1199</v>
      </c>
      <c r="L297" t="s">
        <v>1200</v>
      </c>
      <c r="M297" t="s">
        <v>1201</v>
      </c>
      <c r="N297">
        <v>284</v>
      </c>
      <c r="O297">
        <v>9.3000000000000007</v>
      </c>
      <c r="P297">
        <v>2.6</v>
      </c>
      <c r="Q297">
        <v>42</v>
      </c>
      <c r="R297">
        <v>6.8</v>
      </c>
      <c r="S297">
        <v>1</v>
      </c>
      <c r="U297" s="457"/>
      <c r="V297" s="457"/>
      <c r="W297" s="457"/>
      <c r="X297" s="457"/>
      <c r="Y297" s="457"/>
      <c r="Z297" s="457"/>
      <c r="AA297" s="457"/>
      <c r="AF297">
        <f>IF($F297="","",IFERROR(IFERROR(INDEX(Réttabanki!$U:$U,MATCH($F297,Réttabanki!$A:$A,0)),INDEX(Vöruskrá!$R:$R,MATCH($F297,Vöruskrá!$B:$B,0)))*$H297/1000,""))</f>
        <v>24</v>
      </c>
      <c r="AG297">
        <f>IF($F297="","",IFERROR(IFERROR(INDEX(Réttabanki!$U:$U,MATCH($F297,Réttabanki!$A:$A,0)),INDEX(Vöruskrá!$R:$R,MATCH($F297,Vöruskrá!$B:$B,0)))*IF($I297="",$H297*(1+$AD$2),$I297)/1000,""))</f>
        <v>30</v>
      </c>
      <c r="AH297">
        <f t="shared" si="19"/>
        <v>2.6086956521739129E-2</v>
      </c>
      <c r="AI297" t="str">
        <f t="shared" si="17"/>
        <v>OK</v>
      </c>
      <c r="AJ297" s="314">
        <f t="shared" si="18"/>
        <v>46269</v>
      </c>
    </row>
    <row r="298" spans="1:36" ht="14.45">
      <c r="A298" s="155"/>
      <c r="B298" t="s">
        <v>2490</v>
      </c>
      <c r="C298">
        <v>36</v>
      </c>
      <c r="D298" t="s">
        <v>2318</v>
      </c>
      <c r="E298" t="s">
        <v>1080</v>
      </c>
      <c r="F298" t="s">
        <v>514</v>
      </c>
      <c r="G298" t="s">
        <v>2636</v>
      </c>
      <c r="H298">
        <v>10</v>
      </c>
      <c r="I298">
        <v>10</v>
      </c>
      <c r="J298" s="438">
        <f>IF($F298="","",IFERROR(IFERROR(INDEX(Réttabanki!$U:$U,MATCH($F298,Réttabanki!$A:$A,0)),INDEX(Vöruskrá!$R:$R,MATCH($F298,Vöruskrá!$B:$B,0)))*($H298+IF($I298="",$H298*(1+$AD$2),$I298))/2/1000,""))</f>
        <v>6</v>
      </c>
      <c r="K298" t="s">
        <v>516</v>
      </c>
      <c r="L298" t="s">
        <v>228</v>
      </c>
      <c r="N298">
        <v>305</v>
      </c>
      <c r="O298">
        <v>24</v>
      </c>
      <c r="P298">
        <v>21</v>
      </c>
      <c r="Q298">
        <v>22</v>
      </c>
      <c r="R298">
        <v>0.1</v>
      </c>
      <c r="S298">
        <v>1.7</v>
      </c>
      <c r="U298" s="455"/>
      <c r="V298" s="455"/>
      <c r="W298" s="455"/>
      <c r="X298" s="455"/>
      <c r="Y298" s="455"/>
      <c r="Z298" s="455"/>
      <c r="AA298" s="455"/>
      <c r="AF298">
        <f>IF($F298="","",IFERROR(IFERROR(INDEX(Réttabanki!$U:$U,MATCH($F298,Réttabanki!$A:$A,0)),INDEX(Vöruskrá!$R:$R,MATCH($F298,Vöruskrá!$B:$B,0)))*$H298/1000,""))</f>
        <v>6</v>
      </c>
      <c r="AG298">
        <f>IF($F298="","",IFERROR(IFERROR(INDEX(Réttabanki!$U:$U,MATCH($F298,Réttabanki!$A:$A,0)),INDEX(Vöruskrá!$R:$R,MATCH($F298,Vöruskrá!$B:$B,0)))*IF($I298="",$H298*(1+$AD$2),$I298)/1000,""))</f>
        <v>6</v>
      </c>
      <c r="AH298">
        <f t="shared" si="19"/>
        <v>5.2173913043478265E-3</v>
      </c>
      <c r="AI298" t="str">
        <f t="shared" si="17"/>
        <v>OK</v>
      </c>
      <c r="AJ298" s="314">
        <f t="shared" si="18"/>
        <v>46269</v>
      </c>
    </row>
    <row r="299" spans="1:36" ht="106.5">
      <c r="A299" s="155"/>
      <c r="B299" t="s">
        <v>2490</v>
      </c>
      <c r="C299">
        <v>36</v>
      </c>
      <c r="D299" t="s">
        <v>2318</v>
      </c>
      <c r="E299" t="s">
        <v>1080</v>
      </c>
      <c r="G299" t="s">
        <v>2637</v>
      </c>
      <c r="J299" s="438" t="str">
        <f>IF($F299="","",IFERROR(IFERROR(INDEX(Réttabanki!$U:$U,MATCH($F299,Réttabanki!$A:$A,0)),INDEX(Vöruskrá!$R:$R,MATCH($F299,Vöruskrá!$B:$B,0)))*($H299+IF($I299="",$H299*(1+$AD$2),$I299))/2/1000,""))</f>
        <v/>
      </c>
      <c r="K299" s="218" t="s">
        <v>2638</v>
      </c>
      <c r="L299" t="s">
        <v>228</v>
      </c>
      <c r="U299" s="457"/>
      <c r="V299" s="457"/>
      <c r="W299" s="457"/>
      <c r="X299" s="457"/>
      <c r="Y299" s="457"/>
      <c r="Z299" s="457"/>
      <c r="AA299" s="457"/>
      <c r="AF299" t="str">
        <f>IF($F299="","",IFERROR(IFERROR(INDEX(Réttabanki!$U:$U,MATCH($F299,Réttabanki!$A:$A,0)),INDEX(Vöruskrá!$R:$R,MATCH($F299,Vöruskrá!$B:$B,0)))*$H299/1000,""))</f>
        <v/>
      </c>
      <c r="AG299" t="str">
        <f>IF($F299="","",IFERROR(IFERROR(INDEX(Réttabanki!$U:$U,MATCH($F299,Réttabanki!$A:$A,0)),INDEX(Vöruskrá!$R:$R,MATCH($F299,Vöruskrá!$B:$B,0)))*IF($I299="",$H299*(1+$AD$2),$I299)/1000,""))</f>
        <v/>
      </c>
      <c r="AH299" t="str">
        <f t="shared" si="19"/>
        <v/>
      </c>
      <c r="AI299" t="str">
        <f t="shared" si="17"/>
        <v/>
      </c>
      <c r="AJ299" s="314">
        <f t="shared" si="18"/>
        <v>46269</v>
      </c>
    </row>
    <row r="300" spans="1:36" ht="45.75">
      <c r="A300" s="155"/>
      <c r="B300" t="s">
        <v>2490</v>
      </c>
      <c r="C300">
        <v>36</v>
      </c>
      <c r="D300" t="s">
        <v>2318</v>
      </c>
      <c r="E300" t="s">
        <v>1080</v>
      </c>
      <c r="F300" t="s">
        <v>1554</v>
      </c>
      <c r="G300" t="s">
        <v>2626</v>
      </c>
      <c r="H300">
        <v>180</v>
      </c>
      <c r="I300">
        <v>200</v>
      </c>
      <c r="J300" s="438">
        <f>IF($F300="","",IFERROR(IFERROR(INDEX(Réttabanki!$U:$U,MATCH($F300,Réttabanki!$A:$A,0)),INDEX(Vöruskrá!$R:$R,MATCH($F300,Vöruskrá!$B:$B,0)))*($H300+IF($I300="",$H300*(1+$AD$2),$I300))/2/1000,""))</f>
        <v>313.5</v>
      </c>
      <c r="K300" s="218" t="s">
        <v>2627</v>
      </c>
      <c r="N300">
        <v>140</v>
      </c>
      <c r="O300">
        <v>4.5999999999999996</v>
      </c>
      <c r="P300">
        <v>1.8</v>
      </c>
      <c r="Q300">
        <v>16</v>
      </c>
      <c r="R300">
        <v>8.6999999999999993</v>
      </c>
      <c r="S300">
        <v>0.83</v>
      </c>
      <c r="U300" s="455"/>
      <c r="V300" s="455"/>
      <c r="W300" s="455"/>
      <c r="X300" s="455"/>
      <c r="Y300" s="455"/>
      <c r="Z300" s="455"/>
      <c r="AA300" s="455"/>
      <c r="AF300">
        <f>IF($F300="","",IFERROR(IFERROR(INDEX(Réttabanki!$U:$U,MATCH($F300,Réttabanki!$A:$A,0)),INDEX(Vöruskrá!$R:$R,MATCH($F300,Vöruskrá!$B:$B,0)))*$H300/1000,""))</f>
        <v>297</v>
      </c>
      <c r="AG300">
        <f>IF($F300="","",IFERROR(IFERROR(INDEX(Réttabanki!$U:$U,MATCH($F300,Réttabanki!$A:$A,0)),INDEX(Vöruskrá!$R:$R,MATCH($F300,Vöruskrá!$B:$B,0)))*IF($I300="",$H300*(1+$AD$2),$I300)/1000,""))</f>
        <v>330</v>
      </c>
      <c r="AH300">
        <f t="shared" si="19"/>
        <v>0.28695652173913044</v>
      </c>
      <c r="AI300" t="str">
        <f t="shared" si="17"/>
        <v>OK</v>
      </c>
      <c r="AJ300" s="314">
        <f t="shared" si="18"/>
        <v>46269</v>
      </c>
    </row>
    <row r="301" spans="1:36" ht="14.45">
      <c r="A301" s="155"/>
      <c r="B301" t="s">
        <v>2490</v>
      </c>
      <c r="C301">
        <v>36</v>
      </c>
      <c r="D301" t="s">
        <v>2318</v>
      </c>
      <c r="E301" t="s">
        <v>1080</v>
      </c>
      <c r="F301" t="s">
        <v>1591</v>
      </c>
      <c r="G301" t="s">
        <v>1591</v>
      </c>
      <c r="H301">
        <v>40</v>
      </c>
      <c r="I301">
        <v>40</v>
      </c>
      <c r="J301" s="444">
        <f>IF($F301="","",IFERROR(IFERROR(INDEX(Réttabanki!$U:$U,MATCH($F301,Réttabanki!$A:$A,0)),INDEX(Vöruskrá!$R:$R,MATCH($F301,Vöruskrá!$B:$B,0)))*($H301+IF($I301="",$H301*(1+$AD$2),$I301))/2/1000,""))</f>
        <v>0</v>
      </c>
      <c r="K301" t="s">
        <v>1593</v>
      </c>
      <c r="N301">
        <v>265.39999999999998</v>
      </c>
      <c r="O301">
        <v>13.1</v>
      </c>
      <c r="P301">
        <v>3.2</v>
      </c>
      <c r="Q301">
        <v>29.6</v>
      </c>
      <c r="R301">
        <v>1.4</v>
      </c>
      <c r="S301">
        <v>0.9</v>
      </c>
      <c r="U301" s="457"/>
      <c r="V301" s="457"/>
      <c r="W301" s="457"/>
      <c r="X301" s="457"/>
      <c r="Y301" s="457"/>
      <c r="Z301" s="457"/>
      <c r="AA301" s="457"/>
      <c r="AF301">
        <f>IF($F301="","",IFERROR(IFERROR(INDEX(Réttabanki!$U:$U,MATCH($F301,Réttabanki!$A:$A,0)),INDEX(Vöruskrá!$R:$R,MATCH($F301,Vöruskrá!$B:$B,0)))*$H301/1000,""))</f>
        <v>0</v>
      </c>
      <c r="AG301">
        <f>IF($F301="","",IFERROR(IFERROR(INDEX(Réttabanki!$U:$U,MATCH($F301,Réttabanki!$A:$A,0)),INDEX(Vöruskrá!$R:$R,MATCH($F301,Vöruskrá!$B:$B,0)))*IF($I301="",$H301*(1+$AD$2),$I301)/1000,""))</f>
        <v>0</v>
      </c>
      <c r="AH301" t="str">
        <f t="shared" si="19"/>
        <v/>
      </c>
      <c r="AI301" t="str">
        <f t="shared" si="17"/>
        <v/>
      </c>
      <c r="AJ301" s="314">
        <f t="shared" si="18"/>
        <v>46269</v>
      </c>
    </row>
    <row r="302" spans="1:36" ht="14.45">
      <c r="A302" s="155"/>
      <c r="B302" t="s">
        <v>2490</v>
      </c>
      <c r="C302">
        <v>36</v>
      </c>
      <c r="D302" t="s">
        <v>2318</v>
      </c>
      <c r="E302" t="s">
        <v>2376</v>
      </c>
      <c r="G302" t="s">
        <v>2639</v>
      </c>
      <c r="J302" s="438" t="str">
        <f>IF($F302="","",IFERROR(IFERROR(INDEX(Réttabanki!$U:$U,MATCH($F302,Réttabanki!$A:$A,0)),INDEX(Vöruskrá!$R:$R,MATCH($F302,Vöruskrá!$B:$B,0)))*($H302+IF($I302="",$H302*(1+$AD$2),$I302))/2/1000,""))</f>
        <v/>
      </c>
      <c r="K302" t="s">
        <v>2640</v>
      </c>
      <c r="L302" t="s">
        <v>2641</v>
      </c>
      <c r="U302" s="455"/>
      <c r="V302" s="455"/>
      <c r="W302" s="455"/>
      <c r="X302" s="455"/>
      <c r="Y302" s="455"/>
      <c r="Z302" s="455"/>
      <c r="AA302" s="455"/>
      <c r="AF302" t="str">
        <f>IF($F302="","",IFERROR(IFERROR(INDEX(Réttabanki!$U:$U,MATCH($F302,Réttabanki!$A:$A,0)),INDEX(Vöruskrá!$R:$R,MATCH($F302,Vöruskrá!$B:$B,0)))*$H302/1000,""))</f>
        <v/>
      </c>
      <c r="AG302" t="str">
        <f>IF($F302="","",IFERROR(IFERROR(INDEX(Réttabanki!$U:$U,MATCH($F302,Réttabanki!$A:$A,0)),INDEX(Vöruskrá!$R:$R,MATCH($F302,Vöruskrá!$B:$B,0)))*IF($I302="",$H302*(1+$AD$2),$I302)/1000,""))</f>
        <v/>
      </c>
      <c r="AH302" t="str">
        <f t="shared" si="19"/>
        <v/>
      </c>
      <c r="AI302" t="str">
        <f t="shared" si="17"/>
        <v/>
      </c>
      <c r="AJ302" s="314">
        <f t="shared" si="18"/>
        <v>46269</v>
      </c>
    </row>
    <row r="303" spans="1:36" ht="14.45">
      <c r="A303" s="155"/>
      <c r="B303" t="s">
        <v>2490</v>
      </c>
      <c r="C303">
        <v>36</v>
      </c>
      <c r="D303" t="s">
        <v>2318</v>
      </c>
      <c r="E303" t="s">
        <v>2376</v>
      </c>
      <c r="F303" t="s">
        <v>1496</v>
      </c>
      <c r="G303" t="s">
        <v>2642</v>
      </c>
      <c r="H303">
        <v>180</v>
      </c>
      <c r="I303">
        <v>200</v>
      </c>
      <c r="J303" s="438">
        <f>IF($F303="","",IFERROR(IFERROR(INDEX(Réttabanki!$U:$U,MATCH($F303,Réttabanki!$A:$A,0)),INDEX(Vöruskrá!$R:$R,MATCH($F303,Vöruskrá!$B:$B,0)))*($H303+IF($I303="",$H303*(1+$AD$2),$I303))/2/1000,""))</f>
        <v>486.096</v>
      </c>
      <c r="K303" t="s">
        <v>1498</v>
      </c>
      <c r="L303" t="s">
        <v>1499</v>
      </c>
      <c r="M303" t="s">
        <v>1500</v>
      </c>
      <c r="N303">
        <v>111</v>
      </c>
      <c r="O303">
        <v>4</v>
      </c>
      <c r="P303">
        <v>0.9</v>
      </c>
      <c r="Q303">
        <v>15</v>
      </c>
      <c r="R303">
        <v>2.9</v>
      </c>
      <c r="S303">
        <v>0.8</v>
      </c>
      <c r="T303">
        <v>1</v>
      </c>
      <c r="U303" s="457" t="s">
        <v>2357</v>
      </c>
      <c r="V303" s="457" t="s">
        <v>2358</v>
      </c>
      <c r="W303" s="457">
        <v>150</v>
      </c>
      <c r="X303" s="457" t="s">
        <v>2380</v>
      </c>
      <c r="Y303" s="457">
        <v>75</v>
      </c>
      <c r="Z303" s="457"/>
      <c r="AA303" s="457"/>
      <c r="AF303">
        <f>IF($F303="","",IFERROR(IFERROR(INDEX(Réttabanki!$U:$U,MATCH($F303,Réttabanki!$A:$A,0)),INDEX(Vöruskrá!$R:$R,MATCH($F303,Vöruskrá!$B:$B,0)))*$H303/1000,""))</f>
        <v>460.512</v>
      </c>
      <c r="AG303">
        <f>IF($F303="","",IFERROR(IFERROR(INDEX(Réttabanki!$U:$U,MATCH($F303,Réttabanki!$A:$A,0)),INDEX(Vöruskrá!$R:$R,MATCH($F303,Vöruskrá!$B:$B,0)))*IF($I303="",$H303*(1+$AD$2),$I303)/1000,""))</f>
        <v>511.68</v>
      </c>
      <c r="AH303">
        <f t="shared" si="19"/>
        <v>0.44493913043478261</v>
      </c>
      <c r="AI303" t="str">
        <f t="shared" si="17"/>
        <v>⚠ Yfir 30%</v>
      </c>
      <c r="AJ303" s="314">
        <f t="shared" si="18"/>
        <v>46269</v>
      </c>
    </row>
    <row r="304" spans="1:36" ht="14.45">
      <c r="A304" s="155"/>
      <c r="B304" t="s">
        <v>2490</v>
      </c>
      <c r="C304">
        <v>36</v>
      </c>
      <c r="D304" t="s">
        <v>2318</v>
      </c>
      <c r="E304" t="s">
        <v>2376</v>
      </c>
      <c r="F304" t="s">
        <v>1197</v>
      </c>
      <c r="G304" t="s">
        <v>2635</v>
      </c>
      <c r="H304">
        <v>40</v>
      </c>
      <c r="I304">
        <v>50</v>
      </c>
      <c r="J304" s="438">
        <f>IF($F304="","",IFERROR(IFERROR(INDEX(Réttabanki!$U:$U,MATCH($F304,Réttabanki!$A:$A,0)),INDEX(Vöruskrá!$R:$R,MATCH($F304,Vöruskrá!$B:$B,0)))*($H304+IF($I304="",$H304*(1+$AD$2),$I304))/2/1000,""))</f>
        <v>27</v>
      </c>
      <c r="K304" t="s">
        <v>1199</v>
      </c>
      <c r="L304" t="s">
        <v>1200</v>
      </c>
      <c r="M304" t="s">
        <v>1201</v>
      </c>
      <c r="N304">
        <v>284</v>
      </c>
      <c r="O304">
        <v>9.3000000000000007</v>
      </c>
      <c r="P304">
        <v>2.6</v>
      </c>
      <c r="Q304">
        <v>42</v>
      </c>
      <c r="R304">
        <v>6.8</v>
      </c>
      <c r="S304">
        <v>1</v>
      </c>
      <c r="U304" s="455"/>
      <c r="V304" s="455"/>
      <c r="W304" s="455"/>
      <c r="X304" s="455"/>
      <c r="Y304" s="455"/>
      <c r="Z304" s="455"/>
      <c r="AA304" s="455"/>
      <c r="AF304">
        <f>IF($F304="","",IFERROR(IFERROR(INDEX(Réttabanki!$U:$U,MATCH($F304,Réttabanki!$A:$A,0)),INDEX(Vöruskrá!$R:$R,MATCH($F304,Vöruskrá!$B:$B,0)))*$H304/1000,""))</f>
        <v>24</v>
      </c>
      <c r="AG304">
        <f>IF($F304="","",IFERROR(IFERROR(INDEX(Réttabanki!$U:$U,MATCH($F304,Réttabanki!$A:$A,0)),INDEX(Vöruskrá!$R:$R,MATCH($F304,Vöruskrá!$B:$B,0)))*IF($I304="",$H304*(1+$AD$2),$I304)/1000,""))</f>
        <v>30</v>
      </c>
      <c r="AH304">
        <f t="shared" si="19"/>
        <v>2.6086956521739129E-2</v>
      </c>
      <c r="AI304" t="str">
        <f t="shared" si="17"/>
        <v>OK</v>
      </c>
      <c r="AJ304" s="314">
        <f t="shared" si="18"/>
        <v>46269</v>
      </c>
    </row>
    <row r="305" spans="1:36" ht="14.45">
      <c r="A305" s="155"/>
      <c r="B305" t="s">
        <v>2490</v>
      </c>
      <c r="C305">
        <v>36</v>
      </c>
      <c r="D305" t="s">
        <v>2356</v>
      </c>
      <c r="E305" t="s">
        <v>2381</v>
      </c>
      <c r="G305" t="s">
        <v>2643</v>
      </c>
      <c r="J305" s="438" t="str">
        <f>IF($F305="","",IFERROR(IFERROR(INDEX(Réttabanki!$U:$U,MATCH($F305,Réttabanki!$A:$A,0)),INDEX(Vöruskrá!$R:$R,MATCH($F305,Vöruskrá!$B:$B,0)))*($H305+IF($I305="",$H305*(1+$AD$2),$I305))/2/1000,""))</f>
        <v/>
      </c>
      <c r="K305" t="s">
        <v>2644</v>
      </c>
      <c r="L305" t="s">
        <v>1077</v>
      </c>
      <c r="U305" s="457"/>
      <c r="V305" s="457"/>
      <c r="W305" s="457"/>
      <c r="X305" s="457"/>
      <c r="Y305" s="457"/>
      <c r="Z305" s="457"/>
      <c r="AA305" s="457"/>
      <c r="AF305" t="str">
        <f>IF($F305="","",IFERROR(IFERROR(INDEX(Réttabanki!$U:$U,MATCH($F305,Réttabanki!$A:$A,0)),INDEX(Vöruskrá!$R:$R,MATCH($F305,Vöruskrá!$B:$B,0)))*$H305/1000,""))</f>
        <v/>
      </c>
      <c r="AG305" t="str">
        <f>IF($F305="","",IFERROR(IFERROR(INDEX(Réttabanki!$U:$U,MATCH($F305,Réttabanki!$A:$A,0)),INDEX(Vöruskrá!$R:$R,MATCH($F305,Vöruskrá!$B:$B,0)))*IF($I305="",$H305*(1+$AD$2),$I305)/1000,""))</f>
        <v/>
      </c>
      <c r="AH305" t="str">
        <f t="shared" si="19"/>
        <v/>
      </c>
      <c r="AI305" t="str">
        <f t="shared" si="17"/>
        <v/>
      </c>
      <c r="AJ305" s="314">
        <f t="shared" si="18"/>
        <v>46269</v>
      </c>
    </row>
    <row r="306" spans="1:36" ht="14.45">
      <c r="A306" s="155"/>
      <c r="B306" t="s">
        <v>2490</v>
      </c>
      <c r="C306">
        <v>36</v>
      </c>
      <c r="D306" t="s">
        <v>2356</v>
      </c>
      <c r="E306" t="s">
        <v>2381</v>
      </c>
      <c r="F306" t="s">
        <v>1101</v>
      </c>
      <c r="G306" t="s">
        <v>551</v>
      </c>
      <c r="I306">
        <v>15</v>
      </c>
      <c r="J306" s="438">
        <f>IF($F306="","",IFERROR(IFERROR(INDEX(Réttabanki!$U:$U,MATCH($F306,Réttabanki!$A:$A,0)),INDEX(Vöruskrá!$R:$R,MATCH($F306,Vöruskrá!$B:$B,0)))*($H306+IF($I306="",$H306*(1+$AD$2),$I306))/2/1000,""))</f>
        <v>3.75</v>
      </c>
      <c r="K306" t="s">
        <v>1102</v>
      </c>
      <c r="L306" t="s">
        <v>1077</v>
      </c>
      <c r="N306">
        <v>18</v>
      </c>
      <c r="O306">
        <v>0.2</v>
      </c>
      <c r="P306">
        <v>0</v>
      </c>
      <c r="Q306">
        <v>3.9</v>
      </c>
      <c r="R306">
        <v>0.9</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7.5</v>
      </c>
      <c r="AH306">
        <f t="shared" si="19"/>
        <v>6.5217391304347823E-3</v>
      </c>
      <c r="AI306" t="str">
        <f t="shared" si="17"/>
        <v>OK</v>
      </c>
      <c r="AJ306" s="314">
        <f t="shared" si="18"/>
        <v>46269</v>
      </c>
    </row>
    <row r="307" spans="1:36" ht="14.45">
      <c r="A307" s="155"/>
      <c r="B307" t="s">
        <v>2490</v>
      </c>
      <c r="C307">
        <v>36</v>
      </c>
      <c r="D307" t="s">
        <v>2356</v>
      </c>
      <c r="E307" t="s">
        <v>2381</v>
      </c>
      <c r="F307" t="s">
        <v>1085</v>
      </c>
      <c r="G307" t="s">
        <v>1086</v>
      </c>
      <c r="I307">
        <v>15</v>
      </c>
      <c r="J307" s="438">
        <f>IF($F307="","",IFERROR(IFERROR(INDEX(Réttabanki!$U:$U,MATCH($F307,Réttabanki!$A:$A,0)),INDEX(Vöruskrá!$R:$R,MATCH($F307,Vöruskrá!$B:$B,0)))*($H307+IF($I307="",$H307*(1+$AD$2),$I307))/2/1000,""))</f>
        <v>3</v>
      </c>
      <c r="K307" t="s">
        <v>1086</v>
      </c>
      <c r="L307" t="s">
        <v>1077</v>
      </c>
      <c r="N307">
        <v>15</v>
      </c>
      <c r="O307">
        <v>0.1</v>
      </c>
      <c r="P307">
        <v>0</v>
      </c>
      <c r="Q307">
        <v>3.6</v>
      </c>
      <c r="R307">
        <v>0.7</v>
      </c>
      <c r="S307">
        <v>0</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6</v>
      </c>
      <c r="AH307">
        <f t="shared" si="19"/>
        <v>5.2173913043478265E-3</v>
      </c>
      <c r="AI307" t="str">
        <f t="shared" si="17"/>
        <v>OK</v>
      </c>
      <c r="AJ307" s="314">
        <f t="shared" si="18"/>
        <v>46269</v>
      </c>
    </row>
    <row r="308" spans="1:36" ht="14.45">
      <c r="A308" s="155"/>
      <c r="B308" t="s">
        <v>2490</v>
      </c>
      <c r="C308">
        <v>36</v>
      </c>
      <c r="D308" t="s">
        <v>2356</v>
      </c>
      <c r="E308" t="s">
        <v>2381</v>
      </c>
      <c r="F308" t="s">
        <v>1681</v>
      </c>
      <c r="G308" t="s">
        <v>2645</v>
      </c>
      <c r="I308">
        <v>15</v>
      </c>
      <c r="J308" s="438">
        <f>IF($F308="","",IFERROR(IFERROR(INDEX(Réttabanki!$U:$U,MATCH($F308,Réttabanki!$A:$A,0)),INDEX(Vöruskrá!$R:$R,MATCH($F308,Vöruskrá!$B:$B,0)))*($H308+IF($I308="",$H308*(1+$AD$2),$I308))/2/1000,""))</f>
        <v>6.75</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13.5</v>
      </c>
      <c r="AH308">
        <f t="shared" si="19"/>
        <v>1.1739130434782608E-2</v>
      </c>
      <c r="AI308" t="str">
        <f t="shared" si="17"/>
        <v>OK</v>
      </c>
      <c r="AJ308" s="314">
        <f t="shared" si="18"/>
        <v>46269</v>
      </c>
    </row>
    <row r="309" spans="1:36" ht="14.45">
      <c r="A309" s="155"/>
      <c r="B309" t="s">
        <v>2490</v>
      </c>
      <c r="C309">
        <v>36</v>
      </c>
      <c r="D309" t="s">
        <v>2356</v>
      </c>
      <c r="E309" t="s">
        <v>2381</v>
      </c>
      <c r="F309" t="s">
        <v>1115</v>
      </c>
      <c r="G309" t="s">
        <v>2529</v>
      </c>
      <c r="I309">
        <v>15</v>
      </c>
      <c r="J309" s="438">
        <f>IF($F309="","",IFERROR(IFERROR(INDEX(Réttabanki!$U:$U,MATCH($F309,Réttabanki!$A:$A,0)),INDEX(Vöruskrá!$R:$R,MATCH($F309,Vöruskrá!$B:$B,0)))*($H309+IF($I309="",$H309*(1+$AD$2),$I309))/2/1000,""))</f>
        <v>3.375</v>
      </c>
      <c r="K309" t="s">
        <v>1116</v>
      </c>
      <c r="L309" t="s">
        <v>1077</v>
      </c>
      <c r="U309" s="457"/>
      <c r="V309" s="457"/>
      <c r="W309" s="457"/>
      <c r="X309" s="457"/>
      <c r="Y309" s="457"/>
      <c r="Z309" s="457"/>
      <c r="AA309" s="457"/>
      <c r="AF309">
        <f>IF($F309="","",IFERROR(IFERROR(INDEX(Réttabanki!$U:$U,MATCH($F309,Réttabanki!$A:$A,0)),INDEX(Vöruskrá!$R:$R,MATCH($F309,Vöruskrá!$B:$B,0)))*$H309/1000,""))</f>
        <v>0</v>
      </c>
      <c r="AG309">
        <f>IF($F309="","",IFERROR(IFERROR(INDEX(Réttabanki!$U:$U,MATCH($F309,Réttabanki!$A:$A,0)),INDEX(Vöruskrá!$R:$R,MATCH($F309,Vöruskrá!$B:$B,0)))*IF($I309="",$H309*(1+$AD$2),$I309)/1000,""))</f>
        <v>6.75</v>
      </c>
      <c r="AH309">
        <f t="shared" si="19"/>
        <v>5.8695652173913039E-3</v>
      </c>
      <c r="AI309" t="str">
        <f t="shared" si="17"/>
        <v>OK</v>
      </c>
      <c r="AJ309" s="314">
        <f t="shared" si="18"/>
        <v>46269</v>
      </c>
    </row>
    <row r="310" spans="1:36" ht="14.45">
      <c r="A310" s="155"/>
      <c r="B310" t="s">
        <v>2490</v>
      </c>
      <c r="C310">
        <v>36</v>
      </c>
      <c r="D310" t="s">
        <v>2344</v>
      </c>
      <c r="E310" t="s">
        <v>2481</v>
      </c>
      <c r="G310" t="s">
        <v>2646</v>
      </c>
      <c r="J310" s="438" t="str">
        <f>IF($F310="","",IFERROR(IFERROR(INDEX(Réttabanki!$U:$U,MATCH($F310,Réttabanki!$A:$A,0)),INDEX(Vöruskrá!$R:$R,MATCH($F310,Vöruskrá!$B:$B,0)))*($H310+IF($I310="",$H310*(1+$AD$2),$I310))/2/1000,""))</f>
        <v/>
      </c>
      <c r="K310" t="s">
        <v>1102</v>
      </c>
      <c r="L310" t="s">
        <v>1077</v>
      </c>
      <c r="U310" s="455"/>
      <c r="V310" s="455"/>
      <c r="W310" s="455"/>
      <c r="X310" s="455"/>
      <c r="Y310" s="455"/>
      <c r="Z310" s="455"/>
      <c r="AA310" s="455"/>
      <c r="AF310" t="str">
        <f>IF($F310="","",IFERROR(IFERROR(INDEX(Réttabanki!$U:$U,MATCH($F310,Réttabanki!$A:$A,0)),INDEX(Vöruskrá!$R:$R,MATCH($F310,Vöruskrá!$B:$B,0)))*$H310/1000,""))</f>
        <v/>
      </c>
      <c r="AG310" t="str">
        <f>IF($F310="","",IFERROR(IFERROR(INDEX(Réttabanki!$U:$U,MATCH($F310,Réttabanki!$A:$A,0)),INDEX(Vöruskrá!$R:$R,MATCH($F310,Vöruskrá!$B:$B,0)))*IF($I310="",$H310*(1+$AD$2),$I310)/1000,""))</f>
        <v/>
      </c>
      <c r="AH310" t="str">
        <f t="shared" si="19"/>
        <v/>
      </c>
      <c r="AI310" t="str">
        <f t="shared" si="17"/>
        <v/>
      </c>
      <c r="AJ310" s="314">
        <f t="shared" si="18"/>
        <v>46269</v>
      </c>
    </row>
    <row r="311" spans="1:36" ht="14.45">
      <c r="A311" s="155"/>
      <c r="B311" t="s">
        <v>2490</v>
      </c>
      <c r="C311">
        <v>36</v>
      </c>
      <c r="D311" t="s">
        <v>2344</v>
      </c>
      <c r="E311" t="s">
        <v>2481</v>
      </c>
      <c r="F311" t="s">
        <v>1101</v>
      </c>
      <c r="H311">
        <v>15</v>
      </c>
      <c r="J311" s="438">
        <f>IF($F311="","",IFERROR(IFERROR(INDEX(Réttabanki!$U:$U,MATCH($F311,Réttabanki!$A:$A,0)),INDEX(Vöruskrá!$R:$R,MATCH($F311,Vöruskrá!$B:$B,0)))*($H311+IF($I311="",$H311*(1+$AD$2),$I311))/2/1000,""))</f>
        <v>9.375</v>
      </c>
      <c r="K311" t="s">
        <v>1102</v>
      </c>
      <c r="L311" t="s">
        <v>1077</v>
      </c>
      <c r="N311">
        <v>18</v>
      </c>
      <c r="O311">
        <v>0.2</v>
      </c>
      <c r="P311">
        <v>0</v>
      </c>
      <c r="Q311">
        <v>3.9</v>
      </c>
      <c r="R311">
        <v>0.9</v>
      </c>
      <c r="S311">
        <v>0</v>
      </c>
      <c r="U311" s="457"/>
      <c r="V311" s="457"/>
      <c r="W311" s="457"/>
      <c r="X311" s="457"/>
      <c r="Y311" s="457"/>
      <c r="Z311" s="457"/>
      <c r="AA311" s="457"/>
      <c r="AF311">
        <f>IF($F311="","",IFERROR(IFERROR(INDEX(Réttabanki!$U:$U,MATCH($F311,Réttabanki!$A:$A,0)),INDEX(Vöruskrá!$R:$R,MATCH($F311,Vöruskrá!$B:$B,0)))*$H311/1000,""))</f>
        <v>7.5</v>
      </c>
      <c r="AG311">
        <f>IF($F311="","",IFERROR(IFERROR(INDEX(Réttabanki!$U:$U,MATCH($F311,Réttabanki!$A:$A,0)),INDEX(Vöruskrá!$R:$R,MATCH($F311,Vöruskrá!$B:$B,0)))*IF($I311="",$H311*(1+$AD$2),$I311)/1000,""))</f>
        <v>11.25</v>
      </c>
      <c r="AH311">
        <f t="shared" si="19"/>
        <v>9.7826086956521747E-3</v>
      </c>
      <c r="AI311" t="str">
        <f t="shared" si="17"/>
        <v>OK</v>
      </c>
      <c r="AJ311" s="314">
        <f t="shared" si="18"/>
        <v>46269</v>
      </c>
    </row>
    <row r="312" spans="1:36" ht="14.45">
      <c r="A312" s="155"/>
      <c r="B312" t="s">
        <v>2490</v>
      </c>
      <c r="C312">
        <v>36</v>
      </c>
      <c r="D312" t="s">
        <v>2318</v>
      </c>
      <c r="E312" t="s">
        <v>2383</v>
      </c>
      <c r="G312" t="s">
        <v>2384</v>
      </c>
      <c r="J312" s="438" t="str">
        <f>IF($F312="","",IFERROR(IFERROR(INDEX(Réttabanki!$U:$U,MATCH($F312,Réttabanki!$A:$A,0)),INDEX(Vöruskrá!$R:$R,MATCH($F312,Vöruskrá!$B:$B,0)))*($H312+IF($I312="",$H312*(1+$AD$2),$I312))/2/1000,""))</f>
        <v/>
      </c>
      <c r="K312" t="s">
        <v>2647</v>
      </c>
      <c r="L312" t="s">
        <v>2386</v>
      </c>
      <c r="U312" s="455"/>
      <c r="V312" s="455"/>
      <c r="W312" s="455"/>
      <c r="X312" s="455"/>
      <c r="Y312" s="455"/>
      <c r="Z312" s="455"/>
      <c r="AA312" s="455"/>
      <c r="AF312" t="str">
        <f>IF($F312="","",IFERROR(IFERROR(INDEX(Réttabanki!$U:$U,MATCH($F312,Réttabanki!$A:$A,0)),INDEX(Vöruskrá!$R:$R,MATCH($F312,Vöruskrá!$B:$B,0)))*$H312/1000,""))</f>
        <v/>
      </c>
      <c r="AG312" t="str">
        <f>IF($F312="","",IFERROR(IFERROR(INDEX(Réttabanki!$U:$U,MATCH($F312,Réttabanki!$A:$A,0)),INDEX(Vöruskrá!$R:$R,MATCH($F312,Vöruskrá!$B:$B,0)))*IF($I312="",$H312*(1+$AD$2),$I312)/1000,""))</f>
        <v/>
      </c>
      <c r="AH312" t="str">
        <f t="shared" si="19"/>
        <v/>
      </c>
      <c r="AI312" t="str">
        <f t="shared" si="17"/>
        <v/>
      </c>
      <c r="AJ312" s="314">
        <f t="shared" si="18"/>
        <v>46269</v>
      </c>
    </row>
    <row r="313" spans="1:36" ht="14.45">
      <c r="A313" s="155"/>
      <c r="B313" t="s">
        <v>2490</v>
      </c>
      <c r="C313">
        <v>36</v>
      </c>
      <c r="D313" t="s">
        <v>2318</v>
      </c>
      <c r="E313" t="s">
        <v>2383</v>
      </c>
      <c r="F313" t="s">
        <v>163</v>
      </c>
      <c r="G313" t="s">
        <v>2387</v>
      </c>
      <c r="H313">
        <v>40</v>
      </c>
      <c r="I313">
        <v>40</v>
      </c>
      <c r="J313" s="438">
        <f>IF($F313="","",IFERROR(IFERROR(INDEX(Réttabanki!$U:$U,MATCH($F313,Réttabanki!$A:$A,0)),INDEX(Vöruskrá!$R:$R,MATCH($F313,Vöruskrá!$B:$B,0)))*($H313+IF($I313="",$H313*(1+$AD$2),$I313))/2/1000,""))</f>
        <v>24</v>
      </c>
      <c r="K313" t="s">
        <v>164</v>
      </c>
      <c r="L313" t="s">
        <v>165</v>
      </c>
      <c r="M313" t="s">
        <v>155</v>
      </c>
      <c r="N313">
        <v>241</v>
      </c>
      <c r="O313">
        <v>4.3</v>
      </c>
      <c r="P313">
        <v>0.8</v>
      </c>
      <c r="Q313">
        <v>33</v>
      </c>
      <c r="R313">
        <v>14</v>
      </c>
      <c r="S313">
        <v>0.9</v>
      </c>
      <c r="U313" s="457"/>
      <c r="V313" s="457"/>
      <c r="W313" s="457"/>
      <c r="X313" s="457"/>
      <c r="Y313" s="457"/>
      <c r="Z313" s="457"/>
      <c r="AA313" s="457"/>
      <c r="AF313">
        <f>IF($F313="","",IFERROR(IFERROR(INDEX(Réttabanki!$U:$U,MATCH($F313,Réttabanki!$A:$A,0)),INDEX(Vöruskrá!$R:$R,MATCH($F313,Vöruskrá!$B:$B,0)))*$H313/1000,""))</f>
        <v>24</v>
      </c>
      <c r="AG313">
        <f>IF($F313="","",IFERROR(IFERROR(INDEX(Réttabanki!$U:$U,MATCH($F313,Réttabanki!$A:$A,0)),INDEX(Vöruskrá!$R:$R,MATCH($F313,Vöruskrá!$B:$B,0)))*IF($I313="",$H313*(1+$AD$2),$I313)/1000,""))</f>
        <v>24</v>
      </c>
      <c r="AH313">
        <f t="shared" si="19"/>
        <v>2.0869565217391306E-2</v>
      </c>
      <c r="AI313" t="str">
        <f t="shared" si="17"/>
        <v>OK</v>
      </c>
      <c r="AJ313" s="314">
        <f t="shared" si="18"/>
        <v>46269</v>
      </c>
    </row>
    <row r="314" spans="1:36" ht="14.45">
      <c r="A314" s="155"/>
      <c r="B314" t="s">
        <v>2490</v>
      </c>
      <c r="C314">
        <v>36</v>
      </c>
      <c r="D314" t="s">
        <v>2318</v>
      </c>
      <c r="E314" t="s">
        <v>2383</v>
      </c>
      <c r="F314" t="s">
        <v>685</v>
      </c>
      <c r="G314" t="s">
        <v>2388</v>
      </c>
      <c r="H314">
        <v>20</v>
      </c>
      <c r="I314">
        <v>20</v>
      </c>
      <c r="J314" s="438">
        <f>IF($F314="","",IFERROR(IFERROR(INDEX(Réttabanki!$U:$U,MATCH($F314,Réttabanki!$A:$A,0)),INDEX(Vöruskrá!$R:$R,MATCH($F314,Vöruskrá!$B:$B,0)))*($H314+IF($I314="",$H314*(1+$AD$2),$I314))/2/1000,""))</f>
        <v>36</v>
      </c>
      <c r="K314" t="s">
        <v>2648</v>
      </c>
      <c r="L314" t="s">
        <v>214</v>
      </c>
      <c r="N314">
        <v>270</v>
      </c>
      <c r="O314">
        <v>17</v>
      </c>
      <c r="P314">
        <v>10</v>
      </c>
      <c r="Q314">
        <v>0</v>
      </c>
      <c r="R314">
        <v>29</v>
      </c>
      <c r="S314">
        <v>1.5</v>
      </c>
      <c r="U314" s="455"/>
      <c r="V314" s="455"/>
      <c r="W314" s="455"/>
      <c r="X314" s="455"/>
      <c r="Y314" s="455"/>
      <c r="Z314" s="455"/>
      <c r="AA314" s="455"/>
      <c r="AF314">
        <f>IF($F314="","",IFERROR(IFERROR(INDEX(Réttabanki!$U:$U,MATCH($F314,Réttabanki!$A:$A,0)),INDEX(Vöruskrá!$R:$R,MATCH($F314,Vöruskrá!$B:$B,0)))*$H314/1000,""))</f>
        <v>36</v>
      </c>
      <c r="AG314">
        <f>IF($F314="","",IFERROR(IFERROR(INDEX(Réttabanki!$U:$U,MATCH($F314,Réttabanki!$A:$A,0)),INDEX(Vöruskrá!$R:$R,MATCH($F314,Vöruskrá!$B:$B,0)))*IF($I314="",$H314*(1+$AD$2),$I314)/1000,""))</f>
        <v>36</v>
      </c>
      <c r="AH314">
        <f t="shared" si="19"/>
        <v>3.1304347826086959E-2</v>
      </c>
      <c r="AI314" t="str">
        <f t="shared" si="17"/>
        <v>OK</v>
      </c>
      <c r="AJ314" s="314">
        <f t="shared" si="18"/>
        <v>46269</v>
      </c>
    </row>
    <row r="315" spans="1:36" ht="14.45">
      <c r="A315" s="155"/>
      <c r="B315" t="s">
        <v>2490</v>
      </c>
      <c r="C315">
        <v>36</v>
      </c>
      <c r="D315" t="s">
        <v>2318</v>
      </c>
      <c r="E315" t="s">
        <v>1080</v>
      </c>
      <c r="G315" t="s">
        <v>2389</v>
      </c>
      <c r="J315" s="438" t="str">
        <f>IF($F315="","",IFERROR(IFERROR(INDEX(Réttabanki!$U:$U,MATCH($F315,Réttabanki!$A:$A,0)),INDEX(Vöruskrá!$R:$R,MATCH($F315,Vöruskrá!$B:$B,0)))*($H315+IF($I315="",$H315*(1+$AD$2),$I315))/2/1000,""))</f>
        <v/>
      </c>
      <c r="K315" t="s">
        <v>164</v>
      </c>
      <c r="L315" t="s">
        <v>165</v>
      </c>
      <c r="U315" s="457"/>
      <c r="V315" s="457"/>
      <c r="W315" s="457"/>
      <c r="X315" s="457"/>
      <c r="Y315" s="457"/>
      <c r="Z315" s="457"/>
      <c r="AA315" s="457"/>
      <c r="AF315" t="str">
        <f>IF($F315="","",IFERROR(IFERROR(INDEX(Réttabanki!$U:$U,MATCH($F315,Réttabanki!$A:$A,0)),INDEX(Vöruskrá!$R:$R,MATCH($F315,Vöruskrá!$B:$B,0)))*$H315/1000,""))</f>
        <v/>
      </c>
      <c r="AG315" t="str">
        <f>IF($F315="","",IFERROR(IFERROR(INDEX(Réttabanki!$U:$U,MATCH($F315,Réttabanki!$A:$A,0)),INDEX(Vöruskrá!$R:$R,MATCH($F315,Vöruskrá!$B:$B,0)))*IF($I315="",$H315*(1+$AD$2),$I315)/1000,""))</f>
        <v/>
      </c>
      <c r="AH315" t="str">
        <f t="shared" si="19"/>
        <v/>
      </c>
      <c r="AI315" t="str">
        <f t="shared" si="17"/>
        <v/>
      </c>
      <c r="AJ315" s="314">
        <f t="shared" si="18"/>
        <v>46269</v>
      </c>
    </row>
    <row r="316" spans="1:36" ht="14.45">
      <c r="A316" s="155"/>
      <c r="B316" t="s">
        <v>2490</v>
      </c>
      <c r="C316">
        <v>36</v>
      </c>
      <c r="D316" t="s">
        <v>2318</v>
      </c>
      <c r="E316" t="s">
        <v>1080</v>
      </c>
      <c r="F316" t="s">
        <v>163</v>
      </c>
      <c r="G316" t="s">
        <v>2387</v>
      </c>
      <c r="H316">
        <v>40</v>
      </c>
      <c r="J316" s="438">
        <f>IF($F316="","",IFERROR(IFERROR(INDEX(Réttabanki!$U:$U,MATCH($F316,Réttabanki!$A:$A,0)),INDEX(Vöruskrá!$R:$R,MATCH($F316,Vöruskrá!$B:$B,0)))*($H316+IF($I316="",$H316*(1+$AD$2),$I316))/2/1000,""))</f>
        <v>30</v>
      </c>
      <c r="K316" t="s">
        <v>164</v>
      </c>
      <c r="L316" t="s">
        <v>165</v>
      </c>
      <c r="M316" t="s">
        <v>155</v>
      </c>
      <c r="N316">
        <v>241</v>
      </c>
      <c r="O316">
        <v>4.3</v>
      </c>
      <c r="P316">
        <v>0.8</v>
      </c>
      <c r="Q316">
        <v>33</v>
      </c>
      <c r="R316">
        <v>14</v>
      </c>
      <c r="S316">
        <v>0.9</v>
      </c>
      <c r="U316" s="455"/>
      <c r="V316" s="455"/>
      <c r="W316" s="455"/>
      <c r="X316" s="455"/>
      <c r="Y316" s="455"/>
      <c r="Z316" s="455"/>
      <c r="AA316" s="455"/>
      <c r="AF316">
        <f>IF($F316="","",IFERROR(IFERROR(INDEX(Réttabanki!$U:$U,MATCH($F316,Réttabanki!$A:$A,0)),INDEX(Vöruskrá!$R:$R,MATCH($F316,Vöruskrá!$B:$B,0)))*$H316/1000,""))</f>
        <v>24</v>
      </c>
      <c r="AG316">
        <f>IF($F316="","",IFERROR(IFERROR(INDEX(Réttabanki!$U:$U,MATCH($F316,Réttabanki!$A:$A,0)),INDEX(Vöruskrá!$R:$R,MATCH($F316,Vöruskrá!$B:$B,0)))*IF($I316="",$H316*(1+$AD$2),$I316)/1000,""))</f>
        <v>36</v>
      </c>
      <c r="AH316">
        <f t="shared" si="19"/>
        <v>3.1304347826086959E-2</v>
      </c>
      <c r="AI316" t="str">
        <f t="shared" si="17"/>
        <v>OK</v>
      </c>
      <c r="AJ316" s="314">
        <f t="shared" si="18"/>
        <v>46269</v>
      </c>
    </row>
    <row r="317" spans="1:36" ht="14.45">
      <c r="A317" s="155"/>
      <c r="B317" t="s">
        <v>2490</v>
      </c>
      <c r="C317">
        <v>36</v>
      </c>
      <c r="D317" t="s">
        <v>2318</v>
      </c>
      <c r="E317" t="s">
        <v>1080</v>
      </c>
      <c r="G317" t="s">
        <v>2390</v>
      </c>
      <c r="J317" s="438" t="str">
        <f>IF($F317="","",IFERROR(IFERROR(INDEX(Réttabanki!$U:$U,MATCH($F317,Réttabanki!$A:$A,0)),INDEX(Vöruskrá!$R:$R,MATCH($F317,Vöruskrá!$B:$B,0)))*($H317+IF($I317="",$H317*(1+$AD$2),$I317))/2/1000,""))</f>
        <v/>
      </c>
      <c r="K317" t="s">
        <v>2649</v>
      </c>
      <c r="L317" t="s">
        <v>214</v>
      </c>
      <c r="U317" s="457"/>
      <c r="V317" s="457"/>
      <c r="W317" s="457"/>
      <c r="X317" s="457"/>
      <c r="Y317" s="457"/>
      <c r="Z317" s="457"/>
      <c r="AA317" s="457"/>
      <c r="AF317" t="str">
        <f>IF($F317="","",IFERROR(IFERROR(INDEX(Réttabanki!$U:$U,MATCH($F317,Réttabanki!$A:$A,0)),INDEX(Vöruskrá!$R:$R,MATCH($F317,Vöruskrá!$B:$B,0)))*$H317/1000,""))</f>
        <v/>
      </c>
      <c r="AG317" t="str">
        <f>IF($F317="","",IFERROR(IFERROR(INDEX(Réttabanki!$U:$U,MATCH($F317,Réttabanki!$A:$A,0)),INDEX(Vöruskrá!$R:$R,MATCH($F317,Vöruskrá!$B:$B,0)))*IF($I317="",$H317*(1+$AD$2),$I317)/1000,""))</f>
        <v/>
      </c>
      <c r="AH317" t="str">
        <f t="shared" si="19"/>
        <v/>
      </c>
      <c r="AI317" t="str">
        <f t="shared" si="17"/>
        <v/>
      </c>
      <c r="AJ317" s="314">
        <f t="shared" si="18"/>
        <v>46269</v>
      </c>
    </row>
    <row r="318" spans="1:36" ht="14.45">
      <c r="A318" s="155"/>
      <c r="B318" t="s">
        <v>2490</v>
      </c>
      <c r="C318">
        <v>36</v>
      </c>
      <c r="D318" t="s">
        <v>2318</v>
      </c>
      <c r="E318" t="s">
        <v>1080</v>
      </c>
      <c r="F318" t="s">
        <v>1305</v>
      </c>
      <c r="G318" t="s">
        <v>2392</v>
      </c>
      <c r="H318">
        <v>40</v>
      </c>
      <c r="J318" s="438">
        <f>IF($F318="","",IFERROR(IFERROR(INDEX(Réttabanki!$U:$U,MATCH($F318,Réttabanki!$A:$A,0)),INDEX(Vöruskrá!$R:$R,MATCH($F318,Vöruskrá!$B:$B,0)))*($H318+IF($I318="",$H318*(1+$AD$2),$I318))/2/1000,""))</f>
        <v>30</v>
      </c>
      <c r="K318" t="s">
        <v>1306</v>
      </c>
      <c r="L318" t="s">
        <v>228</v>
      </c>
      <c r="N318">
        <v>225</v>
      </c>
      <c r="O318">
        <v>3</v>
      </c>
      <c r="P318">
        <v>0.3</v>
      </c>
      <c r="Q318">
        <v>41</v>
      </c>
      <c r="R318">
        <v>2.1</v>
      </c>
      <c r="S318">
        <v>1</v>
      </c>
      <c r="U318" s="455"/>
      <c r="V318" s="455"/>
      <c r="W318" s="455"/>
      <c r="X318" s="455"/>
      <c r="Y318" s="455"/>
      <c r="Z318" s="455"/>
      <c r="AA318" s="455"/>
      <c r="AF318">
        <f>IF($F318="","",IFERROR(IFERROR(INDEX(Réttabanki!$U:$U,MATCH($F318,Réttabanki!$A:$A,0)),INDEX(Vöruskrá!$R:$R,MATCH($F318,Vöruskrá!$B:$B,0)))*$H318/1000,""))</f>
        <v>24</v>
      </c>
      <c r="AG318">
        <f>IF($F318="","",IFERROR(IFERROR(INDEX(Réttabanki!$U:$U,MATCH($F318,Réttabanki!$A:$A,0)),INDEX(Vöruskrá!$R:$R,MATCH($F318,Vöruskrá!$B:$B,0)))*IF($I318="",$H318*(1+$AD$2),$I318)/1000,""))</f>
        <v>36</v>
      </c>
      <c r="AH318">
        <f t="shared" si="19"/>
        <v>3.1304347826086959E-2</v>
      </c>
      <c r="AI318" t="str">
        <f t="shared" si="17"/>
        <v>OK</v>
      </c>
      <c r="AJ318" s="314">
        <f t="shared" si="18"/>
        <v>46269</v>
      </c>
    </row>
    <row r="319" spans="1:36" ht="14.45">
      <c r="A319" s="155"/>
      <c r="B319" t="s">
        <v>2490</v>
      </c>
      <c r="C319">
        <v>36</v>
      </c>
      <c r="D319" t="s">
        <v>2318</v>
      </c>
      <c r="E319" t="s">
        <v>1080</v>
      </c>
      <c r="F319" t="s">
        <v>685</v>
      </c>
      <c r="G319" t="s">
        <v>2388</v>
      </c>
      <c r="H319">
        <v>20</v>
      </c>
      <c r="J319" s="438">
        <f>IF($F319="","",IFERROR(IFERROR(INDEX(Réttabanki!$U:$U,MATCH($F319,Réttabanki!$A:$A,0)),INDEX(Vöruskrá!$R:$R,MATCH($F319,Vöruskrá!$B:$B,0)))*($H319+IF($I319="",$H319*(1+$AD$2),$I319))/2/1000,""))</f>
        <v>45</v>
      </c>
      <c r="K319" t="s">
        <v>2648</v>
      </c>
      <c r="L319" t="s">
        <v>214</v>
      </c>
      <c r="N319">
        <v>270</v>
      </c>
      <c r="O319">
        <v>17</v>
      </c>
      <c r="P319">
        <v>10</v>
      </c>
      <c r="Q319">
        <v>0</v>
      </c>
      <c r="R319">
        <v>29</v>
      </c>
      <c r="S319">
        <v>1.5</v>
      </c>
      <c r="U319" s="457"/>
      <c r="V319" s="457"/>
      <c r="W319" s="457"/>
      <c r="X319" s="457"/>
      <c r="Y319" s="457"/>
      <c r="Z319" s="457"/>
      <c r="AA319" s="457"/>
      <c r="AF319">
        <f>IF($F319="","",IFERROR(IFERROR(INDEX(Réttabanki!$U:$U,MATCH($F319,Réttabanki!$A:$A,0)),INDEX(Vöruskrá!$R:$R,MATCH($F319,Vöruskrá!$B:$B,0)))*$H319/1000,""))</f>
        <v>36</v>
      </c>
      <c r="AG319">
        <f>IF($F319="","",IFERROR(IFERROR(INDEX(Réttabanki!$U:$U,MATCH($F319,Réttabanki!$A:$A,0)),INDEX(Vöruskrá!$R:$R,MATCH($F319,Vöruskrá!$B:$B,0)))*IF($I319="",$H319*(1+$AD$2),$I319)/1000,""))</f>
        <v>54</v>
      </c>
      <c r="AH319">
        <f t="shared" si="19"/>
        <v>4.6956521739130432E-2</v>
      </c>
      <c r="AI319" t="str">
        <f t="shared" si="17"/>
        <v>OK</v>
      </c>
      <c r="AJ319" s="314">
        <f t="shared" si="18"/>
        <v>46269</v>
      </c>
    </row>
    <row r="320" spans="1:36">
      <c r="A320" s="154"/>
      <c r="B320" s="95" t="s">
        <v>2490</v>
      </c>
      <c r="C320" s="95">
        <v>36</v>
      </c>
      <c r="D320" s="96"/>
      <c r="E320" s="96"/>
      <c r="F320" s="96" t="s">
        <v>2393</v>
      </c>
      <c r="G320" s="96"/>
      <c r="H320" s="97"/>
      <c r="I320" s="97"/>
      <c r="J320" s="225">
        <f>SUMIFS($AF$3:$AF$798,$AJ$3:$AJ$798,$AJ320,$D$3:$D$798,"&lt;&gt;Grunnskólar starfsmenn",$E$3:$E$798,"Aðalréttur")+SUMIFS($AF$3:$AF$798,$AJ$3:$AJ$798,$AJ320,$D$3:$D$798,"&lt;&gt;Grunnskólar starfsmenn",$E$3:$E$798,"Meðlætisbar")+SUMIFS($AF$3:$AF$798,$AJ$3:$AJ$798,$AJ320,$D$3:$D$798,"&lt;&gt;Grunnskólar starfsmenn",$E$3:$E$798,"Síðdegishressing")</f>
        <v>403.88</v>
      </c>
      <c r="K320" s="9" t="s">
        <v>2394</v>
      </c>
      <c r="L320" s="9"/>
      <c r="M320" s="9"/>
      <c r="N320" s="10"/>
      <c r="O320" s="10"/>
      <c r="P320" s="10"/>
      <c r="Q320" s="10"/>
      <c r="R320" s="10"/>
      <c r="S320" s="10"/>
      <c r="T320" s="44"/>
      <c r="U320" s="455"/>
      <c r="V320" s="455"/>
      <c r="W320" s="455"/>
      <c r="X320" s="455"/>
      <c r="Y320" s="455"/>
      <c r="Z320" s="455"/>
      <c r="AA320" s="455"/>
      <c r="AC320" t="s">
        <v>88</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IF($J320="","",$J320/$AE$6)</f>
        <v>0.29917037037037036</v>
      </c>
      <c r="AI320" s="409" t="str">
        <f t="shared" si="17"/>
        <v>OK</v>
      </c>
      <c r="AJ320" s="314">
        <f t="shared" si="18"/>
        <v>46269</v>
      </c>
    </row>
    <row r="321" spans="1:36">
      <c r="A321" s="154"/>
      <c r="B321" s="95" t="s">
        <v>2490</v>
      </c>
      <c r="C321" s="95">
        <v>36</v>
      </c>
      <c r="D321" s="96"/>
      <c r="E321" s="96"/>
      <c r="F321" s="96" t="s">
        <v>2395</v>
      </c>
      <c r="G321" s="96"/>
      <c r="H321" s="97"/>
      <c r="I321" s="97"/>
      <c r="J321" s="225">
        <f>SUMIFS($AG$3:$AG$798,$AJ$3:$AJ$798,$AJ321,$D$3:$D$798,"&lt;&gt;Grunnskólar starfsmenn",$E$3:$E$798,"Aðalréttur")+SUMIFS($AG$3:$AG$798,$AJ$3:$AJ$798,$AJ321,$D$3:$D$798,"&lt;&gt;Grunnskólar starfsmenn",$E$3:$E$798,"Meðlætisbar")</f>
        <v>418.6</v>
      </c>
      <c r="K321" s="9" t="s">
        <v>2394</v>
      </c>
      <c r="L321" s="9"/>
      <c r="M321" s="9"/>
      <c r="N321" s="10"/>
      <c r="O321" s="10"/>
      <c r="P321" s="10"/>
      <c r="Q321" s="10"/>
      <c r="R321" s="10"/>
      <c r="S321" s="10"/>
      <c r="T321" s="44"/>
      <c r="U321" s="457"/>
      <c r="V321" s="457"/>
      <c r="W321" s="457"/>
      <c r="X321" s="457"/>
      <c r="Y321" s="457"/>
      <c r="Z321" s="457"/>
      <c r="AA321" s="457"/>
      <c r="AC321" t="s">
        <v>93</v>
      </c>
      <c r="AF321" s="205" t="str">
        <f>IF($F321="","",IFERROR(IFERROR(INDEX(Réttabanki!$U:$U,MATCH($F321,Réttabanki!$A:$A,0)),INDEX(Vöruskrá!$R:$R,MATCH($F321,Vöruskrá!$B:$B,0)))*$H321/1000,""))</f>
        <v/>
      </c>
      <c r="AG321" s="205" t="str">
        <f>IF($F321="","",IFERROR(IFERROR(INDEX(Réttabanki!$U:$U,MATCH($F321,Réttabanki!$A:$A,0)),INDEX(Vöruskrá!$R:$R,MATCH($F321,Vöruskrá!$B:$B,0)))*IF($I321="",$H321*(1+$AD$2),$I321)/1000,""))</f>
        <v/>
      </c>
      <c r="AH321" s="206">
        <f>IF($J321="","",$J321/$AE$5)</f>
        <v>0.36400000000000005</v>
      </c>
      <c r="AI321" s="409" t="str">
        <f t="shared" si="17"/>
        <v>⚠ Yfir 30%</v>
      </c>
      <c r="AJ321" s="314">
        <f t="shared" si="18"/>
        <v>46269</v>
      </c>
    </row>
    <row r="322" spans="1:36" ht="14.45">
      <c r="A322" s="155">
        <v>46272</v>
      </c>
      <c r="B322" t="s">
        <v>2350</v>
      </c>
      <c r="C322">
        <v>37</v>
      </c>
      <c r="D322" t="s">
        <v>2318</v>
      </c>
      <c r="E322" t="s">
        <v>2352</v>
      </c>
      <c r="G322" t="s">
        <v>2650</v>
      </c>
      <c r="J322" s="438" t="str">
        <f>IF($F322="","",IFERROR(IFERROR(INDEX(Réttabanki!$U:$U,MATCH($F322,Réttabanki!$A:$A,0)),INDEX(Vöruskrá!$R:$R,MATCH($F322,Vöruskrá!$B:$B,0)))*($H322+IF($I322="",$H322*(1+$AD$2),$I322))/2/1000,""))</f>
        <v/>
      </c>
      <c r="K322" t="s">
        <v>2651</v>
      </c>
      <c r="L322" t="s">
        <v>1330</v>
      </c>
      <c r="U322" s="455"/>
      <c r="V322" s="455"/>
      <c r="W322" s="455"/>
      <c r="X322" s="455"/>
      <c r="Y322" s="455"/>
      <c r="Z322" s="455"/>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ref="AH322:AH342" si="20">IF(N($AF322)+N($AG322)=0,"",MAX(N($AF322)/$AE$6,N($AG322)/$AE$5))</f>
        <v/>
      </c>
      <c r="AI322" t="str">
        <f t="shared" si="17"/>
        <v/>
      </c>
      <c r="AJ322" s="314">
        <f t="shared" si="18"/>
        <v>46272</v>
      </c>
    </row>
    <row r="323" spans="1:36" ht="14.45">
      <c r="A323" s="155"/>
      <c r="B323" t="s">
        <v>2350</v>
      </c>
      <c r="C323">
        <v>37</v>
      </c>
      <c r="D323" t="s">
        <v>2318</v>
      </c>
      <c r="E323" t="s">
        <v>2352</v>
      </c>
      <c r="F323" t="s">
        <v>2017</v>
      </c>
      <c r="G323" t="s">
        <v>2652</v>
      </c>
      <c r="H323">
        <v>120</v>
      </c>
      <c r="I323">
        <v>150</v>
      </c>
      <c r="J323" s="441" t="str">
        <f>IF($F323="","",IFERROR(IFERROR(INDEX(Réttabanki!$U:$U,MATCH($F323,Réttabanki!$A:$A,0)),INDEX(Vöruskrá!$R:$R,MATCH($F323,Vöruskrá!$B:$B,0)))*($H323+IF($I323="",$H323*(1+$AD$2),$I323))/2/1000,""))</f>
        <v/>
      </c>
      <c r="K323" t="s">
        <v>2013</v>
      </c>
      <c r="L323" t="s">
        <v>228</v>
      </c>
      <c r="N323">
        <v>122.91</v>
      </c>
      <c r="O323">
        <v>6.64</v>
      </c>
      <c r="P323">
        <v>1.96</v>
      </c>
      <c r="Q323">
        <v>2.9</v>
      </c>
      <c r="R323">
        <v>12.67</v>
      </c>
      <c r="S323">
        <v>1.42</v>
      </c>
      <c r="T323" s="45">
        <v>1</v>
      </c>
      <c r="U323" s="457" t="s">
        <v>2357</v>
      </c>
      <c r="V323" s="457" t="s">
        <v>2653</v>
      </c>
      <c r="W323" s="457">
        <v>140</v>
      </c>
      <c r="X323" s="457" t="s">
        <v>2400</v>
      </c>
      <c r="Y323" s="457">
        <v>75</v>
      </c>
      <c r="Z323" s="457" t="s">
        <v>2401</v>
      </c>
      <c r="AA323" s="457"/>
      <c r="AF323" t="str">
        <f>IF($F323="","",IFERROR(IFERROR(INDEX(Réttabanki!$U:$U,MATCH($F323,Réttabanki!$A:$A,0)),INDEX(Vöruskrá!$R:$R,MATCH($F323,Vöruskrá!$B:$B,0)))*$H323/1000,""))</f>
        <v/>
      </c>
      <c r="AG323" t="str">
        <f>IF($F323="","",IFERROR(IFERROR(INDEX(Réttabanki!$U:$U,MATCH($F323,Réttabanki!$A:$A,0)),INDEX(Vöruskrá!$R:$R,MATCH($F323,Vöruskrá!$B:$B,0)))*IF($I323="",$H323*(1+$AD$2),$I323)/1000,""))</f>
        <v/>
      </c>
      <c r="AH323" t="str">
        <f t="shared" si="20"/>
        <v/>
      </c>
      <c r="AI323" t="str">
        <f t="shared" si="17"/>
        <v/>
      </c>
      <c r="AJ323" s="314">
        <f t="shared" si="18"/>
        <v>46272</v>
      </c>
    </row>
    <row r="324" spans="1:36" ht="14.45">
      <c r="A324" s="155"/>
      <c r="B324" t="s">
        <v>2350</v>
      </c>
      <c r="C324">
        <v>37</v>
      </c>
      <c r="D324" t="s">
        <v>2318</v>
      </c>
      <c r="E324" t="s">
        <v>2352</v>
      </c>
      <c r="F324" t="s">
        <v>1344</v>
      </c>
      <c r="G324" t="s">
        <v>2654</v>
      </c>
      <c r="H324">
        <v>140</v>
      </c>
      <c r="I324">
        <v>150</v>
      </c>
      <c r="J324" s="438">
        <f>IF($F324="","",IFERROR(IFERROR(INDEX(Réttabanki!$U:$U,MATCH($F324,Réttabanki!$A:$A,0)),INDEX(Vöruskrá!$R:$R,MATCH($F324,Vöruskrá!$B:$B,0)))*($H324+IF($I324="",$H324*(1+$AD$2),$I324))/2/1000,""))</f>
        <v>87</v>
      </c>
      <c r="K324" t="s">
        <v>1329</v>
      </c>
      <c r="L324" t="s">
        <v>1330</v>
      </c>
      <c r="M324" t="s">
        <v>915</v>
      </c>
      <c r="N324">
        <v>146</v>
      </c>
      <c r="O324">
        <v>0.6</v>
      </c>
      <c r="P324">
        <v>0.1</v>
      </c>
      <c r="Q324">
        <v>30.4</v>
      </c>
      <c r="R324">
        <v>5</v>
      </c>
      <c r="S324">
        <v>0</v>
      </c>
      <c r="T324" s="44">
        <v>2</v>
      </c>
      <c r="U324" s="455" t="s">
        <v>2357</v>
      </c>
      <c r="V324" s="455" t="s">
        <v>2358</v>
      </c>
      <c r="W324" s="455" t="s">
        <v>2430</v>
      </c>
      <c r="X324" s="459" t="s">
        <v>2655</v>
      </c>
      <c r="Y324" s="455" t="s">
        <v>2656</v>
      </c>
      <c r="Z324" s="455" t="s">
        <v>2657</v>
      </c>
      <c r="AA324" s="455"/>
      <c r="AF324">
        <f>IF($F324="","",IFERROR(IFERROR(INDEX(Réttabanki!$U:$U,MATCH($F324,Réttabanki!$A:$A,0)),INDEX(Vöruskrá!$R:$R,MATCH($F324,Vöruskrá!$B:$B,0)))*$H324/1000,""))</f>
        <v>84</v>
      </c>
      <c r="AG324">
        <f>IF($F324="","",IFERROR(IFERROR(INDEX(Réttabanki!$U:$U,MATCH($F324,Réttabanki!$A:$A,0)),INDEX(Vöruskrá!$R:$R,MATCH($F324,Vöruskrá!$B:$B,0)))*IF($I324="",$H324*(1+$AD$2),$I324)/1000,""))</f>
        <v>90</v>
      </c>
      <c r="AH324">
        <f t="shared" si="20"/>
        <v>7.8260869565217397E-2</v>
      </c>
      <c r="AI324" t="str">
        <f t="shared" ref="AI324:AI387" si="21">IF($AH324="","",IF($AH324&gt;$AE$7,"⚠ Yfir "&amp;TEXT($AE$7,"0%"),"OK"))</f>
        <v>OK</v>
      </c>
      <c r="AJ324" s="314">
        <f t="shared" si="18"/>
        <v>46272</v>
      </c>
    </row>
    <row r="325" spans="1:36" ht="14.45">
      <c r="A325" s="155"/>
      <c r="B325" t="s">
        <v>2350</v>
      </c>
      <c r="C325">
        <v>37</v>
      </c>
      <c r="D325" t="s">
        <v>2318</v>
      </c>
      <c r="E325" t="s">
        <v>1080</v>
      </c>
      <c r="G325" t="s">
        <v>2658</v>
      </c>
      <c r="J325" s="438" t="str">
        <f>IF($F325="","",IFERROR(IFERROR(INDEX(Réttabanki!$U:$U,MATCH($F325,Réttabanki!$A:$A,0)),INDEX(Vöruskrá!$R:$R,MATCH($F325,Vöruskrá!$B:$B,0)))*($H325+IF($I325="",$H325*(1+$AD$2),$I325))/2/1000,""))</f>
        <v/>
      </c>
      <c r="K325" t="s">
        <v>2659</v>
      </c>
      <c r="L325" t="s">
        <v>1077</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ref="AJ325:AJ388" si="22">IF($A325&lt;&gt;"",$A325,AJ324)</f>
        <v>46272</v>
      </c>
    </row>
    <row r="326" spans="1:36" ht="14.45">
      <c r="A326" s="155"/>
      <c r="B326" t="s">
        <v>2350</v>
      </c>
      <c r="C326">
        <v>37</v>
      </c>
      <c r="D326" t="s">
        <v>2318</v>
      </c>
      <c r="E326" t="s">
        <v>1080</v>
      </c>
      <c r="F326" t="s">
        <v>2017</v>
      </c>
      <c r="G326" t="s">
        <v>2652</v>
      </c>
      <c r="H326">
        <v>120</v>
      </c>
      <c r="I326">
        <v>150</v>
      </c>
      <c r="J326" s="441" t="str">
        <f>IF($F326="","",IFERROR(IFERROR(INDEX(Réttabanki!$U:$U,MATCH($F326,Réttabanki!$A:$A,0)),INDEX(Vöruskrá!$R:$R,MATCH($F326,Vöruskrá!$B:$B,0)))*($H326+IF($I326="",$H326*(1+$AD$2),$I326))/2/1000,""))</f>
        <v/>
      </c>
      <c r="K326" t="s">
        <v>2013</v>
      </c>
      <c r="L326" t="s">
        <v>228</v>
      </c>
      <c r="N326">
        <v>122.91</v>
      </c>
      <c r="O326">
        <v>6.64</v>
      </c>
      <c r="P326">
        <v>1.96</v>
      </c>
      <c r="Q326">
        <v>2.9</v>
      </c>
      <c r="R326">
        <v>12.67</v>
      </c>
      <c r="S326">
        <v>1.42</v>
      </c>
      <c r="U326" s="455"/>
      <c r="V326" s="455"/>
      <c r="W326" s="455"/>
      <c r="X326" s="455"/>
      <c r="Y326" s="455"/>
      <c r="Z326" s="455"/>
      <c r="AA326" s="455"/>
      <c r="AF326" t="str">
        <f>IF($F326="","",IFERROR(IFERROR(INDEX(Réttabanki!$U:$U,MATCH($F326,Réttabanki!$A:$A,0)),INDEX(Vöruskrá!$R:$R,MATCH($F326,Vöruskrá!$B:$B,0)))*$H326/1000,""))</f>
        <v/>
      </c>
      <c r="AG326" t="str">
        <f>IF($F326="","",IFERROR(IFERROR(INDEX(Réttabanki!$U:$U,MATCH($F326,Réttabanki!$A:$A,0)),INDEX(Vöruskrá!$R:$R,MATCH($F326,Vöruskrá!$B:$B,0)))*IF($I326="",$H326*(1+$AD$2),$I326)/1000,""))</f>
        <v/>
      </c>
      <c r="AH326" t="str">
        <f t="shared" si="20"/>
        <v/>
      </c>
      <c r="AI326" t="str">
        <f t="shared" si="21"/>
        <v/>
      </c>
      <c r="AJ326" s="314">
        <f t="shared" si="22"/>
        <v>46272</v>
      </c>
    </row>
    <row r="327" spans="1:36" ht="14.45">
      <c r="A327" s="155"/>
      <c r="B327" t="s">
        <v>2350</v>
      </c>
      <c r="C327">
        <v>37</v>
      </c>
      <c r="D327" t="s">
        <v>2318</v>
      </c>
      <c r="E327" t="s">
        <v>1080</v>
      </c>
      <c r="F327" t="s">
        <v>1079</v>
      </c>
      <c r="G327" t="s">
        <v>1079</v>
      </c>
      <c r="H327">
        <v>140</v>
      </c>
      <c r="I327">
        <v>150</v>
      </c>
      <c r="J327" s="438">
        <f>IF($F327="","",IFERROR(IFERROR(INDEX(Réttabanki!$U:$U,MATCH($F327,Réttabanki!$A:$A,0)),INDEX(Vöruskrá!$R:$R,MATCH($F327,Vöruskrá!$B:$B,0)))*($H327+IF($I327="",$H327*(1+$AD$2),$I327))/2/1000,""))</f>
        <v>130.5</v>
      </c>
      <c r="K327" t="s">
        <v>1081</v>
      </c>
      <c r="L327" t="s">
        <v>1077</v>
      </c>
      <c r="N327">
        <v>350</v>
      </c>
      <c r="O327">
        <v>2</v>
      </c>
      <c r="P327">
        <v>0.4</v>
      </c>
      <c r="Q327">
        <v>74</v>
      </c>
      <c r="R327">
        <v>5</v>
      </c>
      <c r="S327">
        <v>0</v>
      </c>
      <c r="U327" s="457"/>
      <c r="V327" s="457"/>
      <c r="W327" s="457"/>
      <c r="X327" s="457"/>
      <c r="Y327" s="457"/>
      <c r="Z327" s="457"/>
      <c r="AA327" s="457"/>
      <c r="AF327">
        <f>IF($F327="","",IFERROR(IFERROR(INDEX(Réttabanki!$U:$U,MATCH($F327,Réttabanki!$A:$A,0)),INDEX(Vöruskrá!$R:$R,MATCH($F327,Vöruskrá!$B:$B,0)))*$H327/1000,""))</f>
        <v>126</v>
      </c>
      <c r="AG327">
        <f>IF($F327="","",IFERROR(IFERROR(INDEX(Réttabanki!$U:$U,MATCH($F327,Réttabanki!$A:$A,0)),INDEX(Vöruskrá!$R:$R,MATCH($F327,Vöruskrá!$B:$B,0)))*IF($I327="",$H327*(1+$AD$2),$I327)/1000,""))</f>
        <v>135</v>
      </c>
      <c r="AH327">
        <f t="shared" si="20"/>
        <v>0.11739130434782609</v>
      </c>
      <c r="AI327" t="str">
        <f t="shared" si="21"/>
        <v>OK</v>
      </c>
      <c r="AJ327" s="314">
        <f t="shared" si="22"/>
        <v>46272</v>
      </c>
    </row>
    <row r="328" spans="1:36" ht="14.45">
      <c r="A328" s="155"/>
      <c r="B328" t="s">
        <v>2350</v>
      </c>
      <c r="C328">
        <v>37</v>
      </c>
      <c r="D328" t="s">
        <v>2318</v>
      </c>
      <c r="E328" t="s">
        <v>2376</v>
      </c>
      <c r="G328" t="s">
        <v>2660</v>
      </c>
      <c r="J328" s="438" t="str">
        <f>IF($F328="","",IFERROR(IFERROR(INDEX(Réttabanki!$U:$U,MATCH($F328,Réttabanki!$A:$A,0)),INDEX(Vöruskrá!$R:$R,MATCH($F328,Vöruskrá!$B:$B,0)))*($H328+IF($I328="",$H328*(1+$AD$2),$I328))/2/1000,""))</f>
        <v/>
      </c>
      <c r="K328" t="s">
        <v>2661</v>
      </c>
      <c r="L328" t="s">
        <v>2662</v>
      </c>
      <c r="U328" s="455"/>
      <c r="V328" s="455"/>
      <c r="W328" s="455"/>
      <c r="X328" s="455"/>
      <c r="Y328" s="455"/>
      <c r="Z328" s="455"/>
      <c r="AA328" s="455"/>
      <c r="AF328" t="str">
        <f>IF($F328="","",IFERROR(IFERROR(INDEX(Réttabanki!$U:$U,MATCH($F328,Réttabanki!$A:$A,0)),INDEX(Vöruskrá!$R:$R,MATCH($F328,Vöruskrá!$B:$B,0)))*$H328/1000,""))</f>
        <v/>
      </c>
      <c r="AG328" t="str">
        <f>IF($F328="","",IFERROR(IFERROR(INDEX(Réttabanki!$U:$U,MATCH($F328,Réttabanki!$A:$A,0)),INDEX(Vöruskrá!$R:$R,MATCH($F328,Vöruskrá!$B:$B,0)))*IF($I328="",$H328*(1+$AD$2),$I328)/1000,""))</f>
        <v/>
      </c>
      <c r="AH328" t="str">
        <f t="shared" si="20"/>
        <v/>
      </c>
      <c r="AI328" t="str">
        <f t="shared" si="21"/>
        <v/>
      </c>
      <c r="AJ328" s="314">
        <f t="shared" si="22"/>
        <v>46272</v>
      </c>
    </row>
    <row r="329" spans="1:36" ht="14.45">
      <c r="A329" s="155"/>
      <c r="B329" t="s">
        <v>2350</v>
      </c>
      <c r="C329">
        <v>37</v>
      </c>
      <c r="D329" t="s">
        <v>2318</v>
      </c>
      <c r="E329" t="s">
        <v>2376</v>
      </c>
      <c r="F329" t="s">
        <v>1584</v>
      </c>
      <c r="G329" t="s">
        <v>1584</v>
      </c>
      <c r="H329">
        <v>120</v>
      </c>
      <c r="I329">
        <v>150</v>
      </c>
      <c r="J329" s="444">
        <f>IF($F329="","",IFERROR(IFERROR(INDEX(Réttabanki!$U:$U,MATCH($F329,Réttabanki!$A:$A,0)),INDEX(Vöruskrá!$R:$R,MATCH($F329,Vöruskrá!$B:$B,0)))*($H329+IF($I329="",$H329*(1+$AD$2),$I329))/2/1000,""))</f>
        <v>0</v>
      </c>
      <c r="K329" t="s">
        <v>1585</v>
      </c>
      <c r="L329" t="s">
        <v>318</v>
      </c>
      <c r="N329">
        <v>80</v>
      </c>
      <c r="O329">
        <v>2.2799999999999998</v>
      </c>
      <c r="P329">
        <v>0.9</v>
      </c>
      <c r="Q329">
        <v>4.0999999999999996</v>
      </c>
      <c r="R329">
        <v>9.9</v>
      </c>
      <c r="S329">
        <v>0.88</v>
      </c>
      <c r="T329" s="45">
        <v>1</v>
      </c>
      <c r="U329" s="457" t="s">
        <v>2357</v>
      </c>
      <c r="V329" s="457" t="s">
        <v>2653</v>
      </c>
      <c r="W329" s="457">
        <v>140</v>
      </c>
      <c r="X329" s="457" t="s">
        <v>2607</v>
      </c>
      <c r="Y329" s="457">
        <v>75</v>
      </c>
      <c r="Z329" s="457" t="s">
        <v>2401</v>
      </c>
      <c r="AA329" s="457"/>
      <c r="AF329">
        <f>IF($F329="","",IFERROR(IFERROR(INDEX(Réttabanki!$U:$U,MATCH($F329,Réttabanki!$A:$A,0)),INDEX(Vöruskrá!$R:$R,MATCH($F329,Vöruskrá!$B:$B,0)))*$H329/1000,""))</f>
        <v>0</v>
      </c>
      <c r="AG329">
        <f>IF($F329="","",IFERROR(IFERROR(INDEX(Réttabanki!$U:$U,MATCH($F329,Réttabanki!$A:$A,0)),INDEX(Vöruskrá!$R:$R,MATCH($F329,Vöruskrá!$B:$B,0)))*IF($I329="",$H329*(1+$AD$2),$I329)/1000,""))</f>
        <v>0</v>
      </c>
      <c r="AH329" t="str">
        <f t="shared" si="20"/>
        <v/>
      </c>
      <c r="AI329" t="str">
        <f t="shared" si="21"/>
        <v/>
      </c>
      <c r="AJ329" s="314">
        <f t="shared" si="22"/>
        <v>46272</v>
      </c>
    </row>
    <row r="330" spans="1:36" ht="14.45">
      <c r="A330" s="155"/>
      <c r="B330" t="s">
        <v>2350</v>
      </c>
      <c r="C330">
        <v>37</v>
      </c>
      <c r="D330" t="s">
        <v>2318</v>
      </c>
      <c r="E330" t="s">
        <v>2376</v>
      </c>
      <c r="F330" t="s">
        <v>1344</v>
      </c>
      <c r="G330" t="s">
        <v>2654</v>
      </c>
      <c r="H330">
        <v>140</v>
      </c>
      <c r="I330">
        <v>150</v>
      </c>
      <c r="J330" s="438">
        <f>IF($F330="","",IFERROR(IFERROR(INDEX(Réttabanki!$U:$U,MATCH($F330,Réttabanki!$A:$A,0)),INDEX(Vöruskrá!$R:$R,MATCH($F330,Vöruskrá!$B:$B,0)))*($H330+IF($I330="",$H330*(1+$AD$2),$I330))/2/1000,""))</f>
        <v>87</v>
      </c>
      <c r="K330" t="s">
        <v>1329</v>
      </c>
      <c r="L330" t="s">
        <v>1330</v>
      </c>
      <c r="M330" t="s">
        <v>915</v>
      </c>
      <c r="N330">
        <v>146</v>
      </c>
      <c r="O330">
        <v>0.6</v>
      </c>
      <c r="P330">
        <v>0.1</v>
      </c>
      <c r="Q330">
        <v>30.4</v>
      </c>
      <c r="R330">
        <v>5</v>
      </c>
      <c r="S330">
        <v>0</v>
      </c>
      <c r="T330" s="44"/>
      <c r="U330" s="455"/>
      <c r="V330" s="455"/>
      <c r="W330" s="455"/>
      <c r="X330" s="459"/>
      <c r="Y330" s="455"/>
      <c r="Z330" s="455"/>
      <c r="AA330" s="455"/>
      <c r="AF330">
        <f>IF($F330="","",IFERROR(IFERROR(INDEX(Réttabanki!$U:$U,MATCH($F330,Réttabanki!$A:$A,0)),INDEX(Vöruskrá!$R:$R,MATCH($F330,Vöruskrá!$B:$B,0)))*$H330/1000,""))</f>
        <v>84</v>
      </c>
      <c r="AG330">
        <f>IF($F330="","",IFERROR(IFERROR(INDEX(Réttabanki!$U:$U,MATCH($F330,Réttabanki!$A:$A,0)),INDEX(Vöruskrá!$R:$R,MATCH($F330,Vöruskrá!$B:$B,0)))*IF($I330="",$H330*(1+$AD$2),$I330)/1000,""))</f>
        <v>90</v>
      </c>
      <c r="AH330">
        <f t="shared" si="20"/>
        <v>7.8260869565217397E-2</v>
      </c>
      <c r="AI330" t="str">
        <f t="shared" si="21"/>
        <v>OK</v>
      </c>
      <c r="AJ330" s="314">
        <f t="shared" si="22"/>
        <v>46272</v>
      </c>
    </row>
    <row r="331" spans="1:36" ht="14.45">
      <c r="A331" s="155"/>
      <c r="B331" t="s">
        <v>2350</v>
      </c>
      <c r="C331">
        <v>37</v>
      </c>
      <c r="D331" t="s">
        <v>2356</v>
      </c>
      <c r="E331" t="s">
        <v>2381</v>
      </c>
      <c r="G331" t="s">
        <v>2663</v>
      </c>
      <c r="J331" s="438" t="str">
        <f>IF($F331="","",IFERROR(IFERROR(INDEX(Réttabanki!$U:$U,MATCH($F331,Réttabanki!$A:$A,0)),INDEX(Vöruskrá!$R:$R,MATCH($F331,Vöruskrá!$B:$B,0)))*($H331+IF($I331="",$H331*(1+$AD$2),$I331))/2/1000,""))</f>
        <v/>
      </c>
      <c r="K331" t="s">
        <v>2664</v>
      </c>
      <c r="L331" t="s">
        <v>1077</v>
      </c>
      <c r="U331" s="457"/>
      <c r="V331" s="457"/>
      <c r="W331" s="457"/>
      <c r="X331" s="457"/>
      <c r="Y331" s="457"/>
      <c r="Z331" s="457"/>
      <c r="AA331" s="457"/>
      <c r="AF331" t="str">
        <f>IF($F331="","",IFERROR(IFERROR(INDEX(Réttabanki!$U:$U,MATCH($F331,Réttabanki!$A:$A,0)),INDEX(Vöruskrá!$R:$R,MATCH($F331,Vöruskrá!$B:$B,0)))*$H331/1000,""))</f>
        <v/>
      </c>
      <c r="AG331" t="str">
        <f>IF($F331="","",IFERROR(IFERROR(INDEX(Réttabanki!$U:$U,MATCH($F331,Réttabanki!$A:$A,0)),INDEX(Vöruskrá!$R:$R,MATCH($F331,Vöruskrá!$B:$B,0)))*IF($I331="",$H331*(1+$AD$2),$I331)/1000,""))</f>
        <v/>
      </c>
      <c r="AH331" t="str">
        <f t="shared" si="20"/>
        <v/>
      </c>
      <c r="AI331" t="str">
        <f t="shared" si="21"/>
        <v/>
      </c>
      <c r="AJ331" s="314">
        <f t="shared" si="22"/>
        <v>46272</v>
      </c>
    </row>
    <row r="332" spans="1:36" ht="14.45">
      <c r="A332" s="155"/>
      <c r="B332" t="s">
        <v>2350</v>
      </c>
      <c r="C332">
        <v>37</v>
      </c>
      <c r="D332" t="s">
        <v>2356</v>
      </c>
      <c r="E332" t="s">
        <v>2381</v>
      </c>
      <c r="F332" t="s">
        <v>1085</v>
      </c>
      <c r="G332" t="s">
        <v>1086</v>
      </c>
      <c r="I332">
        <v>15</v>
      </c>
      <c r="J332" s="438">
        <f>IF($F332="","",IFERROR(IFERROR(INDEX(Réttabanki!$U:$U,MATCH($F332,Réttabanki!$A:$A,0)),INDEX(Vöruskrá!$R:$R,MATCH($F332,Vöruskrá!$B:$B,0)))*($H332+IF($I332="",$H332*(1+$AD$2),$I332))/2/1000,""))</f>
        <v>3</v>
      </c>
      <c r="K332" t="s">
        <v>1086</v>
      </c>
      <c r="L332" t="s">
        <v>1077</v>
      </c>
      <c r="N332">
        <v>15</v>
      </c>
      <c r="O332">
        <v>0.1</v>
      </c>
      <c r="P332">
        <v>0</v>
      </c>
      <c r="Q332">
        <v>3.6</v>
      </c>
      <c r="R332">
        <v>0.7</v>
      </c>
      <c r="S332">
        <v>0</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6</v>
      </c>
      <c r="AH332">
        <f t="shared" si="20"/>
        <v>5.2173913043478265E-3</v>
      </c>
      <c r="AI332" t="str">
        <f t="shared" si="21"/>
        <v>OK</v>
      </c>
      <c r="AJ332" s="314">
        <f t="shared" si="22"/>
        <v>46272</v>
      </c>
    </row>
    <row r="333" spans="1:36" ht="14.45">
      <c r="A333" s="155"/>
      <c r="B333" t="s">
        <v>2350</v>
      </c>
      <c r="C333">
        <v>37</v>
      </c>
      <c r="D333" t="s">
        <v>2356</v>
      </c>
      <c r="E333" t="s">
        <v>2381</v>
      </c>
      <c r="F333" t="s">
        <v>1075</v>
      </c>
      <c r="G333" t="s">
        <v>2665</v>
      </c>
      <c r="I333">
        <v>15</v>
      </c>
      <c r="J333" s="438">
        <f>IF($F333="","",IFERROR(IFERROR(INDEX(Réttabanki!$U:$U,MATCH($F333,Réttabanki!$A:$A,0)),INDEX(Vöruskrá!$R:$R,MATCH($F333,Vöruskrá!$B:$B,0)))*($H333+IF($I333="",$H333*(1+$AD$2),$I333))/2/1000,""))</f>
        <v>2.25</v>
      </c>
      <c r="K333" t="s">
        <v>1076</v>
      </c>
      <c r="L333" t="s">
        <v>1077</v>
      </c>
      <c r="N333">
        <v>86</v>
      </c>
      <c r="O333">
        <v>1.2</v>
      </c>
      <c r="P333">
        <v>0.2</v>
      </c>
      <c r="Q333">
        <v>19</v>
      </c>
      <c r="R333">
        <v>3.2</v>
      </c>
      <c r="S333">
        <v>0.1</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4.5</v>
      </c>
      <c r="AH333">
        <f t="shared" si="20"/>
        <v>3.9130434782608699E-3</v>
      </c>
      <c r="AI333" t="str">
        <f t="shared" si="21"/>
        <v>OK</v>
      </c>
      <c r="AJ333" s="314">
        <f t="shared" si="22"/>
        <v>46272</v>
      </c>
    </row>
    <row r="334" spans="1:36" ht="14.45">
      <c r="A334" s="155"/>
      <c r="B334" t="s">
        <v>2350</v>
      </c>
      <c r="C334">
        <v>37</v>
      </c>
      <c r="D334" t="s">
        <v>2356</v>
      </c>
      <c r="E334" t="s">
        <v>2381</v>
      </c>
      <c r="F334" t="s">
        <v>1101</v>
      </c>
      <c r="G334" t="s">
        <v>551</v>
      </c>
      <c r="I334">
        <v>15</v>
      </c>
      <c r="J334" s="438">
        <f>IF($F334="","",IFERROR(IFERROR(INDEX(Réttabanki!$U:$U,MATCH($F334,Réttabanki!$A:$A,0)),INDEX(Vöruskrá!$R:$R,MATCH($F334,Vöruskrá!$B:$B,0)))*($H334+IF($I334="",$H334*(1+$AD$2),$I334))/2/1000,""))</f>
        <v>3.75</v>
      </c>
      <c r="K334" t="s">
        <v>1102</v>
      </c>
      <c r="L334" t="s">
        <v>1077</v>
      </c>
      <c r="N334">
        <v>18</v>
      </c>
      <c r="O334">
        <v>0.2</v>
      </c>
      <c r="P334">
        <v>0</v>
      </c>
      <c r="Q334">
        <v>3.9</v>
      </c>
      <c r="R334">
        <v>0.9</v>
      </c>
      <c r="S334">
        <v>0</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7.5</v>
      </c>
      <c r="AH334">
        <f t="shared" si="20"/>
        <v>6.5217391304347823E-3</v>
      </c>
      <c r="AI334" t="str">
        <f t="shared" si="21"/>
        <v>OK</v>
      </c>
      <c r="AJ334" s="314">
        <f t="shared" si="22"/>
        <v>46272</v>
      </c>
    </row>
    <row r="335" spans="1:36" ht="14.45">
      <c r="A335" s="155"/>
      <c r="B335" t="s">
        <v>2350</v>
      </c>
      <c r="C335">
        <v>37</v>
      </c>
      <c r="D335" t="s">
        <v>2356</v>
      </c>
      <c r="E335" t="s">
        <v>2381</v>
      </c>
      <c r="F335" t="s">
        <v>1115</v>
      </c>
      <c r="G335" t="s">
        <v>2529</v>
      </c>
      <c r="I335">
        <v>15</v>
      </c>
      <c r="J335" s="438">
        <f>IF($F335="","",IFERROR(IFERROR(INDEX(Réttabanki!$U:$U,MATCH($F335,Réttabanki!$A:$A,0)),INDEX(Vöruskrá!$R:$R,MATCH($F335,Vöruskrá!$B:$B,0)))*($H335+IF($I335="",$H335*(1+$AD$2),$I335))/2/1000,""))</f>
        <v>3.375</v>
      </c>
      <c r="K335" t="s">
        <v>1116</v>
      </c>
      <c r="L335" t="s">
        <v>1077</v>
      </c>
      <c r="U335" s="457"/>
      <c r="V335" s="457"/>
      <c r="W335" s="457"/>
      <c r="X335" s="457"/>
      <c r="Y335" s="457"/>
      <c r="Z335" s="457"/>
      <c r="AA335" s="457"/>
      <c r="AF335">
        <f>IF($F335="","",IFERROR(IFERROR(INDEX(Réttabanki!$U:$U,MATCH($F335,Réttabanki!$A:$A,0)),INDEX(Vöruskrá!$R:$R,MATCH($F335,Vöruskrá!$B:$B,0)))*$H335/1000,""))</f>
        <v>0</v>
      </c>
      <c r="AG335">
        <f>IF($F335="","",IFERROR(IFERROR(INDEX(Réttabanki!$U:$U,MATCH($F335,Réttabanki!$A:$A,0)),INDEX(Vöruskrá!$R:$R,MATCH($F335,Vöruskrá!$B:$B,0)))*IF($I335="",$H335*(1+$AD$2),$I335)/1000,""))</f>
        <v>6.75</v>
      </c>
      <c r="AH335">
        <f t="shared" si="20"/>
        <v>5.8695652173913039E-3</v>
      </c>
      <c r="AI335" t="str">
        <f t="shared" si="21"/>
        <v>OK</v>
      </c>
      <c r="AJ335" s="314">
        <f t="shared" si="22"/>
        <v>46272</v>
      </c>
    </row>
    <row r="336" spans="1:36" ht="14.45">
      <c r="A336" s="155"/>
      <c r="B336" t="s">
        <v>2350</v>
      </c>
      <c r="C336">
        <v>37</v>
      </c>
      <c r="D336" t="s">
        <v>2344</v>
      </c>
      <c r="E336" t="s">
        <v>2481</v>
      </c>
      <c r="G336" t="s">
        <v>2382</v>
      </c>
      <c r="J336" s="438" t="str">
        <f>IF($F336="","",IFERROR(IFERROR(INDEX(Réttabanki!$U:$U,MATCH($F336,Réttabanki!$A:$A,0)),INDEX(Vöruskrá!$R:$R,MATCH($F336,Vöruskrá!$B:$B,0)))*($H336+IF($I336="",$H336*(1+$AD$2),$I336))/2/1000,""))</f>
        <v/>
      </c>
      <c r="L336" t="s">
        <v>228</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G337" t="s">
        <v>2666</v>
      </c>
      <c r="J337" s="438" t="str">
        <f>IF($F337="","",IFERROR(IFERROR(INDEX(Réttabanki!$U:$U,MATCH($F337,Réttabanki!$A:$A,0)),INDEX(Vöruskrá!$R:$R,MATCH($F337,Vöruskrá!$B:$B,0)))*($H337+IF($I337="",$H337*(1+$AD$2),$I337))/2/1000,""))</f>
        <v/>
      </c>
      <c r="K337" t="s">
        <v>2667</v>
      </c>
      <c r="L337" t="s">
        <v>2668</v>
      </c>
      <c r="U337" s="457"/>
      <c r="V337" s="457"/>
      <c r="W337" s="457"/>
      <c r="X337" s="457"/>
      <c r="Y337" s="457"/>
      <c r="Z337" s="457"/>
      <c r="AA337" s="457"/>
      <c r="AF337" t="str">
        <f>IF($F337="","",IFERROR(IFERROR(INDEX(Réttabanki!$U:$U,MATCH($F337,Réttabanki!$A:$A,0)),INDEX(Vöruskrá!$R:$R,MATCH($F337,Vöruskrá!$B:$B,0)))*$H337/1000,""))</f>
        <v/>
      </c>
      <c r="AG337" t="str">
        <f>IF($F337="","",IFERROR(IFERROR(INDEX(Réttabanki!$U:$U,MATCH($F337,Réttabanki!$A:$A,0)),INDEX(Vöruskrá!$R:$R,MATCH($F337,Vöruskrá!$B:$B,0)))*IF($I337="",$H337*(1+$AD$2),$I337)/1000,""))</f>
        <v/>
      </c>
      <c r="AH337" t="str">
        <f t="shared" si="20"/>
        <v/>
      </c>
      <c r="AI337" t="str">
        <f t="shared" si="21"/>
        <v/>
      </c>
      <c r="AJ337" s="314">
        <f t="shared" si="22"/>
        <v>46272</v>
      </c>
    </row>
    <row r="338" spans="1:36" ht="14.45">
      <c r="A338" s="155"/>
      <c r="B338" t="s">
        <v>2350</v>
      </c>
      <c r="C338">
        <v>37</v>
      </c>
      <c r="D338" t="s">
        <v>2318</v>
      </c>
      <c r="E338" t="s">
        <v>2383</v>
      </c>
      <c r="F338" t="s">
        <v>179</v>
      </c>
      <c r="G338" t="s">
        <v>2485</v>
      </c>
      <c r="H338">
        <v>40</v>
      </c>
      <c r="I338">
        <v>40</v>
      </c>
      <c r="J338" s="438">
        <f>IF($F338="","",IFERROR(IFERROR(INDEX(Réttabanki!$U:$U,MATCH($F338,Réttabanki!$A:$A,0)),INDEX(Vöruskrá!$R:$R,MATCH($F338,Vöruskrá!$B:$B,0)))*($H338+IF($I338="",$H338*(1+$AD$2),$I338))/2/1000,""))</f>
        <v>24</v>
      </c>
      <c r="K338" t="s">
        <v>180</v>
      </c>
      <c r="L338" t="s">
        <v>181</v>
      </c>
      <c r="N338">
        <v>262</v>
      </c>
      <c r="O338">
        <v>3</v>
      </c>
      <c r="P338">
        <v>0.4</v>
      </c>
      <c r="Q338">
        <v>45</v>
      </c>
      <c r="R338">
        <v>11</v>
      </c>
      <c r="S338">
        <v>0.9</v>
      </c>
      <c r="U338" s="455"/>
      <c r="V338" s="455"/>
      <c r="W338" s="455"/>
      <c r="X338" s="455"/>
      <c r="Y338" s="455"/>
      <c r="Z338" s="455"/>
      <c r="AA338" s="455"/>
      <c r="AF338">
        <f>IF($F338="","",IFERROR(IFERROR(INDEX(Réttabanki!$U:$U,MATCH($F338,Réttabanki!$A:$A,0)),INDEX(Vöruskrá!$R:$R,MATCH($F338,Vöruskrá!$B:$B,0)))*$H338/1000,""))</f>
        <v>24</v>
      </c>
      <c r="AG338">
        <f>IF($F338="","",IFERROR(IFERROR(INDEX(Réttabanki!$U:$U,MATCH($F338,Réttabanki!$A:$A,0)),INDEX(Vöruskrá!$R:$R,MATCH($F338,Vöruskrá!$B:$B,0)))*IF($I338="",$H338*(1+$AD$2),$I338)/1000,""))</f>
        <v>24</v>
      </c>
      <c r="AH338">
        <f t="shared" si="20"/>
        <v>2.0869565217391306E-2</v>
      </c>
      <c r="AI338" t="str">
        <f t="shared" si="21"/>
        <v>OK</v>
      </c>
      <c r="AJ338" s="314">
        <f t="shared" si="22"/>
        <v>46272</v>
      </c>
    </row>
    <row r="339" spans="1:36" ht="14.45">
      <c r="A339" s="155"/>
      <c r="B339" t="s">
        <v>2350</v>
      </c>
      <c r="C339">
        <v>37</v>
      </c>
      <c r="D339" t="s">
        <v>2318</v>
      </c>
      <c r="E339" t="s">
        <v>2383</v>
      </c>
      <c r="F339" t="s">
        <v>231</v>
      </c>
      <c r="G339" t="s">
        <v>2453</v>
      </c>
      <c r="H339">
        <v>20</v>
      </c>
      <c r="I339">
        <v>20</v>
      </c>
      <c r="J339" s="438">
        <f>IF($F339="","",IFERROR(IFERROR(INDEX(Réttabanki!$U:$U,MATCH($F339,Réttabanki!$A:$A,0)),INDEX(Vöruskrá!$R:$R,MATCH($F339,Vöruskrá!$B:$B,0)))*($H339+IF($I339="",$H339*(1+$AD$2),$I339))/2/1000,""))</f>
        <v>36.72</v>
      </c>
      <c r="K339" t="s">
        <v>234</v>
      </c>
      <c r="L339" t="s">
        <v>235</v>
      </c>
      <c r="N339">
        <v>122</v>
      </c>
      <c r="O339">
        <v>5.9</v>
      </c>
      <c r="P339">
        <v>2.4</v>
      </c>
      <c r="Q339">
        <v>3.6</v>
      </c>
      <c r="R339">
        <v>13.4</v>
      </c>
      <c r="S339">
        <v>2.7</v>
      </c>
      <c r="U339" s="457"/>
      <c r="V339" s="457"/>
      <c r="W339" s="457"/>
      <c r="X339" s="457"/>
      <c r="Y339" s="457"/>
      <c r="Z339" s="457"/>
      <c r="AA339" s="457"/>
      <c r="AF339">
        <f>IF($F339="","",IFERROR(IFERROR(INDEX(Réttabanki!$U:$U,MATCH($F339,Réttabanki!$A:$A,0)),INDEX(Vöruskrá!$R:$R,MATCH($F339,Vöruskrá!$B:$B,0)))*$H339/1000,""))</f>
        <v>36.72</v>
      </c>
      <c r="AG339">
        <f>IF($F339="","",IFERROR(IFERROR(INDEX(Réttabanki!$U:$U,MATCH($F339,Réttabanki!$A:$A,0)),INDEX(Vöruskrá!$R:$R,MATCH($F339,Vöruskrá!$B:$B,0)))*IF($I339="",$H339*(1+$AD$2),$I339)/1000,""))</f>
        <v>36.72</v>
      </c>
      <c r="AH339">
        <f t="shared" si="20"/>
        <v>3.1930434782608694E-2</v>
      </c>
      <c r="AI339" t="str">
        <f t="shared" si="21"/>
        <v>OK</v>
      </c>
      <c r="AJ339" s="314">
        <f t="shared" si="22"/>
        <v>46272</v>
      </c>
    </row>
    <row r="340" spans="1:36" ht="14.45">
      <c r="A340" s="155"/>
      <c r="B340" t="s">
        <v>2350</v>
      </c>
      <c r="C340">
        <v>37</v>
      </c>
      <c r="D340" t="s">
        <v>2318</v>
      </c>
      <c r="E340" t="s">
        <v>1080</v>
      </c>
      <c r="G340" t="s">
        <v>2669</v>
      </c>
      <c r="J340" s="438" t="str">
        <f>IF($F340="","",IFERROR(IFERROR(INDEX(Réttabanki!$U:$U,MATCH($F340,Réttabanki!$A:$A,0)),INDEX(Vöruskrá!$R:$R,MATCH($F340,Vöruskrá!$B:$B,0)))*($H340+IF($I340="",$H340*(1+$AD$2),$I340))/2/1000,""))</f>
        <v/>
      </c>
      <c r="K340" t="s">
        <v>2670</v>
      </c>
      <c r="L340" t="s">
        <v>235</v>
      </c>
      <c r="U340" s="455"/>
      <c r="V340" s="455"/>
      <c r="W340" s="455"/>
      <c r="X340" s="455"/>
      <c r="Y340" s="455"/>
      <c r="Z340" s="455"/>
      <c r="AA340" s="455"/>
      <c r="AF340" t="str">
        <f>IF($F340="","",IFERROR(IFERROR(INDEX(Réttabanki!$U:$U,MATCH($F340,Réttabanki!$A:$A,0)),INDEX(Vöruskrá!$R:$R,MATCH($F340,Vöruskrá!$B:$B,0)))*$H340/1000,""))</f>
        <v/>
      </c>
      <c r="AG340" t="str">
        <f>IF($F340="","",IFERROR(IFERROR(INDEX(Réttabanki!$U:$U,MATCH($F340,Réttabanki!$A:$A,0)),INDEX(Vöruskrá!$R:$R,MATCH($F340,Vöruskrá!$B:$B,0)))*IF($I340="",$H340*(1+$AD$2),$I340)/1000,""))</f>
        <v/>
      </c>
      <c r="AH340" t="str">
        <f t="shared" si="20"/>
        <v/>
      </c>
      <c r="AI340" t="str">
        <f t="shared" si="21"/>
        <v/>
      </c>
      <c r="AJ340" s="314">
        <f t="shared" si="22"/>
        <v>46272</v>
      </c>
    </row>
    <row r="341" spans="1:36" ht="14.45">
      <c r="A341" s="155"/>
      <c r="B341" t="s">
        <v>2350</v>
      </c>
      <c r="C341">
        <v>37</v>
      </c>
      <c r="D341" t="s">
        <v>2318</v>
      </c>
      <c r="E341" t="s">
        <v>1080</v>
      </c>
      <c r="F341" t="s">
        <v>1308</v>
      </c>
      <c r="G341" t="s">
        <v>2392</v>
      </c>
      <c r="J341" s="444">
        <f>IF($F341="","",IFERROR(IFERROR(INDEX(Réttabanki!$U:$U,MATCH($F341,Réttabanki!$A:$A,0)),INDEX(Vöruskrá!$R:$R,MATCH($F341,Vöruskrá!$B:$B,0)))*($H341+IF($I341="",$H341*(1+$AD$2),$I341))/2/1000,""))</f>
        <v>0</v>
      </c>
      <c r="K341" t="s">
        <v>1309</v>
      </c>
      <c r="L341" t="s">
        <v>228</v>
      </c>
      <c r="N341">
        <v>227</v>
      </c>
      <c r="O341">
        <v>4.2</v>
      </c>
      <c r="P341">
        <v>0.4</v>
      </c>
      <c r="Q341">
        <v>39.799999999999997</v>
      </c>
      <c r="R341">
        <v>2.1</v>
      </c>
      <c r="S341">
        <v>0.9</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5"/>
      <c r="B342" t="s">
        <v>2350</v>
      </c>
      <c r="C342">
        <v>37</v>
      </c>
      <c r="D342" t="s">
        <v>2318</v>
      </c>
      <c r="E342" t="s">
        <v>1080</v>
      </c>
      <c r="F342" t="s">
        <v>231</v>
      </c>
      <c r="G342" t="s">
        <v>2453</v>
      </c>
      <c r="J342" s="444">
        <f>IF($F342="","",IFERROR(IFERROR(INDEX(Réttabanki!$U:$U,MATCH($F342,Réttabanki!$A:$A,0)),INDEX(Vöruskrá!$R:$R,MATCH($F342,Vöruskrá!$B:$B,0)))*($H342+IF($I342="",$H342*(1+$AD$2),$I342))/2/1000,""))</f>
        <v>0</v>
      </c>
      <c r="K342" t="s">
        <v>234</v>
      </c>
      <c r="L342" t="s">
        <v>235</v>
      </c>
      <c r="N342">
        <v>122</v>
      </c>
      <c r="O342">
        <v>5.9</v>
      </c>
      <c r="P342">
        <v>2.4</v>
      </c>
      <c r="Q342">
        <v>3.6</v>
      </c>
      <c r="R342">
        <v>13.4</v>
      </c>
      <c r="S342">
        <v>2.7</v>
      </c>
      <c r="U342" s="455"/>
      <c r="V342" s="455"/>
      <c r="W342" s="455"/>
      <c r="X342" s="455"/>
      <c r="Y342" s="455"/>
      <c r="Z342" s="455"/>
      <c r="AA342" s="455"/>
      <c r="AF342">
        <f>IF($F342="","",IFERROR(IFERROR(INDEX(Réttabanki!$U:$U,MATCH($F342,Réttabanki!$A:$A,0)),INDEX(Vöruskrá!$R:$R,MATCH($F342,Vöruskrá!$B:$B,0)))*$H342/1000,""))</f>
        <v>0</v>
      </c>
      <c r="AG342">
        <f>IF($F342="","",IFERROR(IFERROR(INDEX(Réttabanki!$U:$U,MATCH($F342,Réttabanki!$A:$A,0)),INDEX(Vöruskrá!$R:$R,MATCH($F342,Vöruskrá!$B:$B,0)))*IF($I342="",$H342*(1+$AD$2),$I342)/1000,""))</f>
        <v>0</v>
      </c>
      <c r="AH342" t="str">
        <f t="shared" si="20"/>
        <v/>
      </c>
      <c r="AI342" t="str">
        <f t="shared" si="21"/>
        <v/>
      </c>
      <c r="AJ342" s="314">
        <f t="shared" si="22"/>
        <v>46272</v>
      </c>
    </row>
    <row r="343" spans="1:36">
      <c r="A343" s="154"/>
      <c r="B343" s="95" t="s">
        <v>2350</v>
      </c>
      <c r="C343" s="95">
        <v>37</v>
      </c>
      <c r="D343" s="96"/>
      <c r="E343" s="96"/>
      <c r="F343" s="96" t="s">
        <v>2393</v>
      </c>
      <c r="G343" s="96"/>
      <c r="H343" s="97"/>
      <c r="I343" s="97"/>
      <c r="J343" s="225">
        <f>SUMIFS($AF$3:$AF$798,$AJ$3:$AJ$798,$AJ343,$D$3:$D$798,"&lt;&gt;Grunnskólar starfsmenn",$E$3:$E$798,"Aðalréttur")+SUMIFS($AF$3:$AF$798,$AJ$3:$AJ$798,$AJ343,$D$3:$D$798,"&lt;&gt;Grunnskólar starfsmenn",$E$3:$E$798,"Meðlætisbar")+SUMIFS($AF$3:$AF$798,$AJ$3:$AJ$798,$AJ343,$D$3:$D$798,"&lt;&gt;Grunnskólar starfsmenn",$E$3:$E$798,"Síðdegishressing")</f>
        <v>144.72</v>
      </c>
      <c r="K343" s="9" t="s">
        <v>2394</v>
      </c>
      <c r="L343" s="9"/>
      <c r="M343" s="9"/>
      <c r="N343" s="10"/>
      <c r="O343" s="10"/>
      <c r="P343" s="10"/>
      <c r="Q343" s="10"/>
      <c r="R343" s="10"/>
      <c r="S343" s="10"/>
      <c r="T343" s="44"/>
      <c r="U343" s="457"/>
      <c r="V343" s="457"/>
      <c r="W343" s="457"/>
      <c r="X343" s="457"/>
      <c r="Y343" s="457"/>
      <c r="Z343" s="457"/>
      <c r="AA343" s="457"/>
      <c r="AC343" t="s">
        <v>88</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IF($J343="","",$J343/$AE$6)</f>
        <v>0.1072</v>
      </c>
      <c r="AI343" s="409" t="str">
        <f t="shared" si="21"/>
        <v>OK</v>
      </c>
      <c r="AJ343" s="314">
        <f t="shared" si="22"/>
        <v>46272</v>
      </c>
    </row>
    <row r="344" spans="1:36">
      <c r="A344" s="154"/>
      <c r="B344" s="95" t="s">
        <v>2350</v>
      </c>
      <c r="C344" s="95">
        <v>37</v>
      </c>
      <c r="D344" s="96"/>
      <c r="E344" s="96"/>
      <c r="F344" s="96" t="s">
        <v>2395</v>
      </c>
      <c r="G344" s="96"/>
      <c r="H344" s="97"/>
      <c r="I344" s="97"/>
      <c r="J344" s="225">
        <f>SUMIFS($AG$3:$AG$798,$AJ$3:$AJ$798,$AJ344,$D$3:$D$798,"&lt;&gt;Grunnskólar starfsmenn",$E$3:$E$798,"Aðalréttur")+SUMIFS($AG$3:$AG$798,$AJ$3:$AJ$798,$AJ344,$D$3:$D$798,"&lt;&gt;Grunnskólar starfsmenn",$E$3:$E$798,"Meðlætisbar")</f>
        <v>114.75</v>
      </c>
      <c r="K344" s="9" t="s">
        <v>2394</v>
      </c>
      <c r="L344" s="9"/>
      <c r="M344" s="9"/>
      <c r="N344" s="10"/>
      <c r="O344" s="10"/>
      <c r="P344" s="10"/>
      <c r="Q344" s="10"/>
      <c r="R344" s="10"/>
      <c r="S344" s="10"/>
      <c r="T344" s="44"/>
      <c r="U344" s="455"/>
      <c r="V344" s="455"/>
      <c r="W344" s="455"/>
      <c r="X344" s="455"/>
      <c r="Y344" s="455"/>
      <c r="Z344" s="455"/>
      <c r="AA344" s="455"/>
      <c r="AC344" t="s">
        <v>93</v>
      </c>
      <c r="AF344" s="205" t="str">
        <f>IF($F344="","",IFERROR(IFERROR(INDEX(Réttabanki!$U:$U,MATCH($F344,Réttabanki!$A:$A,0)),INDEX(Vöruskrá!$R:$R,MATCH($F344,Vöruskrá!$B:$B,0)))*$H344/1000,""))</f>
        <v/>
      </c>
      <c r="AG344" s="205" t="str">
        <f>IF($F344="","",IFERROR(IFERROR(INDEX(Réttabanki!$U:$U,MATCH($F344,Réttabanki!$A:$A,0)),INDEX(Vöruskrá!$R:$R,MATCH($F344,Vöruskrá!$B:$B,0)))*IF($I344="",$H344*(1+$AD$2),$I344)/1000,""))</f>
        <v/>
      </c>
      <c r="AH344" s="206">
        <f>IF($J344="","",$J344/$AE$5)</f>
        <v>9.978260869565217E-2</v>
      </c>
      <c r="AI344" s="409" t="str">
        <f t="shared" si="21"/>
        <v>OK</v>
      </c>
      <c r="AJ344" s="314">
        <f t="shared" si="22"/>
        <v>46272</v>
      </c>
    </row>
    <row r="345" spans="1:36" ht="14.45">
      <c r="A345" s="155">
        <v>46273</v>
      </c>
      <c r="B345" t="s">
        <v>2396</v>
      </c>
      <c r="C345">
        <v>37</v>
      </c>
      <c r="D345" t="s">
        <v>2318</v>
      </c>
      <c r="E345" t="s">
        <v>2352</v>
      </c>
      <c r="G345" t="s">
        <v>2671</v>
      </c>
      <c r="J345" s="438" t="str">
        <f>IF($F345="","",IFERROR(IFERROR(INDEX(Réttabanki!$U:$U,MATCH($F345,Réttabanki!$A:$A,0)),INDEX(Vöruskrá!$R:$R,MATCH($F345,Vöruskrá!$B:$B,0)))*($H345+IF($I345="",$H345*(1+$AD$2),$I345))/2/1000,""))</f>
        <v/>
      </c>
      <c r="K345" t="s">
        <v>2672</v>
      </c>
      <c r="L345" t="s">
        <v>2461</v>
      </c>
      <c r="U345" s="457"/>
      <c r="V345" s="457"/>
      <c r="W345" s="457"/>
      <c r="X345" s="457"/>
      <c r="Y345" s="457"/>
      <c r="Z345" s="457"/>
      <c r="AA345" s="457"/>
      <c r="AF345" t="str">
        <f>IF($F345="","",IFERROR(IFERROR(INDEX(Réttabanki!$U:$U,MATCH($F345,Réttabanki!$A:$A,0)),INDEX(Vöruskrá!$R:$R,MATCH($F345,Vöruskrá!$B:$B,0)))*$H345/1000,""))</f>
        <v/>
      </c>
      <c r="AG345" t="str">
        <f>IF($F345="","",IFERROR(IFERROR(INDEX(Réttabanki!$U:$U,MATCH($F345,Réttabanki!$A:$A,0)),INDEX(Vöruskrá!$R:$R,MATCH($F345,Vöruskrá!$B:$B,0)))*IF($I345="",$H345*(1+$AD$2),$I345)/1000,""))</f>
        <v/>
      </c>
      <c r="AH345" t="str">
        <f t="shared" ref="AH345:AH375" si="23">IF(N($AF345)+N($AG345)=0,"",MAX(N($AF345)/$AE$6,N($AG345)/$AE$5))</f>
        <v/>
      </c>
      <c r="AI345" t="str">
        <f t="shared" si="21"/>
        <v/>
      </c>
      <c r="AJ345" s="314">
        <f t="shared" si="22"/>
        <v>46273</v>
      </c>
    </row>
    <row r="346" spans="1:36" ht="14.45">
      <c r="A346" s="155"/>
      <c r="B346" t="s">
        <v>2396</v>
      </c>
      <c r="C346">
        <v>37</v>
      </c>
      <c r="D346" t="s">
        <v>2318</v>
      </c>
      <c r="E346" t="s">
        <v>2352</v>
      </c>
      <c r="F346" t="s">
        <v>1248</v>
      </c>
      <c r="G346" t="s">
        <v>2673</v>
      </c>
      <c r="H346">
        <v>160</v>
      </c>
      <c r="I346">
        <v>180</v>
      </c>
      <c r="J346" s="438">
        <f>IF($F346="","",IFERROR(IFERROR(INDEX(Réttabanki!$U:$U,MATCH($F346,Réttabanki!$A:$A,0)),INDEX(Vöruskrá!$R:$R,MATCH($F346,Vöruskrá!$B:$B,0)))*($H346+IF($I346="",$H346*(1+$AD$2),$I346))/2/1000,""))</f>
        <v>306</v>
      </c>
      <c r="K346" t="s">
        <v>1249</v>
      </c>
      <c r="L346" t="s">
        <v>666</v>
      </c>
      <c r="N346">
        <v>183</v>
      </c>
      <c r="O346">
        <v>11</v>
      </c>
      <c r="P346">
        <v>1.1000000000000001</v>
      </c>
      <c r="Q346">
        <v>7.9</v>
      </c>
      <c r="R346">
        <v>13</v>
      </c>
      <c r="S346">
        <v>2.4</v>
      </c>
      <c r="T346" s="45">
        <v>2</v>
      </c>
      <c r="U346" s="455" t="s">
        <v>2357</v>
      </c>
      <c r="V346" s="455" t="s">
        <v>2358</v>
      </c>
      <c r="W346" s="455">
        <v>180</v>
      </c>
      <c r="X346" s="455" t="s">
        <v>2462</v>
      </c>
      <c r="Y346" s="455">
        <v>75</v>
      </c>
      <c r="Z346" s="455"/>
      <c r="AA346" s="455"/>
      <c r="AF346">
        <f>IF($F346="","",IFERROR(IFERROR(INDEX(Réttabanki!$U:$U,MATCH($F346,Réttabanki!$A:$A,0)),INDEX(Vöruskrá!$R:$R,MATCH($F346,Vöruskrá!$B:$B,0)))*$H346/1000,""))</f>
        <v>288</v>
      </c>
      <c r="AG346">
        <f>IF($F346="","",IFERROR(IFERROR(INDEX(Réttabanki!$U:$U,MATCH($F346,Réttabanki!$A:$A,0)),INDEX(Vöruskrá!$R:$R,MATCH($F346,Vöruskrá!$B:$B,0)))*IF($I346="",$H346*(1+$AD$2),$I346)/1000,""))</f>
        <v>324</v>
      </c>
      <c r="AH346">
        <f t="shared" si="23"/>
        <v>0.2817391304347826</v>
      </c>
      <c r="AI346" t="str">
        <f t="shared" si="21"/>
        <v>OK</v>
      </c>
      <c r="AJ346" s="314">
        <f t="shared" si="22"/>
        <v>46273</v>
      </c>
    </row>
    <row r="347" spans="1:36" ht="14.45">
      <c r="A347" s="155"/>
      <c r="B347" t="s">
        <v>2396</v>
      </c>
      <c r="C347">
        <v>37</v>
      </c>
      <c r="D347" t="s">
        <v>2318</v>
      </c>
      <c r="E347" t="s">
        <v>2352</v>
      </c>
      <c r="F347" t="s">
        <v>420</v>
      </c>
      <c r="G347" t="s">
        <v>2463</v>
      </c>
      <c r="H347">
        <v>80</v>
      </c>
      <c r="I347">
        <v>100</v>
      </c>
      <c r="J347" s="438">
        <f>IF($F347="","",IFERROR(IFERROR(INDEX(Réttabanki!$U:$U,MATCH($F347,Réttabanki!$A:$A,0)),INDEX(Vöruskrá!$R:$R,MATCH($F347,Vöruskrá!$B:$B,0)))*($H347+IF($I347="",$H347*(1+$AD$2),$I347))/2/1000,""))</f>
        <v>31.5</v>
      </c>
      <c r="K347" t="s">
        <v>418</v>
      </c>
      <c r="L347" t="s">
        <v>228</v>
      </c>
      <c r="N347">
        <v>130</v>
      </c>
      <c r="O347">
        <v>0.3</v>
      </c>
      <c r="P347">
        <v>0.1</v>
      </c>
      <c r="Q347">
        <v>28.6</v>
      </c>
      <c r="R347">
        <v>2.7</v>
      </c>
      <c r="S347">
        <v>0</v>
      </c>
      <c r="T347">
        <v>1</v>
      </c>
      <c r="U347" s="457" t="s">
        <v>2464</v>
      </c>
      <c r="V347" s="457" t="s">
        <v>2358</v>
      </c>
      <c r="W347" s="457" t="s">
        <v>2364</v>
      </c>
      <c r="X347" s="457">
        <v>55</v>
      </c>
      <c r="Y347" s="457" t="s">
        <v>2465</v>
      </c>
      <c r="Z347" s="457" t="s">
        <v>2466</v>
      </c>
      <c r="AA347" s="457"/>
      <c r="AF347">
        <f>IF($F347="","",IFERROR(IFERROR(INDEX(Réttabanki!$U:$U,MATCH($F347,Réttabanki!$A:$A,0)),INDEX(Vöruskrá!$R:$R,MATCH($F347,Vöruskrá!$B:$B,0)))*$H347/1000,""))</f>
        <v>28</v>
      </c>
      <c r="AG347">
        <f>IF($F347="","",IFERROR(IFERROR(INDEX(Réttabanki!$U:$U,MATCH($F347,Réttabanki!$A:$A,0)),INDEX(Vöruskrá!$R:$R,MATCH($F347,Vöruskrá!$B:$B,0)))*IF($I347="",$H347*(1+$AD$2),$I347)/1000,""))</f>
        <v>35</v>
      </c>
      <c r="AH347">
        <f t="shared" si="23"/>
        <v>3.0434782608695653E-2</v>
      </c>
      <c r="AI347" t="str">
        <f t="shared" si="21"/>
        <v>OK</v>
      </c>
      <c r="AJ347" s="314">
        <f t="shared" si="22"/>
        <v>46273</v>
      </c>
    </row>
    <row r="348" spans="1:36" ht="14.45">
      <c r="A348" s="155"/>
      <c r="B348" t="s">
        <v>2396</v>
      </c>
      <c r="C348">
        <v>37</v>
      </c>
      <c r="D348" t="s">
        <v>2318</v>
      </c>
      <c r="E348" t="s">
        <v>2352</v>
      </c>
      <c r="F348" t="s">
        <v>366</v>
      </c>
      <c r="G348" t="s">
        <v>2674</v>
      </c>
      <c r="H348">
        <v>25</v>
      </c>
      <c r="I348">
        <v>25</v>
      </c>
      <c r="J348" s="438">
        <f>IF($F348="","",IFERROR(IFERROR(INDEX(Réttabanki!$U:$U,MATCH($F348,Réttabanki!$A:$A,0)),INDEX(Vöruskrá!$R:$R,MATCH($F348,Vöruskrá!$B:$B,0)))*($H348+IF($I348="",$H348*(1+$AD$2),$I348))/2/1000,""))</f>
        <v>15</v>
      </c>
      <c r="K348" t="s">
        <v>367</v>
      </c>
      <c r="L348" t="s">
        <v>240</v>
      </c>
      <c r="N348">
        <v>532</v>
      </c>
      <c r="O348">
        <v>57</v>
      </c>
      <c r="P348">
        <v>3.7</v>
      </c>
      <c r="Q348">
        <v>5.9</v>
      </c>
      <c r="S348">
        <v>1.2</v>
      </c>
      <c r="U348" s="455" t="s">
        <v>2357</v>
      </c>
      <c r="V348" s="455" t="s">
        <v>2403</v>
      </c>
      <c r="W348" s="455"/>
      <c r="X348" s="455"/>
      <c r="Y348" s="455"/>
      <c r="Z348" s="455"/>
      <c r="AA348" s="455"/>
      <c r="AF348">
        <f>IF($F348="","",IFERROR(IFERROR(INDEX(Réttabanki!$U:$U,MATCH($F348,Réttabanki!$A:$A,0)),INDEX(Vöruskrá!$R:$R,MATCH($F348,Vöruskrá!$B:$B,0)))*$H348/1000,""))</f>
        <v>15</v>
      </c>
      <c r="AG348">
        <f>IF($F348="","",IFERROR(IFERROR(INDEX(Réttabanki!$U:$U,MATCH($F348,Réttabanki!$A:$A,0)),INDEX(Vöruskrá!$R:$R,MATCH($F348,Vöruskrá!$B:$B,0)))*IF($I348="",$H348*(1+$AD$2),$I348)/1000,""))</f>
        <v>15</v>
      </c>
      <c r="AH348">
        <f t="shared" si="23"/>
        <v>1.3043478260869565E-2</v>
      </c>
      <c r="AI348" t="str">
        <f t="shared" si="21"/>
        <v>OK</v>
      </c>
      <c r="AJ348" s="314">
        <f t="shared" si="22"/>
        <v>46273</v>
      </c>
    </row>
    <row r="349" spans="1:36" ht="14.45">
      <c r="A349" s="155"/>
      <c r="B349" t="s">
        <v>2396</v>
      </c>
      <c r="C349">
        <v>37</v>
      </c>
      <c r="D349" t="s">
        <v>2318</v>
      </c>
      <c r="E349" t="s">
        <v>1080</v>
      </c>
      <c r="G349" t="s">
        <v>2675</v>
      </c>
      <c r="J349" s="438" t="str">
        <f>IF($F349="","",IFERROR(IFERROR(INDEX(Réttabanki!$U:$U,MATCH($F349,Réttabanki!$A:$A,0)),INDEX(Vöruskrá!$R:$R,MATCH($F349,Vöruskrá!$B:$B,0)))*($H349+IF($I349="",$H349*(1+$AD$2),$I349))/2/1000,""))</f>
        <v/>
      </c>
      <c r="K349" t="s">
        <v>2676</v>
      </c>
      <c r="L349" t="s">
        <v>666</v>
      </c>
      <c r="U349" s="457"/>
      <c r="V349" s="457"/>
      <c r="W349" s="457"/>
      <c r="X349" s="457"/>
      <c r="Y349" s="457"/>
      <c r="Z349" s="457"/>
      <c r="AA349" s="457"/>
      <c r="AF349" t="str">
        <f>IF($F349="","",IFERROR(IFERROR(INDEX(Réttabanki!$U:$U,MATCH($F349,Réttabanki!$A:$A,0)),INDEX(Vöruskrá!$R:$R,MATCH($F349,Vöruskrá!$B:$B,0)))*$H349/1000,""))</f>
        <v/>
      </c>
      <c r="AG349" t="str">
        <f>IF($F349="","",IFERROR(IFERROR(INDEX(Réttabanki!$U:$U,MATCH($F349,Réttabanki!$A:$A,0)),INDEX(Vöruskrá!$R:$R,MATCH($F349,Vöruskrá!$B:$B,0)))*IF($I349="",$H349*(1+$AD$2),$I349)/1000,""))</f>
        <v/>
      </c>
      <c r="AH349" t="str">
        <f t="shared" si="23"/>
        <v/>
      </c>
      <c r="AI349" t="str">
        <f t="shared" si="21"/>
        <v/>
      </c>
      <c r="AJ349" s="314">
        <f t="shared" si="22"/>
        <v>46273</v>
      </c>
    </row>
    <row r="350" spans="1:36" ht="14.45">
      <c r="A350" s="155"/>
      <c r="B350" t="s">
        <v>2396</v>
      </c>
      <c r="C350">
        <v>37</v>
      </c>
      <c r="D350" t="s">
        <v>2318</v>
      </c>
      <c r="E350" t="s">
        <v>1080</v>
      </c>
      <c r="F350" t="s">
        <v>1248</v>
      </c>
      <c r="G350" t="s">
        <v>2673</v>
      </c>
      <c r="H350">
        <v>160</v>
      </c>
      <c r="I350">
        <v>180</v>
      </c>
      <c r="J350" s="438">
        <f>IF($F350="","",IFERROR(IFERROR(INDEX(Réttabanki!$U:$U,MATCH($F350,Réttabanki!$A:$A,0)),INDEX(Vöruskrá!$R:$R,MATCH($F350,Vöruskrá!$B:$B,0)))*($H350+IF($I350="",$H350*(1+$AD$2),$I350))/2/1000,""))</f>
        <v>306</v>
      </c>
      <c r="K350" t="s">
        <v>1249</v>
      </c>
      <c r="L350" t="s">
        <v>666</v>
      </c>
      <c r="N350">
        <v>183</v>
      </c>
      <c r="O350">
        <v>11</v>
      </c>
      <c r="P350">
        <v>1.1000000000000001</v>
      </c>
      <c r="Q350">
        <v>7.9</v>
      </c>
      <c r="R350">
        <v>13</v>
      </c>
      <c r="S350">
        <v>2.4</v>
      </c>
      <c r="T350" s="45">
        <v>2</v>
      </c>
      <c r="U350" s="455" t="s">
        <v>2357</v>
      </c>
      <c r="V350" s="455" t="s">
        <v>2358</v>
      </c>
      <c r="W350" s="455">
        <v>180</v>
      </c>
      <c r="X350" s="455" t="s">
        <v>2462</v>
      </c>
      <c r="Y350" s="455">
        <v>75</v>
      </c>
      <c r="Z350" s="455"/>
      <c r="AA350" s="455"/>
      <c r="AF350">
        <f>IF($F350="","",IFERROR(IFERROR(INDEX(Réttabanki!$U:$U,MATCH($F350,Réttabanki!$A:$A,0)),INDEX(Vöruskrá!$R:$R,MATCH($F350,Vöruskrá!$B:$B,0)))*$H350/1000,""))</f>
        <v>288</v>
      </c>
      <c r="AG350">
        <f>IF($F350="","",IFERROR(IFERROR(INDEX(Réttabanki!$U:$U,MATCH($F350,Réttabanki!$A:$A,0)),INDEX(Vöruskrá!$R:$R,MATCH($F350,Vöruskrá!$B:$B,0)))*IF($I350="",$H350*(1+$AD$2),$I350)/1000,""))</f>
        <v>324</v>
      </c>
      <c r="AH350">
        <f t="shared" si="23"/>
        <v>0.2817391304347826</v>
      </c>
      <c r="AI350" t="str">
        <f t="shared" si="21"/>
        <v>OK</v>
      </c>
      <c r="AJ350" s="314">
        <f t="shared" si="22"/>
        <v>46273</v>
      </c>
    </row>
    <row r="351" spans="1:36" ht="14.45">
      <c r="A351" s="155"/>
      <c r="B351" t="s">
        <v>2396</v>
      </c>
      <c r="C351">
        <v>37</v>
      </c>
      <c r="D351" t="s">
        <v>2318</v>
      </c>
      <c r="E351" t="s">
        <v>1080</v>
      </c>
      <c r="F351" t="s">
        <v>420</v>
      </c>
      <c r="G351" t="s">
        <v>2463</v>
      </c>
      <c r="H351">
        <v>80</v>
      </c>
      <c r="I351">
        <v>100</v>
      </c>
      <c r="J351" s="438">
        <f>IF($F351="","",IFERROR(IFERROR(INDEX(Réttabanki!$U:$U,MATCH($F351,Réttabanki!$A:$A,0)),INDEX(Vöruskrá!$R:$R,MATCH($F351,Vöruskrá!$B:$B,0)))*($H351+IF($I351="",$H351*(1+$AD$2),$I351))/2/1000,""))</f>
        <v>31.5</v>
      </c>
      <c r="K351" t="s">
        <v>418</v>
      </c>
      <c r="L351" t="s">
        <v>228</v>
      </c>
      <c r="N351">
        <v>130</v>
      </c>
      <c r="O351">
        <v>0.3</v>
      </c>
      <c r="P351">
        <v>0.1</v>
      </c>
      <c r="Q351">
        <v>28.6</v>
      </c>
      <c r="R351">
        <v>2.7</v>
      </c>
      <c r="S351">
        <v>0</v>
      </c>
      <c r="T351">
        <v>1</v>
      </c>
      <c r="U351" s="457" t="s">
        <v>2464</v>
      </c>
      <c r="V351" s="457" t="s">
        <v>2358</v>
      </c>
      <c r="W351" s="457" t="s">
        <v>2364</v>
      </c>
      <c r="X351" s="457">
        <v>55</v>
      </c>
      <c r="Y351" s="457" t="s">
        <v>2465</v>
      </c>
      <c r="Z351" s="457" t="s">
        <v>2466</v>
      </c>
      <c r="AA351" s="457"/>
      <c r="AF351">
        <f>IF($F351="","",IFERROR(IFERROR(INDEX(Réttabanki!$U:$U,MATCH($F351,Réttabanki!$A:$A,0)),INDEX(Vöruskrá!$R:$R,MATCH($F351,Vöruskrá!$B:$B,0)))*$H351/1000,""))</f>
        <v>28</v>
      </c>
      <c r="AG351">
        <f>IF($F351="","",IFERROR(IFERROR(INDEX(Réttabanki!$U:$U,MATCH($F351,Réttabanki!$A:$A,0)),INDEX(Vöruskrá!$R:$R,MATCH($F351,Vöruskrá!$B:$B,0)))*IF($I351="",$H351*(1+$AD$2),$I351)/1000,""))</f>
        <v>35</v>
      </c>
      <c r="AH351">
        <f t="shared" si="23"/>
        <v>3.0434782608695653E-2</v>
      </c>
      <c r="AI351" t="str">
        <f t="shared" si="21"/>
        <v>OK</v>
      </c>
      <c r="AJ351" s="314">
        <f t="shared" si="22"/>
        <v>46273</v>
      </c>
    </row>
    <row r="352" spans="1:36" ht="14.45">
      <c r="A352" s="155"/>
      <c r="B352" t="s">
        <v>2396</v>
      </c>
      <c r="C352">
        <v>37</v>
      </c>
      <c r="D352" t="s">
        <v>2318</v>
      </c>
      <c r="E352" t="s">
        <v>1080</v>
      </c>
      <c r="G352" t="s">
        <v>2677</v>
      </c>
      <c r="J352" s="438" t="str">
        <f>IF($F352="","",IFERROR(IFERROR(INDEX(Réttabanki!$U:$U,MATCH($F352,Réttabanki!$A:$A,0)),INDEX(Vöruskrá!$R:$R,MATCH($F352,Vöruskrá!$B:$B,0)))*($H352+IF($I352="",$H352*(1+$AD$2),$I352))/2/1000,""))</f>
        <v/>
      </c>
      <c r="K352" t="s">
        <v>2678</v>
      </c>
      <c r="L352" t="s">
        <v>1850</v>
      </c>
      <c r="U352" s="455"/>
      <c r="V352" s="455"/>
      <c r="W352" s="455"/>
      <c r="X352" s="455"/>
      <c r="Y352" s="455"/>
      <c r="Z352" s="455"/>
      <c r="AA352" s="455"/>
      <c r="AF352" t="str">
        <f>IF($F352="","",IFERROR(IFERROR(INDEX(Réttabanki!$U:$U,MATCH($F352,Réttabanki!$A:$A,0)),INDEX(Vöruskrá!$R:$R,MATCH($F352,Vöruskrá!$B:$B,0)))*$H352/1000,""))</f>
        <v/>
      </c>
      <c r="AG352" t="str">
        <f>IF($F352="","",IFERROR(IFERROR(INDEX(Réttabanki!$U:$U,MATCH($F352,Réttabanki!$A:$A,0)),INDEX(Vöruskrá!$R:$R,MATCH($F352,Vöruskrá!$B:$B,0)))*IF($I352="",$H352*(1+$AD$2),$I352)/1000,""))</f>
        <v/>
      </c>
      <c r="AH352" t="str">
        <f t="shared" si="23"/>
        <v/>
      </c>
      <c r="AI352" t="str">
        <f t="shared" si="21"/>
        <v/>
      </c>
      <c r="AJ352" s="314">
        <f t="shared" si="22"/>
        <v>46273</v>
      </c>
    </row>
    <row r="353" spans="1:36" ht="14.45">
      <c r="A353" s="155"/>
      <c r="B353" t="s">
        <v>2396</v>
      </c>
      <c r="C353">
        <v>37</v>
      </c>
      <c r="D353" t="s">
        <v>2318</v>
      </c>
      <c r="E353" t="s">
        <v>1080</v>
      </c>
      <c r="F353" t="s">
        <v>1152</v>
      </c>
      <c r="G353" t="s">
        <v>617</v>
      </c>
      <c r="H353">
        <v>160</v>
      </c>
      <c r="I353">
        <v>180</v>
      </c>
      <c r="J353" s="438">
        <f>IF($F353="","",IFERROR(IFERROR(INDEX(Réttabanki!$U:$U,MATCH($F353,Réttabanki!$A:$A,0)),INDEX(Vöruskrá!$R:$R,MATCH($F353,Vöruskrá!$B:$B,0)))*($H353+IF($I353="",$H353*(1+$AD$2),$I353))/2/1000,""))</f>
        <v>425</v>
      </c>
      <c r="K353" t="s">
        <v>1155</v>
      </c>
      <c r="L353" t="s">
        <v>340</v>
      </c>
      <c r="M353" t="s">
        <v>1156</v>
      </c>
      <c r="N353">
        <v>152</v>
      </c>
      <c r="O353">
        <v>8.1999999999999993</v>
      </c>
      <c r="P353">
        <v>0.7</v>
      </c>
      <c r="Q353">
        <v>6.3</v>
      </c>
      <c r="R353">
        <v>11</v>
      </c>
      <c r="S353">
        <v>0.9</v>
      </c>
      <c r="T353" s="45">
        <v>2</v>
      </c>
      <c r="U353" s="457" t="s">
        <v>2357</v>
      </c>
      <c r="V353" s="457" t="s">
        <v>2358</v>
      </c>
      <c r="W353" s="457">
        <v>180</v>
      </c>
      <c r="X353" s="457" t="s">
        <v>2462</v>
      </c>
      <c r="Y353" s="457">
        <v>75</v>
      </c>
      <c r="Z353" s="457"/>
      <c r="AA353" s="457"/>
      <c r="AF353">
        <f>IF($F353="","",IFERROR(IFERROR(INDEX(Réttabanki!$U:$U,MATCH($F353,Réttabanki!$A:$A,0)),INDEX(Vöruskrá!$R:$R,MATCH($F353,Vöruskrá!$B:$B,0)))*$H353/1000,""))</f>
        <v>400</v>
      </c>
      <c r="AG353">
        <f>IF($F353="","",IFERROR(IFERROR(INDEX(Réttabanki!$U:$U,MATCH($F353,Réttabanki!$A:$A,0)),INDEX(Vöruskrá!$R:$R,MATCH($F353,Vöruskrá!$B:$B,0)))*IF($I353="",$H353*(1+$AD$2),$I353)/1000,""))</f>
        <v>450</v>
      </c>
      <c r="AH353">
        <f t="shared" si="23"/>
        <v>0.39130434782608697</v>
      </c>
      <c r="AI353" t="str">
        <f t="shared" si="21"/>
        <v>⚠ Yfir 30%</v>
      </c>
      <c r="AJ353" s="314">
        <f t="shared" si="22"/>
        <v>46273</v>
      </c>
    </row>
    <row r="354" spans="1:36" ht="14.45">
      <c r="A354" s="155"/>
      <c r="B354" t="s">
        <v>2396</v>
      </c>
      <c r="C354">
        <v>37</v>
      </c>
      <c r="D354" t="s">
        <v>2318</v>
      </c>
      <c r="E354" t="s">
        <v>1080</v>
      </c>
      <c r="F354" t="s">
        <v>420</v>
      </c>
      <c r="G354" t="s">
        <v>2463</v>
      </c>
      <c r="H354">
        <v>80</v>
      </c>
      <c r="I354">
        <v>100</v>
      </c>
      <c r="J354" s="438">
        <f>IF($F354="","",IFERROR(IFERROR(INDEX(Réttabanki!$U:$U,MATCH($F354,Réttabanki!$A:$A,0)),INDEX(Vöruskrá!$R:$R,MATCH($F354,Vöruskrá!$B:$B,0)))*($H354+IF($I354="",$H354*(1+$AD$2),$I354))/2/1000,""))</f>
        <v>31.5</v>
      </c>
      <c r="K354" t="s">
        <v>418</v>
      </c>
      <c r="L354" t="s">
        <v>228</v>
      </c>
      <c r="N354">
        <v>130</v>
      </c>
      <c r="O354">
        <v>0.3</v>
      </c>
      <c r="P354">
        <v>0.1</v>
      </c>
      <c r="Q354">
        <v>28.6</v>
      </c>
      <c r="R354">
        <v>2.7</v>
      </c>
      <c r="S354">
        <v>0</v>
      </c>
      <c r="U354" s="455"/>
      <c r="V354" s="455"/>
      <c r="W354" s="455"/>
      <c r="X354" s="455"/>
      <c r="Y354" s="455"/>
      <c r="Z354" s="455"/>
      <c r="AA354" s="455"/>
      <c r="AF354">
        <f>IF($F354="","",IFERROR(IFERROR(INDEX(Réttabanki!$U:$U,MATCH($F354,Réttabanki!$A:$A,0)),INDEX(Vöruskrá!$R:$R,MATCH($F354,Vöruskrá!$B:$B,0)))*$H354/1000,""))</f>
        <v>28</v>
      </c>
      <c r="AG354">
        <f>IF($F354="","",IFERROR(IFERROR(INDEX(Réttabanki!$U:$U,MATCH($F354,Réttabanki!$A:$A,0)),INDEX(Vöruskrá!$R:$R,MATCH($F354,Vöruskrá!$B:$B,0)))*IF($I354="",$H354*(1+$AD$2),$I354)/1000,""))</f>
        <v>35</v>
      </c>
      <c r="AH354">
        <f t="shared" si="23"/>
        <v>3.0434782608695653E-2</v>
      </c>
      <c r="AI354" t="str">
        <f t="shared" si="21"/>
        <v>OK</v>
      </c>
      <c r="AJ354" s="314">
        <f t="shared" si="22"/>
        <v>46273</v>
      </c>
    </row>
    <row r="355" spans="1:36" ht="14.45">
      <c r="A355" s="155"/>
      <c r="B355" t="s">
        <v>2396</v>
      </c>
      <c r="C355">
        <v>37</v>
      </c>
      <c r="D355" t="s">
        <v>2318</v>
      </c>
      <c r="E355" t="s">
        <v>1080</v>
      </c>
      <c r="F355" t="s">
        <v>366</v>
      </c>
      <c r="G355" t="s">
        <v>2674</v>
      </c>
      <c r="H355">
        <v>25</v>
      </c>
      <c r="I355">
        <v>25</v>
      </c>
      <c r="J355" s="438">
        <f>IF($F355="","",IFERROR(IFERROR(INDEX(Réttabanki!$U:$U,MATCH($F355,Réttabanki!$A:$A,0)),INDEX(Vöruskrá!$R:$R,MATCH($F355,Vöruskrá!$B:$B,0)))*($H355+IF($I355="",$H355*(1+$AD$2),$I355))/2/1000,""))</f>
        <v>15</v>
      </c>
      <c r="K355" t="s">
        <v>367</v>
      </c>
      <c r="L355" t="s">
        <v>240</v>
      </c>
      <c r="N355">
        <v>532</v>
      </c>
      <c r="O355">
        <v>57</v>
      </c>
      <c r="P355">
        <v>3.7</v>
      </c>
      <c r="Q355">
        <v>5.9</v>
      </c>
      <c r="S355">
        <v>1.2</v>
      </c>
      <c r="U355" s="457"/>
      <c r="V355" s="457"/>
      <c r="W355" s="457"/>
      <c r="X355" s="457"/>
      <c r="Y355" s="457"/>
      <c r="Z355" s="457"/>
      <c r="AA355" s="457"/>
      <c r="AF355">
        <f>IF($F355="","",IFERROR(IFERROR(INDEX(Réttabanki!$U:$U,MATCH($F355,Réttabanki!$A:$A,0)),INDEX(Vöruskrá!$R:$R,MATCH($F355,Vöruskrá!$B:$B,0)))*$H355/1000,""))</f>
        <v>15</v>
      </c>
      <c r="AG355">
        <f>IF($F355="","",IFERROR(IFERROR(INDEX(Réttabanki!$U:$U,MATCH($F355,Réttabanki!$A:$A,0)),INDEX(Vöruskrá!$R:$R,MATCH($F355,Vöruskrá!$B:$B,0)))*IF($I355="",$H355*(1+$AD$2),$I355)/1000,""))</f>
        <v>15</v>
      </c>
      <c r="AH355">
        <f t="shared" si="23"/>
        <v>1.3043478260869565E-2</v>
      </c>
      <c r="AI355" t="str">
        <f t="shared" si="21"/>
        <v>OK</v>
      </c>
      <c r="AJ355" s="314">
        <f t="shared" si="22"/>
        <v>46273</v>
      </c>
    </row>
    <row r="356" spans="1:36" ht="14.45">
      <c r="A356" s="155"/>
      <c r="B356" t="s">
        <v>2396</v>
      </c>
      <c r="C356">
        <v>37</v>
      </c>
      <c r="D356" t="s">
        <v>2318</v>
      </c>
      <c r="E356" t="s">
        <v>1080</v>
      </c>
      <c r="F356" t="s">
        <v>1152</v>
      </c>
      <c r="G356" t="s">
        <v>617</v>
      </c>
      <c r="H356">
        <v>160</v>
      </c>
      <c r="I356">
        <v>180</v>
      </c>
      <c r="J356" s="438">
        <f>IF($F356="","",IFERROR(IFERROR(INDEX(Réttabanki!$U:$U,MATCH($F356,Réttabanki!$A:$A,0)),INDEX(Vöruskrá!$R:$R,MATCH($F356,Vöruskrá!$B:$B,0)))*($H356+IF($I356="",$H356*(1+$AD$2),$I356))/2/1000,""))</f>
        <v>425</v>
      </c>
      <c r="K356" t="s">
        <v>1155</v>
      </c>
      <c r="L356" t="s">
        <v>340</v>
      </c>
      <c r="M356" t="s">
        <v>1156</v>
      </c>
      <c r="N356">
        <v>152</v>
      </c>
      <c r="O356">
        <v>8.1999999999999993</v>
      </c>
      <c r="P356">
        <v>0.7</v>
      </c>
      <c r="Q356">
        <v>6.3</v>
      </c>
      <c r="R356">
        <v>11</v>
      </c>
      <c r="S356">
        <v>0.9</v>
      </c>
      <c r="T356" s="45">
        <v>2</v>
      </c>
      <c r="U356" s="455" t="s">
        <v>2357</v>
      </c>
      <c r="V356" s="455" t="s">
        <v>2358</v>
      </c>
      <c r="W356" s="455">
        <v>180</v>
      </c>
      <c r="X356" s="455" t="s">
        <v>2462</v>
      </c>
      <c r="Y356" s="455">
        <v>75</v>
      </c>
      <c r="Z356" s="455"/>
      <c r="AA356" s="455"/>
      <c r="AF356">
        <f>IF($F356="","",IFERROR(IFERROR(INDEX(Réttabanki!$U:$U,MATCH($F356,Réttabanki!$A:$A,0)),INDEX(Vöruskrá!$R:$R,MATCH($F356,Vöruskrá!$B:$B,0)))*$H356/1000,""))</f>
        <v>400</v>
      </c>
      <c r="AG356">
        <f>IF($F356="","",IFERROR(IFERROR(INDEX(Réttabanki!$U:$U,MATCH($F356,Réttabanki!$A:$A,0)),INDEX(Vöruskrá!$R:$R,MATCH($F356,Vöruskrá!$B:$B,0)))*IF($I356="",$H356*(1+$AD$2),$I356)/1000,""))</f>
        <v>450</v>
      </c>
      <c r="AH356">
        <f t="shared" si="23"/>
        <v>0.39130434782608697</v>
      </c>
      <c r="AI356" t="str">
        <f t="shared" si="21"/>
        <v>⚠ Yfir 30%</v>
      </c>
      <c r="AJ356" s="314">
        <f t="shared" si="22"/>
        <v>46273</v>
      </c>
    </row>
    <row r="357" spans="1:36" ht="14.45">
      <c r="A357" s="155"/>
      <c r="B357" t="s">
        <v>2396</v>
      </c>
      <c r="C357">
        <v>37</v>
      </c>
      <c r="D357" t="s">
        <v>2318</v>
      </c>
      <c r="E357" t="s">
        <v>1080</v>
      </c>
      <c r="F357" t="s">
        <v>420</v>
      </c>
      <c r="G357" t="s">
        <v>2463</v>
      </c>
      <c r="H357">
        <v>80</v>
      </c>
      <c r="I357">
        <v>100</v>
      </c>
      <c r="J357" s="438">
        <f>IF($F357="","",IFERROR(IFERROR(INDEX(Réttabanki!$U:$U,MATCH($F357,Réttabanki!$A:$A,0)),INDEX(Vöruskrá!$R:$R,MATCH($F357,Vöruskrá!$B:$B,0)))*($H357+IF($I357="",$H357*(1+$AD$2),$I357))/2/1000,""))</f>
        <v>31.5</v>
      </c>
      <c r="K357" t="s">
        <v>418</v>
      </c>
      <c r="L357" t="s">
        <v>228</v>
      </c>
      <c r="N357">
        <v>130</v>
      </c>
      <c r="O357">
        <v>0.3</v>
      </c>
      <c r="P357">
        <v>0.1</v>
      </c>
      <c r="Q357">
        <v>28.6</v>
      </c>
      <c r="R357">
        <v>2.7</v>
      </c>
      <c r="S357">
        <v>0</v>
      </c>
      <c r="U357" s="457"/>
      <c r="V357" s="457"/>
      <c r="W357" s="457"/>
      <c r="X357" s="457"/>
      <c r="Y357" s="457"/>
      <c r="Z357" s="457"/>
      <c r="AA357" s="457"/>
      <c r="AF357">
        <f>IF($F357="","",IFERROR(IFERROR(INDEX(Réttabanki!$U:$U,MATCH($F357,Réttabanki!$A:$A,0)),INDEX(Vöruskrá!$R:$R,MATCH($F357,Vöruskrá!$B:$B,0)))*$H357/1000,""))</f>
        <v>28</v>
      </c>
      <c r="AG357">
        <f>IF($F357="","",IFERROR(IFERROR(INDEX(Réttabanki!$U:$U,MATCH($F357,Réttabanki!$A:$A,0)),INDEX(Vöruskrá!$R:$R,MATCH($F357,Vöruskrá!$B:$B,0)))*IF($I357="",$H357*(1+$AD$2),$I357)/1000,""))</f>
        <v>35</v>
      </c>
      <c r="AH357">
        <f t="shared" si="23"/>
        <v>3.0434782608695653E-2</v>
      </c>
      <c r="AI357" t="str">
        <f t="shared" si="21"/>
        <v>OK</v>
      </c>
      <c r="AJ357" s="314">
        <f t="shared" si="22"/>
        <v>46273</v>
      </c>
    </row>
    <row r="358" spans="1:36" ht="14.45">
      <c r="A358" s="155"/>
      <c r="B358" t="s">
        <v>2396</v>
      </c>
      <c r="C358">
        <v>37</v>
      </c>
      <c r="D358" t="s">
        <v>2318</v>
      </c>
      <c r="E358" t="s">
        <v>1080</v>
      </c>
      <c r="G358" t="s">
        <v>2679</v>
      </c>
      <c r="J358" s="438" t="str">
        <f>IF($F358="","",IFERROR(IFERROR(INDEX(Réttabanki!$U:$U,MATCH($F358,Réttabanki!$A:$A,0)),INDEX(Vöruskrá!$R:$R,MATCH($F358,Vöruskrá!$B:$B,0)))*($H358+IF($I358="",$H358*(1+$AD$2),$I358))/2/1000,""))</f>
        <v/>
      </c>
      <c r="K358" t="s">
        <v>263</v>
      </c>
      <c r="L358" t="s">
        <v>228</v>
      </c>
      <c r="U358" s="455"/>
      <c r="V358" s="455"/>
      <c r="W358" s="455"/>
      <c r="X358" s="455"/>
      <c r="Y358" s="455"/>
      <c r="Z358" s="455"/>
      <c r="AA358" s="455"/>
      <c r="AF358" t="str">
        <f>IF($F358="","",IFERROR(IFERROR(INDEX(Réttabanki!$U:$U,MATCH($F358,Réttabanki!$A:$A,0)),INDEX(Vöruskrá!$R:$R,MATCH($F358,Vöruskrá!$B:$B,0)))*$H358/1000,""))</f>
        <v/>
      </c>
      <c r="AG358" t="str">
        <f>IF($F358="","",IFERROR(IFERROR(INDEX(Réttabanki!$U:$U,MATCH($F358,Réttabanki!$A:$A,0)),INDEX(Vöruskrá!$R:$R,MATCH($F358,Vöruskrá!$B:$B,0)))*IF($I358="",$H358*(1+$AD$2),$I358)/1000,""))</f>
        <v/>
      </c>
      <c r="AH358" t="str">
        <f t="shared" si="23"/>
        <v/>
      </c>
      <c r="AI358" t="str">
        <f t="shared" si="21"/>
        <v/>
      </c>
      <c r="AJ358" s="314">
        <f t="shared" si="22"/>
        <v>46273</v>
      </c>
    </row>
    <row r="359" spans="1:36">
      <c r="A359" s="222"/>
      <c r="B359" s="218" t="s">
        <v>2396</v>
      </c>
      <c r="C359" s="218">
        <v>37</v>
      </c>
      <c r="D359" s="218" t="s">
        <v>2318</v>
      </c>
      <c r="E359" s="218" t="s">
        <v>1080</v>
      </c>
      <c r="F359" s="218" t="s">
        <v>718</v>
      </c>
      <c r="G359" s="218" t="s">
        <v>2494</v>
      </c>
      <c r="H359" s="218">
        <v>160</v>
      </c>
      <c r="I359" s="218">
        <v>180</v>
      </c>
      <c r="J359" s="437">
        <f>IF($F359="","",IFERROR(IFERROR(INDEX(Réttabanki!$U:$U,MATCH($F359,Réttabanki!$A:$A,0)),INDEX(Vöruskrá!$R:$R,MATCH($F359,Vöruskrá!$B:$B,0)))*($H359+IF($I359="",$H359*(1+$AD$2),$I359))/2/1000,""))</f>
        <v>294.77999999999997</v>
      </c>
      <c r="K359" s="218" t="s">
        <v>263</v>
      </c>
      <c r="L359" s="218"/>
      <c r="M359" s="218"/>
      <c r="N359" s="218">
        <v>150</v>
      </c>
      <c r="O359" s="218">
        <v>9.5</v>
      </c>
      <c r="P359" s="218">
        <v>2.2999999999999998</v>
      </c>
      <c r="Q359" s="218">
        <v>0</v>
      </c>
      <c r="R359" s="218">
        <v>18</v>
      </c>
      <c r="S359" s="218">
        <v>0.2</v>
      </c>
      <c r="T359">
        <v>2</v>
      </c>
      <c r="U359" s="457" t="s">
        <v>2357</v>
      </c>
      <c r="V359" s="457" t="s">
        <v>2358</v>
      </c>
      <c r="W359" s="457">
        <v>160</v>
      </c>
      <c r="X359" s="457" t="s">
        <v>2462</v>
      </c>
      <c r="Y359" s="457">
        <v>75</v>
      </c>
      <c r="Z359" s="457"/>
      <c r="AA359" s="457"/>
      <c r="AF359">
        <f>IF($F359="","",IFERROR(IFERROR(INDEX(Réttabanki!$U:$U,MATCH($F359,Réttabanki!$A:$A,0)),INDEX(Vöruskrá!$R:$R,MATCH($F359,Vöruskrá!$B:$B,0)))*$H359/1000,""))</f>
        <v>277.44</v>
      </c>
      <c r="AG359">
        <f>IF($F359="","",IFERROR(IFERROR(INDEX(Réttabanki!$U:$U,MATCH($F359,Réttabanki!$A:$A,0)),INDEX(Vöruskrá!$R:$R,MATCH($F359,Vöruskrá!$B:$B,0)))*IF($I359="",$H359*(1+$AD$2),$I359)/1000,""))</f>
        <v>312.12</v>
      </c>
      <c r="AH359">
        <f t="shared" si="23"/>
        <v>0.2714086956521739</v>
      </c>
      <c r="AI359" t="str">
        <f t="shared" si="21"/>
        <v>OK</v>
      </c>
      <c r="AJ359" s="314">
        <f t="shared" si="22"/>
        <v>46273</v>
      </c>
    </row>
    <row r="360" spans="1:36" ht="14.45">
      <c r="A360" s="155"/>
      <c r="B360" t="s">
        <v>2396</v>
      </c>
      <c r="C360">
        <v>37</v>
      </c>
      <c r="D360" t="s">
        <v>2318</v>
      </c>
      <c r="E360" t="s">
        <v>2376</v>
      </c>
      <c r="G360" t="s">
        <v>2677</v>
      </c>
      <c r="J360" s="438" t="str">
        <f>IF($F360="","",IFERROR(IFERROR(INDEX(Réttabanki!$U:$U,MATCH($F360,Réttabanki!$A:$A,0)),INDEX(Vöruskrá!$R:$R,MATCH($F360,Vöruskrá!$B:$B,0)))*($H360+IF($I360="",$H360*(1+$AD$2),$I360))/2/1000,""))</f>
        <v/>
      </c>
      <c r="K360" t="s">
        <v>2680</v>
      </c>
      <c r="L360" t="s">
        <v>1850</v>
      </c>
      <c r="U360" s="455"/>
      <c r="V360" s="455"/>
      <c r="W360" s="455"/>
      <c r="X360" s="455"/>
      <c r="Y360" s="455"/>
      <c r="Z360" s="455"/>
      <c r="AA360" s="455"/>
      <c r="AF360" t="str">
        <f>IF($F360="","",IFERROR(IFERROR(INDEX(Réttabanki!$U:$U,MATCH($F360,Réttabanki!$A:$A,0)),INDEX(Vöruskrá!$R:$R,MATCH($F360,Vöruskrá!$B:$B,0)))*$H360/1000,""))</f>
        <v/>
      </c>
      <c r="AG360" t="str">
        <f>IF($F360="","",IFERROR(IFERROR(INDEX(Réttabanki!$U:$U,MATCH($F360,Réttabanki!$A:$A,0)),INDEX(Vöruskrá!$R:$R,MATCH($F360,Vöruskrá!$B:$B,0)))*IF($I360="",$H360*(1+$AD$2),$I360)/1000,""))</f>
        <v/>
      </c>
      <c r="AH360" t="str">
        <f t="shared" si="23"/>
        <v/>
      </c>
      <c r="AI360" t="str">
        <f t="shared" si="21"/>
        <v/>
      </c>
      <c r="AJ360" s="314">
        <f t="shared" si="22"/>
        <v>46273</v>
      </c>
    </row>
    <row r="361" spans="1:36" ht="14.45">
      <c r="A361" s="155"/>
      <c r="B361" t="s">
        <v>2396</v>
      </c>
      <c r="C361">
        <v>37</v>
      </c>
      <c r="D361" t="s">
        <v>2318</v>
      </c>
      <c r="E361" t="s">
        <v>2376</v>
      </c>
      <c r="F361" t="s">
        <v>1152</v>
      </c>
      <c r="G361" t="s">
        <v>617</v>
      </c>
      <c r="H361">
        <v>160</v>
      </c>
      <c r="I361">
        <v>180</v>
      </c>
      <c r="J361" s="438">
        <f>IF($F361="","",IFERROR(IFERROR(INDEX(Réttabanki!$U:$U,MATCH($F361,Réttabanki!$A:$A,0)),INDEX(Vöruskrá!$R:$R,MATCH($F361,Vöruskrá!$B:$B,0)))*($H361+IF($I361="",$H361*(1+$AD$2),$I361))/2/1000,""))</f>
        <v>425</v>
      </c>
      <c r="K361" t="s">
        <v>1155</v>
      </c>
      <c r="L361" t="s">
        <v>340</v>
      </c>
      <c r="M361" t="s">
        <v>1156</v>
      </c>
      <c r="N361">
        <v>152</v>
      </c>
      <c r="O361">
        <v>8.1999999999999993</v>
      </c>
      <c r="P361">
        <v>0.7</v>
      </c>
      <c r="Q361">
        <v>6.3</v>
      </c>
      <c r="R361">
        <v>11</v>
      </c>
      <c r="S361">
        <v>0.9</v>
      </c>
      <c r="T361" s="45">
        <v>2</v>
      </c>
      <c r="U361" s="457" t="s">
        <v>2357</v>
      </c>
      <c r="V361" s="457" t="s">
        <v>2358</v>
      </c>
      <c r="W361" s="457">
        <v>180</v>
      </c>
      <c r="X361" s="457" t="s">
        <v>2462</v>
      </c>
      <c r="Y361" s="457">
        <v>75</v>
      </c>
      <c r="Z361" s="457"/>
      <c r="AA361" s="457"/>
      <c r="AF361">
        <f>IF($F361="","",IFERROR(IFERROR(INDEX(Réttabanki!$U:$U,MATCH($F361,Réttabanki!$A:$A,0)),INDEX(Vöruskrá!$R:$R,MATCH($F361,Vöruskrá!$B:$B,0)))*$H361/1000,""))</f>
        <v>400</v>
      </c>
      <c r="AG361">
        <f>IF($F361="","",IFERROR(IFERROR(INDEX(Réttabanki!$U:$U,MATCH($F361,Réttabanki!$A:$A,0)),INDEX(Vöruskrá!$R:$R,MATCH($F361,Vöruskrá!$B:$B,0)))*IF($I361="",$H361*(1+$AD$2),$I361)/1000,""))</f>
        <v>450</v>
      </c>
      <c r="AH361">
        <f t="shared" si="23"/>
        <v>0.39130434782608697</v>
      </c>
      <c r="AI361" t="str">
        <f t="shared" si="21"/>
        <v>⚠ Yfir 30%</v>
      </c>
      <c r="AJ361" s="314">
        <f t="shared" si="22"/>
        <v>46273</v>
      </c>
    </row>
    <row r="362" spans="1:36" ht="14.45">
      <c r="A362" s="155"/>
      <c r="B362" t="s">
        <v>2396</v>
      </c>
      <c r="C362">
        <v>37</v>
      </c>
      <c r="D362" t="s">
        <v>2318</v>
      </c>
      <c r="E362" t="s">
        <v>2376</v>
      </c>
      <c r="F362" t="s">
        <v>420</v>
      </c>
      <c r="G362" t="s">
        <v>2463</v>
      </c>
      <c r="H362">
        <v>80</v>
      </c>
      <c r="I362">
        <v>100</v>
      </c>
      <c r="J362" s="438">
        <f>IF($F362="","",IFERROR(IFERROR(INDEX(Réttabanki!$U:$U,MATCH($F362,Réttabanki!$A:$A,0)),INDEX(Vöruskrá!$R:$R,MATCH($F362,Vöruskrá!$B:$B,0)))*($H362+IF($I362="",$H362*(1+$AD$2),$I362))/2/1000,""))</f>
        <v>31.5</v>
      </c>
      <c r="K362" t="s">
        <v>418</v>
      </c>
      <c r="L362" t="s">
        <v>228</v>
      </c>
      <c r="N362">
        <v>130</v>
      </c>
      <c r="O362">
        <v>0.3</v>
      </c>
      <c r="P362">
        <v>0.1</v>
      </c>
      <c r="Q362">
        <v>28.6</v>
      </c>
      <c r="R362">
        <v>2.7</v>
      </c>
      <c r="S362">
        <v>0</v>
      </c>
      <c r="U362" s="455"/>
      <c r="V362" s="455"/>
      <c r="W362" s="455"/>
      <c r="X362" s="455"/>
      <c r="Y362" s="455"/>
      <c r="Z362" s="455"/>
      <c r="AA362" s="455"/>
      <c r="AF362">
        <f>IF($F362="","",IFERROR(IFERROR(INDEX(Réttabanki!$U:$U,MATCH($F362,Réttabanki!$A:$A,0)),INDEX(Vöruskrá!$R:$R,MATCH($F362,Vöruskrá!$B:$B,0)))*$H362/1000,""))</f>
        <v>28</v>
      </c>
      <c r="AG362">
        <f>IF($F362="","",IFERROR(IFERROR(INDEX(Réttabanki!$U:$U,MATCH($F362,Réttabanki!$A:$A,0)),INDEX(Vöruskrá!$R:$R,MATCH($F362,Vöruskrá!$B:$B,0)))*IF($I362="",$H362*(1+$AD$2),$I362)/1000,""))</f>
        <v>35</v>
      </c>
      <c r="AH362">
        <f t="shared" si="23"/>
        <v>3.0434782608695653E-2</v>
      </c>
      <c r="AI362" t="str">
        <f t="shared" si="21"/>
        <v>OK</v>
      </c>
      <c r="AJ362" s="314">
        <f t="shared" si="22"/>
        <v>46273</v>
      </c>
    </row>
    <row r="363" spans="1:36" ht="14.45">
      <c r="A363" s="155"/>
      <c r="B363" t="s">
        <v>2396</v>
      </c>
      <c r="C363">
        <v>37</v>
      </c>
      <c r="D363" t="s">
        <v>2318</v>
      </c>
      <c r="E363" t="s">
        <v>2376</v>
      </c>
      <c r="F363" t="s">
        <v>366</v>
      </c>
      <c r="G363" t="s">
        <v>2674</v>
      </c>
      <c r="H363">
        <v>25</v>
      </c>
      <c r="I363">
        <v>25</v>
      </c>
      <c r="J363" s="438">
        <f>IF($F363="","",IFERROR(IFERROR(INDEX(Réttabanki!$U:$U,MATCH($F363,Réttabanki!$A:$A,0)),INDEX(Vöruskrá!$R:$R,MATCH($F363,Vöruskrá!$B:$B,0)))*($H363+IF($I363="",$H363*(1+$AD$2),$I363))/2/1000,""))</f>
        <v>15</v>
      </c>
      <c r="K363" t="s">
        <v>367</v>
      </c>
      <c r="L363" t="s">
        <v>240</v>
      </c>
      <c r="N363">
        <v>532</v>
      </c>
      <c r="O363">
        <v>57</v>
      </c>
      <c r="P363">
        <v>3.7</v>
      </c>
      <c r="Q363">
        <v>5.9</v>
      </c>
      <c r="S363">
        <v>1.2</v>
      </c>
      <c r="U363" s="457"/>
      <c r="V363" s="457"/>
      <c r="W363" s="457"/>
      <c r="X363" s="457"/>
      <c r="Y363" s="457"/>
      <c r="Z363" s="457"/>
      <c r="AA363" s="457"/>
      <c r="AF363">
        <f>IF($F363="","",IFERROR(IFERROR(INDEX(Réttabanki!$U:$U,MATCH($F363,Réttabanki!$A:$A,0)),INDEX(Vöruskrá!$R:$R,MATCH($F363,Vöruskrá!$B:$B,0)))*$H363/1000,""))</f>
        <v>15</v>
      </c>
      <c r="AG363">
        <f>IF($F363="","",IFERROR(IFERROR(INDEX(Réttabanki!$U:$U,MATCH($F363,Réttabanki!$A:$A,0)),INDEX(Vöruskrá!$R:$R,MATCH($F363,Vöruskrá!$B:$B,0)))*IF($I363="",$H363*(1+$AD$2),$I363)/1000,""))</f>
        <v>15</v>
      </c>
      <c r="AH363">
        <f t="shared" si="23"/>
        <v>1.3043478260869565E-2</v>
      </c>
      <c r="AI363" t="str">
        <f t="shared" si="21"/>
        <v>OK</v>
      </c>
      <c r="AJ363" s="314">
        <f t="shared" si="22"/>
        <v>46273</v>
      </c>
    </row>
    <row r="364" spans="1:36" ht="14.45">
      <c r="A364" s="155"/>
      <c r="B364" t="s">
        <v>2396</v>
      </c>
      <c r="C364">
        <v>37</v>
      </c>
      <c r="D364" t="s">
        <v>2356</v>
      </c>
      <c r="E364" t="s">
        <v>2381</v>
      </c>
      <c r="G364" t="s">
        <v>2681</v>
      </c>
      <c r="J364" s="438" t="str">
        <f>IF($F364="","",IFERROR(IFERROR(INDEX(Réttabanki!$U:$U,MATCH($F364,Réttabanki!$A:$A,0)),INDEX(Vöruskrá!$R:$R,MATCH($F364,Vöruskrá!$B:$B,0)))*($H364+IF($I364="",$H364*(1+$AD$2),$I364))/2/1000,""))</f>
        <v/>
      </c>
      <c r="K364" t="s">
        <v>2614</v>
      </c>
      <c r="L364" t="s">
        <v>1077</v>
      </c>
      <c r="U364" s="455"/>
      <c r="V364" s="455"/>
      <c r="W364" s="455"/>
      <c r="X364" s="455"/>
      <c r="Y364" s="455"/>
      <c r="Z364" s="455"/>
      <c r="AA364" s="455"/>
      <c r="AF364" t="str">
        <f>IF($F364="","",IFERROR(IFERROR(INDEX(Réttabanki!$U:$U,MATCH($F364,Réttabanki!$A:$A,0)),INDEX(Vöruskrá!$R:$R,MATCH($F364,Vöruskrá!$B:$B,0)))*$H364/1000,""))</f>
        <v/>
      </c>
      <c r="AG364" t="str">
        <f>IF($F364="","",IFERROR(IFERROR(INDEX(Réttabanki!$U:$U,MATCH($F364,Réttabanki!$A:$A,0)),INDEX(Vöruskrá!$R:$R,MATCH($F364,Vöruskrá!$B:$B,0)))*IF($I364="",$H364*(1+$AD$2),$I364)/1000,""))</f>
        <v/>
      </c>
      <c r="AH364" t="str">
        <f t="shared" si="23"/>
        <v/>
      </c>
      <c r="AI364" t="str">
        <f t="shared" si="21"/>
        <v/>
      </c>
      <c r="AJ364" s="314">
        <f t="shared" si="22"/>
        <v>46273</v>
      </c>
    </row>
    <row r="365" spans="1:36" ht="14.45">
      <c r="A365" s="155"/>
      <c r="B365" t="s">
        <v>2396</v>
      </c>
      <c r="C365">
        <v>37</v>
      </c>
      <c r="D365" t="s">
        <v>2356</v>
      </c>
      <c r="E365" t="s">
        <v>2381</v>
      </c>
      <c r="F365" t="s">
        <v>1083</v>
      </c>
      <c r="G365" t="s">
        <v>1084</v>
      </c>
      <c r="I365">
        <v>15</v>
      </c>
      <c r="J365" s="438">
        <f>IF($F365="","",IFERROR(IFERROR(INDEX(Réttabanki!$U:$U,MATCH($F365,Réttabanki!$A:$A,0)),INDEX(Vöruskrá!$R:$R,MATCH($F365,Vöruskrá!$B:$B,0)))*($H365+IF($I365="",$H365*(1+$AD$2),$I365))/2/1000,""))</f>
        <v>4.5</v>
      </c>
      <c r="K365" t="s">
        <v>1084</v>
      </c>
      <c r="L365" t="s">
        <v>1077</v>
      </c>
      <c r="N365">
        <v>34</v>
      </c>
      <c r="O365">
        <v>0.4</v>
      </c>
      <c r="P365">
        <v>0.1</v>
      </c>
      <c r="Q365">
        <v>7</v>
      </c>
      <c r="R365">
        <v>2.8</v>
      </c>
      <c r="S365">
        <v>0</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9</v>
      </c>
      <c r="AH365">
        <f t="shared" si="23"/>
        <v>7.8260869565217397E-3</v>
      </c>
      <c r="AI365" t="str">
        <f t="shared" si="21"/>
        <v>OK</v>
      </c>
      <c r="AJ365" s="314">
        <f t="shared" si="22"/>
        <v>46273</v>
      </c>
    </row>
    <row r="366" spans="1:36" ht="14.45">
      <c r="A366" s="155"/>
      <c r="B366" t="s">
        <v>2396</v>
      </c>
      <c r="C366">
        <v>37</v>
      </c>
      <c r="D366" t="s">
        <v>2356</v>
      </c>
      <c r="E366" t="s">
        <v>2381</v>
      </c>
      <c r="F366" t="s">
        <v>998</v>
      </c>
      <c r="G366" t="s">
        <v>999</v>
      </c>
      <c r="I366">
        <v>15</v>
      </c>
      <c r="J366" s="438">
        <f>IF($F366="","",IFERROR(IFERROR(INDEX(Réttabanki!$U:$U,MATCH($F366,Réttabanki!$A:$A,0)),INDEX(Vöruskrá!$R:$R,MATCH($F366,Vöruskrá!$B:$B,0)))*($H366+IF($I366="",$H366*(1+$AD$2),$I366))/2/1000,""))</f>
        <v>1.875</v>
      </c>
      <c r="K366" t="s">
        <v>999</v>
      </c>
      <c r="L366" t="s">
        <v>228</v>
      </c>
      <c r="N366">
        <v>41</v>
      </c>
      <c r="O366">
        <v>0.2</v>
      </c>
      <c r="P366">
        <v>0</v>
      </c>
      <c r="Q366">
        <v>9.6</v>
      </c>
      <c r="R366">
        <v>0.9</v>
      </c>
      <c r="S366">
        <v>0.1</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3.75</v>
      </c>
      <c r="AH366">
        <f t="shared" si="23"/>
        <v>3.2608695652173911E-3</v>
      </c>
      <c r="AI366" t="str">
        <f t="shared" si="21"/>
        <v>OK</v>
      </c>
      <c r="AJ366" s="314">
        <f t="shared" si="22"/>
        <v>46273</v>
      </c>
    </row>
    <row r="367" spans="1:36" ht="14.45">
      <c r="A367" s="155"/>
      <c r="B367" t="s">
        <v>2396</v>
      </c>
      <c r="C367">
        <v>37</v>
      </c>
      <c r="D367" t="s">
        <v>2356</v>
      </c>
      <c r="E367" t="s">
        <v>2381</v>
      </c>
      <c r="F367" t="s">
        <v>1088</v>
      </c>
      <c r="G367" t="s">
        <v>2528</v>
      </c>
      <c r="I367">
        <v>15</v>
      </c>
      <c r="J367" s="438">
        <f>IF($F367="","",IFERROR(IFERROR(INDEX(Réttabanki!$U:$U,MATCH($F367,Réttabanki!$A:$A,0)),INDEX(Vöruskrá!$R:$R,MATCH($F367,Vöruskrá!$B:$B,0)))*($H367+IF($I367="",$H367*(1+$AD$2),$I367))/2/1000,""))</f>
        <v>6</v>
      </c>
      <c r="K367" t="s">
        <v>1089</v>
      </c>
      <c r="L367" t="s">
        <v>1077</v>
      </c>
      <c r="N367">
        <v>31</v>
      </c>
      <c r="O367">
        <v>0.3</v>
      </c>
      <c r="P367">
        <v>0</v>
      </c>
      <c r="Q367">
        <v>6</v>
      </c>
      <c r="R367">
        <v>1</v>
      </c>
      <c r="S367">
        <v>0</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12</v>
      </c>
      <c r="AH367">
        <f t="shared" si="23"/>
        <v>1.0434782608695653E-2</v>
      </c>
      <c r="AI367" t="str">
        <f t="shared" si="21"/>
        <v>OK</v>
      </c>
      <c r="AJ367" s="314">
        <f t="shared" si="22"/>
        <v>46273</v>
      </c>
    </row>
    <row r="368" spans="1:36" ht="14.45">
      <c r="A368" s="155"/>
      <c r="B368" t="s">
        <v>2396</v>
      </c>
      <c r="C368">
        <v>37</v>
      </c>
      <c r="D368" t="s">
        <v>2356</v>
      </c>
      <c r="E368" t="s">
        <v>2381</v>
      </c>
      <c r="F368" t="s">
        <v>1115</v>
      </c>
      <c r="G368" t="s">
        <v>2529</v>
      </c>
      <c r="I368">
        <v>15</v>
      </c>
      <c r="J368" s="438">
        <f>IF($F368="","",IFERROR(IFERROR(INDEX(Réttabanki!$U:$U,MATCH($F368,Réttabanki!$A:$A,0)),INDEX(Vöruskrá!$R:$R,MATCH($F368,Vöruskrá!$B:$B,0)))*($H368+IF($I368="",$H368*(1+$AD$2),$I368))/2/1000,""))</f>
        <v>3.375</v>
      </c>
      <c r="K368" t="s">
        <v>1116</v>
      </c>
      <c r="L368" t="s">
        <v>1077</v>
      </c>
      <c r="U368" s="455"/>
      <c r="V368" s="455"/>
      <c r="W368" s="455"/>
      <c r="X368" s="455"/>
      <c r="Y368" s="455"/>
      <c r="Z368" s="455"/>
      <c r="AA368" s="455"/>
      <c r="AF368">
        <f>IF($F368="","",IFERROR(IFERROR(INDEX(Réttabanki!$U:$U,MATCH($F368,Réttabanki!$A:$A,0)),INDEX(Vöruskrá!$R:$R,MATCH($F368,Vöruskrá!$B:$B,0)))*$H368/1000,""))</f>
        <v>0</v>
      </c>
      <c r="AG368">
        <f>IF($F368="","",IFERROR(IFERROR(INDEX(Réttabanki!$U:$U,MATCH($F368,Réttabanki!$A:$A,0)),INDEX(Vöruskrá!$R:$R,MATCH($F368,Vöruskrá!$B:$B,0)))*IF($I368="",$H368*(1+$AD$2),$I368)/1000,""))</f>
        <v>6.75</v>
      </c>
      <c r="AH368">
        <f t="shared" si="23"/>
        <v>5.8695652173913039E-3</v>
      </c>
      <c r="AI368" t="str">
        <f t="shared" si="21"/>
        <v>OK</v>
      </c>
      <c r="AJ368" s="314">
        <f t="shared" si="22"/>
        <v>46273</v>
      </c>
    </row>
    <row r="369" spans="1:36" ht="14.45">
      <c r="A369" s="155"/>
      <c r="B369" t="s">
        <v>2396</v>
      </c>
      <c r="C369">
        <v>37</v>
      </c>
      <c r="D369" t="s">
        <v>2344</v>
      </c>
      <c r="E369" t="s">
        <v>2481</v>
      </c>
      <c r="G369" t="s">
        <v>2558</v>
      </c>
      <c r="J369" s="438" t="str">
        <f>IF($F369="","",IFERROR(IFERROR(INDEX(Réttabanki!$U:$U,MATCH($F369,Réttabanki!$A:$A,0)),INDEX(Vöruskrá!$R:$R,MATCH($F369,Vöruskrá!$B:$B,0)))*($H369+IF($I369="",$H369*(1+$AD$2),$I369))/2/1000,""))</f>
        <v/>
      </c>
      <c r="L369" t="s">
        <v>228</v>
      </c>
      <c r="T369">
        <v>1</v>
      </c>
      <c r="U369" s="457" t="s">
        <v>2571</v>
      </c>
      <c r="V369" s="457" t="s">
        <v>2358</v>
      </c>
      <c r="W369" s="457" t="s">
        <v>2430</v>
      </c>
      <c r="X369" s="457" t="s">
        <v>2497</v>
      </c>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G370" t="s">
        <v>2682</v>
      </c>
      <c r="J370" s="438" t="str">
        <f>IF($F370="","",IFERROR(IFERROR(INDEX(Réttabanki!$U:$U,MATCH($F370,Réttabanki!$A:$A,0)),INDEX(Vöruskrá!$R:$R,MATCH($F370,Vöruskrá!$B:$B,0)))*($H370+IF($I370="",$H370*(1+$AD$2),$I370))/2/1000,""))</f>
        <v/>
      </c>
      <c r="K370" t="s">
        <v>2683</v>
      </c>
      <c r="L370" t="s">
        <v>458</v>
      </c>
      <c r="U370" s="455"/>
      <c r="V370" s="455"/>
      <c r="W370" s="455"/>
      <c r="X370" s="455"/>
      <c r="Y370" s="455"/>
      <c r="Z370" s="455"/>
      <c r="AA370" s="455"/>
      <c r="AF370" t="str">
        <f>IF($F370="","",IFERROR(IFERROR(INDEX(Réttabanki!$U:$U,MATCH($F370,Réttabanki!$A:$A,0)),INDEX(Vöruskrá!$R:$R,MATCH($F370,Vöruskrá!$B:$B,0)))*$H370/1000,""))</f>
        <v/>
      </c>
      <c r="AG370" t="str">
        <f>IF($F370="","",IFERROR(IFERROR(INDEX(Réttabanki!$U:$U,MATCH($F370,Réttabanki!$A:$A,0)),INDEX(Vöruskrá!$R:$R,MATCH($F370,Vöruskrá!$B:$B,0)))*IF($I370="",$H370*(1+$AD$2),$I370)/1000,""))</f>
        <v/>
      </c>
      <c r="AH370" t="str">
        <f t="shared" si="23"/>
        <v/>
      </c>
      <c r="AI370" t="str">
        <f t="shared" si="21"/>
        <v/>
      </c>
      <c r="AJ370" s="314">
        <f t="shared" si="22"/>
        <v>46273</v>
      </c>
    </row>
    <row r="371" spans="1:36" ht="14.45">
      <c r="A371" s="155"/>
      <c r="B371" t="s">
        <v>2396</v>
      </c>
      <c r="C371">
        <v>37</v>
      </c>
      <c r="D371" t="s">
        <v>2318</v>
      </c>
      <c r="E371" t="s">
        <v>2383</v>
      </c>
      <c r="F371" t="s">
        <v>456</v>
      </c>
      <c r="G371" t="s">
        <v>2684</v>
      </c>
      <c r="H371">
        <v>40</v>
      </c>
      <c r="I371">
        <v>40</v>
      </c>
      <c r="J371" s="438">
        <f>IF($F371="","",IFERROR(IFERROR(INDEX(Réttabanki!$U:$U,MATCH($F371,Réttabanki!$A:$A,0)),INDEX(Vöruskrá!$R:$R,MATCH($F371,Vöruskrá!$B:$B,0)))*($H371+IF($I371="",$H371*(1+$AD$2),$I371))/2/1000,""))</f>
        <v>24</v>
      </c>
      <c r="K371" t="s">
        <v>457</v>
      </c>
      <c r="L371" t="s">
        <v>458</v>
      </c>
      <c r="N371">
        <v>296</v>
      </c>
      <c r="O371">
        <v>4.5</v>
      </c>
      <c r="P371">
        <v>0.5</v>
      </c>
      <c r="Q371">
        <v>52</v>
      </c>
      <c r="R371">
        <v>9.1</v>
      </c>
      <c r="S371">
        <v>0.8</v>
      </c>
      <c r="U371" s="457"/>
      <c r="V371" s="457"/>
      <c r="W371" s="457"/>
      <c r="X371" s="457"/>
      <c r="Y371" s="457"/>
      <c r="Z371" s="457"/>
      <c r="AA371" s="457"/>
      <c r="AF371">
        <f>IF($F371="","",IFERROR(IFERROR(INDEX(Réttabanki!$U:$U,MATCH($F371,Réttabanki!$A:$A,0)),INDEX(Vöruskrá!$R:$R,MATCH($F371,Vöruskrá!$B:$B,0)))*$H371/1000,""))</f>
        <v>24</v>
      </c>
      <c r="AG371">
        <f>IF($F371="","",IFERROR(IFERROR(INDEX(Réttabanki!$U:$U,MATCH($F371,Réttabanki!$A:$A,0)),INDEX(Vöruskrá!$R:$R,MATCH($F371,Vöruskrá!$B:$B,0)))*IF($I371="",$H371*(1+$AD$2),$I371)/1000,""))</f>
        <v>24</v>
      </c>
      <c r="AH371">
        <f t="shared" si="23"/>
        <v>2.0869565217391306E-2</v>
      </c>
      <c r="AI371" t="str">
        <f t="shared" si="21"/>
        <v>OK</v>
      </c>
      <c r="AJ371" s="314">
        <f t="shared" si="22"/>
        <v>46273</v>
      </c>
    </row>
    <row r="372" spans="1:36" ht="14.45">
      <c r="A372" s="155"/>
      <c r="B372" t="s">
        <v>2396</v>
      </c>
      <c r="C372">
        <v>37</v>
      </c>
      <c r="D372" t="s">
        <v>2318</v>
      </c>
      <c r="E372" t="s">
        <v>2383</v>
      </c>
      <c r="F372" t="s">
        <v>270</v>
      </c>
      <c r="G372" t="s">
        <v>2509</v>
      </c>
      <c r="H372">
        <v>20</v>
      </c>
      <c r="I372">
        <v>20</v>
      </c>
      <c r="J372" s="438">
        <f>IF($F372="","",IFERROR(IFERROR(INDEX(Réttabanki!$U:$U,MATCH($F372,Réttabanki!$A:$A,0)),INDEX(Vöruskrá!$R:$R,MATCH($F372,Vöruskrá!$B:$B,0)))*($H372+IF($I372="",$H372*(1+$AD$2),$I372))/2/1000,""))</f>
        <v>36</v>
      </c>
      <c r="K372" t="s">
        <v>272</v>
      </c>
      <c r="N372">
        <v>264</v>
      </c>
      <c r="O372">
        <v>24</v>
      </c>
      <c r="P372">
        <v>12</v>
      </c>
      <c r="Q372">
        <v>1</v>
      </c>
      <c r="R372">
        <v>11</v>
      </c>
      <c r="S372">
        <v>2.1</v>
      </c>
      <c r="U372" s="455"/>
      <c r="V372" s="455"/>
      <c r="W372" s="455"/>
      <c r="X372" s="455"/>
      <c r="Y372" s="455"/>
      <c r="Z372" s="455"/>
      <c r="AA372" s="455"/>
      <c r="AF372">
        <f>IF($F372="","",IFERROR(IFERROR(INDEX(Réttabanki!$U:$U,MATCH($F372,Réttabanki!$A:$A,0)),INDEX(Vöruskrá!$R:$R,MATCH($F372,Vöruskrá!$B:$B,0)))*$H372/1000,""))</f>
        <v>36</v>
      </c>
      <c r="AG372">
        <f>IF($F372="","",IFERROR(IFERROR(INDEX(Réttabanki!$U:$U,MATCH($F372,Réttabanki!$A:$A,0)),INDEX(Vöruskrá!$R:$R,MATCH($F372,Vöruskrá!$B:$B,0)))*IF($I372="",$H372*(1+$AD$2),$I372)/1000,""))</f>
        <v>36</v>
      </c>
      <c r="AH372">
        <f t="shared" si="23"/>
        <v>3.1304347826086959E-2</v>
      </c>
      <c r="AI372" t="str">
        <f t="shared" si="21"/>
        <v>OK</v>
      </c>
      <c r="AJ372" s="314">
        <f t="shared" si="22"/>
        <v>46273</v>
      </c>
    </row>
    <row r="373" spans="1:36" ht="14.45">
      <c r="A373" s="155"/>
      <c r="B373" t="s">
        <v>2396</v>
      </c>
      <c r="C373">
        <v>37</v>
      </c>
      <c r="D373" t="s">
        <v>2318</v>
      </c>
      <c r="E373" t="s">
        <v>1080</v>
      </c>
      <c r="G373" t="s">
        <v>2685</v>
      </c>
      <c r="J373" s="438" t="str">
        <f>IF($F373="","",IFERROR(IFERROR(INDEX(Réttabanki!$U:$U,MATCH($F373,Réttabanki!$A:$A,0)),INDEX(Vöruskrá!$R:$R,MATCH($F373,Vöruskrá!$B:$B,0)))*($H373+IF($I373="",$H373*(1+$AD$2),$I373))/2/1000,""))</f>
        <v/>
      </c>
      <c r="K373" t="s">
        <v>2686</v>
      </c>
      <c r="L373" t="s">
        <v>228</v>
      </c>
      <c r="U373" s="457"/>
      <c r="V373" s="457"/>
      <c r="W373" s="457"/>
      <c r="X373" s="457"/>
      <c r="Y373" s="457"/>
      <c r="Z373" s="457"/>
      <c r="AA373" s="457"/>
      <c r="AF373" t="str">
        <f>IF($F373="","",IFERROR(IFERROR(INDEX(Réttabanki!$U:$U,MATCH($F373,Réttabanki!$A:$A,0)),INDEX(Vöruskrá!$R:$R,MATCH($F373,Vöruskrá!$B:$B,0)))*$H373/1000,""))</f>
        <v/>
      </c>
      <c r="AG373" t="str">
        <f>IF($F373="","",IFERROR(IFERROR(INDEX(Réttabanki!$U:$U,MATCH($F373,Réttabanki!$A:$A,0)),INDEX(Vöruskrá!$R:$R,MATCH($F373,Vöruskrá!$B:$B,0)))*IF($I373="",$H373*(1+$AD$2),$I373)/1000,""))</f>
        <v/>
      </c>
      <c r="AH373" t="str">
        <f t="shared" si="23"/>
        <v/>
      </c>
      <c r="AI373" t="str">
        <f t="shared" si="21"/>
        <v/>
      </c>
      <c r="AJ373" s="314">
        <f t="shared" si="22"/>
        <v>46273</v>
      </c>
    </row>
    <row r="374" spans="1:36" ht="14.45">
      <c r="A374" s="155"/>
      <c r="B374" t="s">
        <v>2396</v>
      </c>
      <c r="C374">
        <v>37</v>
      </c>
      <c r="D374" t="s">
        <v>2318</v>
      </c>
      <c r="E374" t="s">
        <v>1080</v>
      </c>
      <c r="F374" t="s">
        <v>1311</v>
      </c>
      <c r="G374" t="s">
        <v>2457</v>
      </c>
      <c r="H374">
        <v>40</v>
      </c>
      <c r="J374" s="438">
        <f>IF($F374="","",IFERROR(IFERROR(INDEX(Réttabanki!$U:$U,MATCH($F374,Réttabanki!$A:$A,0)),INDEX(Vöruskrá!$R:$R,MATCH($F374,Vöruskrá!$B:$B,0)))*($H374+IF($I374="",$H374*(1+$AD$2),$I374))/2/1000,""))</f>
        <v>30</v>
      </c>
      <c r="K374" t="s">
        <v>1312</v>
      </c>
      <c r="L374" t="s">
        <v>228</v>
      </c>
      <c r="N374">
        <v>236</v>
      </c>
      <c r="O374">
        <v>9</v>
      </c>
      <c r="P374">
        <v>2.7</v>
      </c>
      <c r="Q374">
        <v>31.1</v>
      </c>
      <c r="R374">
        <v>1.5</v>
      </c>
      <c r="S374">
        <v>0.9</v>
      </c>
      <c r="U374" s="455"/>
      <c r="V374" s="455"/>
      <c r="W374" s="455"/>
      <c r="X374" s="455"/>
      <c r="Y374" s="455"/>
      <c r="Z374" s="455"/>
      <c r="AA374" s="455"/>
      <c r="AF374">
        <f>IF($F374="","",IFERROR(IFERROR(INDEX(Réttabanki!$U:$U,MATCH($F374,Réttabanki!$A:$A,0)),INDEX(Vöruskrá!$R:$R,MATCH($F374,Vöruskrá!$B:$B,0)))*$H374/1000,""))</f>
        <v>24</v>
      </c>
      <c r="AG374">
        <f>IF($F374="","",IFERROR(IFERROR(INDEX(Réttabanki!$U:$U,MATCH($F374,Réttabanki!$A:$A,0)),INDEX(Vöruskrá!$R:$R,MATCH($F374,Vöruskrá!$B:$B,0)))*IF($I374="",$H374*(1+$AD$2),$I374)/1000,""))</f>
        <v>36</v>
      </c>
      <c r="AH374">
        <f t="shared" si="23"/>
        <v>3.1304347826086959E-2</v>
      </c>
      <c r="AI374" t="str">
        <f t="shared" si="21"/>
        <v>OK</v>
      </c>
      <c r="AJ374" s="314">
        <f t="shared" si="22"/>
        <v>46273</v>
      </c>
    </row>
    <row r="375" spans="1:36" ht="14.45">
      <c r="A375" s="155"/>
      <c r="B375" t="s">
        <v>2396</v>
      </c>
      <c r="C375">
        <v>37</v>
      </c>
      <c r="D375" t="s">
        <v>2318</v>
      </c>
      <c r="E375" t="s">
        <v>1080</v>
      </c>
      <c r="F375" t="s">
        <v>270</v>
      </c>
      <c r="G375" t="s">
        <v>2509</v>
      </c>
      <c r="H375">
        <v>20</v>
      </c>
      <c r="J375" s="438">
        <f>IF($F375="","",IFERROR(IFERROR(INDEX(Réttabanki!$U:$U,MATCH($F375,Réttabanki!$A:$A,0)),INDEX(Vöruskrá!$R:$R,MATCH($F375,Vöruskrá!$B:$B,0)))*($H375+IF($I375="",$H375*(1+$AD$2),$I375))/2/1000,""))</f>
        <v>45</v>
      </c>
      <c r="K375" t="s">
        <v>272</v>
      </c>
      <c r="N375">
        <v>264</v>
      </c>
      <c r="O375">
        <v>24</v>
      </c>
      <c r="P375">
        <v>12</v>
      </c>
      <c r="Q375">
        <v>1</v>
      </c>
      <c r="R375">
        <v>11</v>
      </c>
      <c r="S375">
        <v>2.1</v>
      </c>
      <c r="U375" s="457"/>
      <c r="V375" s="457"/>
      <c r="W375" s="457"/>
      <c r="X375" s="457"/>
      <c r="Y375" s="457"/>
      <c r="Z375" s="457"/>
      <c r="AA375" s="457"/>
      <c r="AF375">
        <f>IF($F375="","",IFERROR(IFERROR(INDEX(Réttabanki!$U:$U,MATCH($F375,Réttabanki!$A:$A,0)),INDEX(Vöruskrá!$R:$R,MATCH($F375,Vöruskrá!$B:$B,0)))*$H375/1000,""))</f>
        <v>36</v>
      </c>
      <c r="AG375">
        <f>IF($F375="","",IFERROR(IFERROR(INDEX(Réttabanki!$U:$U,MATCH($F375,Réttabanki!$A:$A,0)),INDEX(Vöruskrá!$R:$R,MATCH($F375,Vöruskrá!$B:$B,0)))*IF($I375="",$H375*(1+$AD$2),$I375)/1000,""))</f>
        <v>54</v>
      </c>
      <c r="AH375">
        <f t="shared" si="23"/>
        <v>4.6956521739130432E-2</v>
      </c>
      <c r="AI375" t="str">
        <f t="shared" si="21"/>
        <v>OK</v>
      </c>
      <c r="AJ375" s="314">
        <f t="shared" si="22"/>
        <v>46273</v>
      </c>
    </row>
    <row r="376" spans="1:36">
      <c r="A376" s="154"/>
      <c r="B376" s="95" t="s">
        <v>2396</v>
      </c>
      <c r="C376" s="95">
        <v>37</v>
      </c>
      <c r="D376" s="96"/>
      <c r="E376" s="96"/>
      <c r="F376" s="96" t="s">
        <v>2393</v>
      </c>
      <c r="G376" s="96"/>
      <c r="H376" s="97"/>
      <c r="I376" s="97"/>
      <c r="J376" s="225">
        <f>SUMIFS($AF$3:$AF$798,$AJ$3:$AJ$798,$AJ376,$D$3:$D$798,"&lt;&gt;Grunnskólar starfsmenn",$E$3:$E$798,"Aðalréttur")+SUMIFS($AF$3:$AF$798,$AJ$3:$AJ$798,$AJ376,$D$3:$D$798,"&lt;&gt;Grunnskólar starfsmenn",$E$3:$E$798,"Meðlætisbar")+SUMIFS($AF$3:$AF$798,$AJ$3:$AJ$798,$AJ376,$D$3:$D$798,"&lt;&gt;Grunnskólar starfsmenn",$E$3:$E$798,"Síðdegishressing")</f>
        <v>391</v>
      </c>
      <c r="K376" s="9" t="s">
        <v>2394</v>
      </c>
      <c r="L376" s="9"/>
      <c r="M376" s="9"/>
      <c r="N376" s="10"/>
      <c r="O376" s="10"/>
      <c r="P376" s="10"/>
      <c r="Q376" s="10"/>
      <c r="R376" s="10"/>
      <c r="S376" s="10"/>
      <c r="T376" s="44"/>
      <c r="U376" s="455"/>
      <c r="V376" s="455"/>
      <c r="W376" s="455"/>
      <c r="X376" s="455"/>
      <c r="Y376" s="455"/>
      <c r="Z376" s="455"/>
      <c r="AA376" s="455"/>
      <c r="AC376" t="s">
        <v>88</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IF($J376="","",$J376/$AE$6)</f>
        <v>0.28962962962962963</v>
      </c>
      <c r="AI376" s="409" t="str">
        <f t="shared" si="21"/>
        <v>OK</v>
      </c>
      <c r="AJ376" s="314">
        <f t="shared" si="22"/>
        <v>46273</v>
      </c>
    </row>
    <row r="377" spans="1:36">
      <c r="A377" s="154"/>
      <c r="B377" s="95" t="s">
        <v>2396</v>
      </c>
      <c r="C377" s="95">
        <v>37</v>
      </c>
      <c r="D377" s="96"/>
      <c r="E377" s="96"/>
      <c r="F377" s="96" t="s">
        <v>2395</v>
      </c>
      <c r="G377" s="96"/>
      <c r="H377" s="97"/>
      <c r="I377" s="97"/>
      <c r="J377" s="225">
        <f>SUMIFS($AG$3:$AG$798,$AJ$3:$AJ$798,$AJ377,$D$3:$D$798,"&lt;&gt;Grunnskólar starfsmenn",$E$3:$E$798,"Aðalréttur")+SUMIFS($AG$3:$AG$798,$AJ$3:$AJ$798,$AJ377,$D$3:$D$798,"&lt;&gt;Grunnskólar starfsmenn",$E$3:$E$798,"Meðlætisbar")</f>
        <v>405.5</v>
      </c>
      <c r="K377" s="9" t="s">
        <v>2394</v>
      </c>
      <c r="L377" s="9"/>
      <c r="M377" s="9"/>
      <c r="N377" s="10"/>
      <c r="O377" s="10"/>
      <c r="P377" s="10"/>
      <c r="Q377" s="10"/>
      <c r="R377" s="10"/>
      <c r="S377" s="10"/>
      <c r="T377" s="44"/>
      <c r="U377" s="457"/>
      <c r="V377" s="457"/>
      <c r="W377" s="457"/>
      <c r="X377" s="457"/>
      <c r="Y377" s="457"/>
      <c r="Z377" s="457"/>
      <c r="AA377" s="457"/>
      <c r="AC377" t="s">
        <v>93</v>
      </c>
      <c r="AF377" s="205" t="str">
        <f>IF($F377="","",IFERROR(IFERROR(INDEX(Réttabanki!$U:$U,MATCH($F377,Réttabanki!$A:$A,0)),INDEX(Vöruskrá!$R:$R,MATCH($F377,Vöruskrá!$B:$B,0)))*$H377/1000,""))</f>
        <v/>
      </c>
      <c r="AG377" s="205" t="str">
        <f>IF($F377="","",IFERROR(IFERROR(INDEX(Réttabanki!$U:$U,MATCH($F377,Réttabanki!$A:$A,0)),INDEX(Vöruskrá!$R:$R,MATCH($F377,Vöruskrá!$B:$B,0)))*IF($I377="",$H377*(1+$AD$2),$I377)/1000,""))</f>
        <v/>
      </c>
      <c r="AH377" s="206">
        <f>IF($J377="","",$J377/$AE$5)</f>
        <v>0.3526086956521739</v>
      </c>
      <c r="AI377" s="409" t="str">
        <f t="shared" si="21"/>
        <v>⚠ Yfir 30%</v>
      </c>
      <c r="AJ377" s="314">
        <f t="shared" si="22"/>
        <v>46273</v>
      </c>
    </row>
    <row r="378" spans="1:36" ht="14.45">
      <c r="A378" s="155">
        <v>46274</v>
      </c>
      <c r="B378" t="s">
        <v>2425</v>
      </c>
      <c r="C378">
        <v>37</v>
      </c>
      <c r="D378" t="s">
        <v>2318</v>
      </c>
      <c r="E378" t="s">
        <v>2352</v>
      </c>
      <c r="G378" t="s">
        <v>2426</v>
      </c>
      <c r="J378" s="438" t="str">
        <f>IF($F378="","",IFERROR(IFERROR(INDEX(Réttabanki!$U:$U,MATCH($F378,Réttabanki!$A:$A,0)),INDEX(Vöruskrá!$R:$R,MATCH($F378,Vöruskrá!$B:$B,0)))*($H378+IF($I378="",$H378*(1+$AD$2),$I378))/2/1000,""))</f>
        <v/>
      </c>
      <c r="K378" t="s">
        <v>2687</v>
      </c>
      <c r="L378" t="s">
        <v>2688</v>
      </c>
      <c r="U378" s="455"/>
      <c r="V378" s="455"/>
      <c r="W378" s="455"/>
      <c r="X378" s="455"/>
      <c r="Y378" s="455"/>
      <c r="Z378" s="455"/>
      <c r="AA378" s="455"/>
      <c r="AF378" t="str">
        <f>IF($F378="","",IFERROR(IFERROR(INDEX(Réttabanki!$U:$U,MATCH($F378,Réttabanki!$A:$A,0)),INDEX(Vöruskrá!$R:$R,MATCH($F378,Vöruskrá!$B:$B,0)))*$H378/1000,""))</f>
        <v/>
      </c>
      <c r="AG378" t="str">
        <f>IF($F378="","",IFERROR(IFERROR(INDEX(Réttabanki!$U:$U,MATCH($F378,Réttabanki!$A:$A,0)),INDEX(Vöruskrá!$R:$R,MATCH($F378,Vöruskrá!$B:$B,0)))*IF($I378="",$H378*(1+$AD$2),$I378)/1000,""))</f>
        <v/>
      </c>
      <c r="AH378" t="str">
        <f t="shared" ref="AH378:AH411" si="24">IF(N($AF378)+N($AG378)=0,"",MAX(N($AF378)/$AE$6,N($AG378)/$AE$5))</f>
        <v/>
      </c>
      <c r="AI378" t="str">
        <f t="shared" si="21"/>
        <v/>
      </c>
      <c r="AJ378" s="314">
        <f t="shared" si="22"/>
        <v>46274</v>
      </c>
    </row>
    <row r="379" spans="1:36">
      <c r="A379" s="153"/>
      <c r="B379" s="11" t="s">
        <v>2425</v>
      </c>
      <c r="C379" s="11">
        <v>37</v>
      </c>
      <c r="D379" s="12" t="s">
        <v>2318</v>
      </c>
      <c r="E379" s="12" t="s">
        <v>2352</v>
      </c>
      <c r="F379" s="12" t="s">
        <v>747</v>
      </c>
      <c r="G379" s="12" t="s">
        <v>2429</v>
      </c>
      <c r="H379" s="13">
        <v>250</v>
      </c>
      <c r="I379" s="13">
        <v>250</v>
      </c>
      <c r="J379" s="90">
        <f>IF($F379="","",IFERROR(IFERROR(INDEX(Réttabanki!$U:$U,MATCH($F379,Réttabanki!$A:$A,0)),INDEX(Vöruskrá!$R:$R,MATCH($F379,Vöruskrá!$B:$B,0)))*($H379+IF($I379="",$H379*(1+$AD$2),$I379))/2/1000,""))</f>
        <v>152.5</v>
      </c>
      <c r="K379" s="9" t="s">
        <v>748</v>
      </c>
      <c r="L379" s="9" t="s">
        <v>214</v>
      </c>
      <c r="M379" s="9"/>
      <c r="N379" s="10">
        <v>48</v>
      </c>
      <c r="O379" s="10">
        <v>2</v>
      </c>
      <c r="P379" s="10">
        <v>1.1000000000000001</v>
      </c>
      <c r="Q379" s="10">
        <v>5.7</v>
      </c>
      <c r="R379" s="10">
        <v>1.9</v>
      </c>
      <c r="S379" s="10">
        <v>0.1</v>
      </c>
      <c r="T379" s="45">
        <v>1</v>
      </c>
      <c r="U379" s="457" t="s">
        <v>2357</v>
      </c>
      <c r="V379" s="457" t="s">
        <v>2358</v>
      </c>
      <c r="W379" s="457" t="s">
        <v>2430</v>
      </c>
      <c r="X379" s="457" t="s">
        <v>2359</v>
      </c>
      <c r="Y379" s="457">
        <v>75</v>
      </c>
      <c r="Z379" s="457" t="s">
        <v>2431</v>
      </c>
      <c r="AA379" s="457"/>
      <c r="AF379" s="205">
        <f>IF($F379="","",IFERROR(IFERROR(INDEX(Réttabanki!$U:$U,MATCH($F379,Réttabanki!$A:$A,0)),INDEX(Vöruskrá!$R:$R,MATCH($F379,Vöruskrá!$B:$B,0)))*$H379/1000,""))</f>
        <v>152.5</v>
      </c>
      <c r="AG379" s="205">
        <f>IF($F379="","",IFERROR(IFERROR(INDEX(Réttabanki!$U:$U,MATCH($F379,Réttabanki!$A:$A,0)),INDEX(Vöruskrá!$R:$R,MATCH($F379,Vöruskrá!$B:$B,0)))*IF($I379="",$H379*(1+$AD$2),$I379)/1000,""))</f>
        <v>152.5</v>
      </c>
      <c r="AH379" s="206">
        <f t="shared" si="24"/>
        <v>0.13260869565217392</v>
      </c>
      <c r="AI379" s="409" t="str">
        <f t="shared" si="21"/>
        <v>OK</v>
      </c>
      <c r="AJ379" s="314">
        <f t="shared" si="22"/>
        <v>46274</v>
      </c>
    </row>
    <row r="380" spans="1:36">
      <c r="A380" s="153"/>
      <c r="B380" s="11" t="s">
        <v>2425</v>
      </c>
      <c r="C380" s="11">
        <v>37</v>
      </c>
      <c r="D380" s="12" t="s">
        <v>2318</v>
      </c>
      <c r="E380" s="12" t="s">
        <v>2352</v>
      </c>
      <c r="F380" s="12" t="s">
        <v>275</v>
      </c>
      <c r="G380" s="12" t="s">
        <v>2432</v>
      </c>
      <c r="H380" s="13">
        <v>25</v>
      </c>
      <c r="I380" s="13">
        <v>25</v>
      </c>
      <c r="J380" s="90">
        <f>IF($F380="","",IFERROR(IFERROR(INDEX(Réttabanki!$U:$U,MATCH($F380,Réttabanki!$A:$A,0)),INDEX(Vöruskrá!$R:$R,MATCH($F380,Vöruskrá!$B:$B,0)))*($H380+IF($I380="",$H380*(1+$AD$2),$I380))/2/1000,""))</f>
        <v>45</v>
      </c>
      <c r="K380" s="9" t="s">
        <v>276</v>
      </c>
      <c r="L380" s="9" t="s">
        <v>277</v>
      </c>
      <c r="M380" s="9"/>
      <c r="N380" s="10">
        <v>401</v>
      </c>
      <c r="O380" s="10">
        <v>32.700000000000003</v>
      </c>
      <c r="P380" s="10">
        <v>16.600000000000001</v>
      </c>
      <c r="Q380" s="10">
        <v>15.7</v>
      </c>
      <c r="R380" s="10">
        <v>10.3</v>
      </c>
      <c r="S380" s="10">
        <v>1</v>
      </c>
      <c r="T380" s="44" t="str">
        <f>IF(F380="","",IFERROR(INDEX(Réttabanki!Q:Q,MATCH(F380,Réttabanki!A:A,0)),IFERROR(INDEX(Réttabanki!Q:Q,MATCH(F380,Réttabanki!B:B,0)),"")))</f>
        <v/>
      </c>
      <c r="U380" s="455" t="s">
        <v>2357</v>
      </c>
      <c r="V380" s="455" t="s">
        <v>2403</v>
      </c>
      <c r="W380" s="455"/>
      <c r="X380" s="455"/>
      <c r="Y380" s="455"/>
      <c r="Z380" s="455"/>
      <c r="AA380" s="455"/>
      <c r="AF380" s="205">
        <f>IF($F380="","",IFERROR(IFERROR(INDEX(Réttabanki!$U:$U,MATCH($F380,Réttabanki!$A:$A,0)),INDEX(Vöruskrá!$R:$R,MATCH($F380,Vöruskrá!$B:$B,0)))*$H380/1000,""))</f>
        <v>45</v>
      </c>
      <c r="AG380" s="205">
        <f>IF($F380="","",IFERROR(IFERROR(INDEX(Réttabanki!$U:$U,MATCH($F380,Réttabanki!$A:$A,0)),INDEX(Vöruskrá!$R:$R,MATCH($F380,Vöruskrá!$B:$B,0)))*IF($I380="",$H380*(1+$AD$2),$I380)/1000,""))</f>
        <v>45</v>
      </c>
      <c r="AH380" s="206">
        <f t="shared" si="24"/>
        <v>3.9130434782608699E-2</v>
      </c>
      <c r="AI380" s="409" t="str">
        <f t="shared" si="21"/>
        <v>OK</v>
      </c>
      <c r="AJ380" s="314">
        <f t="shared" si="22"/>
        <v>46274</v>
      </c>
    </row>
    <row r="381" spans="1:36" ht="24">
      <c r="A381" s="153"/>
      <c r="B381" s="11" t="s">
        <v>2425</v>
      </c>
      <c r="C381" s="11">
        <v>37</v>
      </c>
      <c r="D381" s="12" t="s">
        <v>2318</v>
      </c>
      <c r="E381" s="12" t="s">
        <v>2352</v>
      </c>
      <c r="F381" s="12" t="s">
        <v>825</v>
      </c>
      <c r="G381" s="12" t="s">
        <v>2433</v>
      </c>
      <c r="H381" s="13">
        <v>5</v>
      </c>
      <c r="I381" s="13">
        <v>5</v>
      </c>
      <c r="J381" s="90">
        <f>IF($F381="","",IFERROR(IFERROR(INDEX(Réttabanki!$U:$U,MATCH($F381,Réttabanki!$A:$A,0)),INDEX(Vöruskrá!$R:$R,MATCH($F381,Vöruskrá!$B:$B,0)))*($H381+IF($I381="",$H381*(1+$AD$2),$I381))/2/1000,""))</f>
        <v>27.495000000000001</v>
      </c>
      <c r="K381" s="9" t="s">
        <v>826</v>
      </c>
      <c r="L381" s="9"/>
      <c r="M381" s="9" t="s">
        <v>390</v>
      </c>
      <c r="N381" s="10">
        <v>243</v>
      </c>
      <c r="O381" s="10">
        <v>1.2</v>
      </c>
      <c r="P381" s="10">
        <v>0.4</v>
      </c>
      <c r="Q381" s="10">
        <v>81</v>
      </c>
      <c r="R381" s="10">
        <v>4</v>
      </c>
      <c r="S381" s="10">
        <v>0</v>
      </c>
      <c r="T381" s="45" t="str">
        <f>IF(F381="","",IFERROR(INDEX(Réttabanki!Q:Q,MATCH(F381,Réttabanki!A:A,0)),IFERROR(INDEX(Réttabanki!Q:Q,MATCH(F381,Réttabanki!B:B,0)),"")))</f>
        <v/>
      </c>
      <c r="U381" s="457"/>
      <c r="V381" s="457"/>
      <c r="W381" s="457"/>
      <c r="X381" s="457"/>
      <c r="Y381" s="457"/>
      <c r="Z381" s="457"/>
      <c r="AA381" s="457"/>
      <c r="AF381" s="205">
        <f>IF($F381="","",IFERROR(IFERROR(INDEX(Réttabanki!$U:$U,MATCH($F381,Réttabanki!$A:$A,0)),INDEX(Vöruskrá!$R:$R,MATCH($F381,Vöruskrá!$B:$B,0)))*$H381/1000,""))</f>
        <v>27.495000000000001</v>
      </c>
      <c r="AG381" s="205">
        <f>IF($F381="","",IFERROR(IFERROR(INDEX(Réttabanki!$U:$U,MATCH($F381,Réttabanki!$A:$A,0)),INDEX(Vöruskrá!$R:$R,MATCH($F381,Vöruskrá!$B:$B,0)))*IF($I381="",$H381*(1+$AD$2),$I381)/1000,""))</f>
        <v>27.495000000000001</v>
      </c>
      <c r="AH381" s="206">
        <f t="shared" si="24"/>
        <v>2.3908695652173913E-2</v>
      </c>
      <c r="AI381" s="409" t="str">
        <f t="shared" si="21"/>
        <v>OK</v>
      </c>
      <c r="AJ381" s="314">
        <f t="shared" si="22"/>
        <v>46274</v>
      </c>
    </row>
    <row r="382" spans="1:36" ht="60">
      <c r="A382" s="153"/>
      <c r="B382" s="11" t="s">
        <v>2425</v>
      </c>
      <c r="C382" s="11">
        <v>37</v>
      </c>
      <c r="D382" s="12" t="s">
        <v>2318</v>
      </c>
      <c r="E382" s="12" t="s">
        <v>1080</v>
      </c>
      <c r="F382" s="12"/>
      <c r="G382" s="12" t="s">
        <v>2435</v>
      </c>
      <c r="H382" s="13"/>
      <c r="I382" s="13"/>
      <c r="J382" s="90" t="str">
        <f>IF($F382="","",IFERROR(IFERROR(INDEX(Réttabanki!$U:$U,MATCH($F382,Réttabanki!$A:$A,0)),INDEX(Vöruskrá!$R:$R,MATCH($F382,Vöruskrá!$B:$B,0)))*($H382+IF($I382="",$H382*(1+$AD$2),$I382))/2/1000,""))</f>
        <v/>
      </c>
      <c r="K382" s="9" t="s">
        <v>2436</v>
      </c>
      <c r="L382" s="9" t="s">
        <v>214</v>
      </c>
      <c r="M382" s="9"/>
      <c r="N382" s="10"/>
      <c r="O382" s="10"/>
      <c r="P382" s="10"/>
      <c r="Q382" s="10"/>
      <c r="R382" s="10"/>
      <c r="S382" s="10"/>
      <c r="T382" s="45"/>
      <c r="U382" s="455"/>
      <c r="V382" s="455"/>
      <c r="W382" s="455"/>
      <c r="X382" s="455"/>
      <c r="Y382" s="455"/>
      <c r="Z382" s="455"/>
      <c r="AA382" s="455"/>
      <c r="AF382" s="205" t="str">
        <f>IF($F382="","",IFERROR(IFERROR(INDEX(Réttabanki!$U:$U,MATCH($F382,Réttabanki!$A:$A,0)),INDEX(Vöruskrá!$R:$R,MATCH($F382,Vöruskrá!$B:$B,0)))*$H382/1000,""))</f>
        <v/>
      </c>
      <c r="AG382" s="205" t="str">
        <f>IF($F382="","",IFERROR(IFERROR(INDEX(Réttabanki!$U:$U,MATCH($F382,Réttabanki!$A:$A,0)),INDEX(Vöruskrá!$R:$R,MATCH($F382,Vöruskrá!$B:$B,0)))*IF($I382="",$H382*(1+$AD$2),$I382)/1000,""))</f>
        <v/>
      </c>
      <c r="AH382" s="206" t="str">
        <f t="shared" si="24"/>
        <v/>
      </c>
      <c r="AI382" s="409" t="str">
        <f t="shared" si="21"/>
        <v/>
      </c>
      <c r="AJ382" s="314">
        <f t="shared" si="22"/>
        <v>46274</v>
      </c>
    </row>
    <row r="383" spans="1:36">
      <c r="A383" s="153"/>
      <c r="B383" s="11" t="s">
        <v>2425</v>
      </c>
      <c r="C383" s="11">
        <v>37</v>
      </c>
      <c r="D383" s="12" t="s">
        <v>2318</v>
      </c>
      <c r="E383" s="12" t="s">
        <v>1080</v>
      </c>
      <c r="F383" s="12" t="s">
        <v>747</v>
      </c>
      <c r="G383" s="12" t="s">
        <v>2429</v>
      </c>
      <c r="H383" s="13">
        <v>250</v>
      </c>
      <c r="I383" s="13">
        <v>250</v>
      </c>
      <c r="J383" s="90">
        <f>IF($F383="","",IFERROR(IFERROR(INDEX(Réttabanki!$U:$U,MATCH($F383,Réttabanki!$A:$A,0)),INDEX(Vöruskrá!$R:$R,MATCH($F383,Vöruskrá!$B:$B,0)))*($H383+IF($I383="",$H383*(1+$AD$2),$I383))/2/1000,""))</f>
        <v>152.5</v>
      </c>
      <c r="K383" s="9" t="s">
        <v>748</v>
      </c>
      <c r="L383" s="9" t="s">
        <v>214</v>
      </c>
      <c r="M383" s="9"/>
      <c r="N383" s="10">
        <v>48</v>
      </c>
      <c r="O383" s="10">
        <v>2</v>
      </c>
      <c r="P383" s="10">
        <v>1.1000000000000001</v>
      </c>
      <c r="Q383" s="10">
        <v>5.7</v>
      </c>
      <c r="R383" s="10">
        <v>1.9</v>
      </c>
      <c r="S383" s="10">
        <v>0.1</v>
      </c>
      <c r="T383" s="45"/>
      <c r="U383" s="457"/>
      <c r="V383" s="457"/>
      <c r="W383" s="457"/>
      <c r="X383" s="457"/>
      <c r="Y383" s="457"/>
      <c r="Z383" s="457"/>
      <c r="AA383" s="457"/>
      <c r="AF383" s="205">
        <f>IF($F383="","",IFERROR(IFERROR(INDEX(Réttabanki!$U:$U,MATCH($F383,Réttabanki!$A:$A,0)),INDEX(Vöruskrá!$R:$R,MATCH($F383,Vöruskrá!$B:$B,0)))*$H383/1000,""))</f>
        <v>152.5</v>
      </c>
      <c r="AG383" s="205">
        <f>IF($F383="","",IFERROR(IFERROR(INDEX(Réttabanki!$U:$U,MATCH($F383,Réttabanki!$A:$A,0)),INDEX(Vöruskrá!$R:$R,MATCH($F383,Vöruskrá!$B:$B,0)))*IF($I383="",$H383*(1+$AD$2),$I383)/1000,""))</f>
        <v>152.5</v>
      </c>
      <c r="AH383" s="206">
        <f t="shared" si="24"/>
        <v>0.13260869565217392</v>
      </c>
      <c r="AI383" s="409" t="str">
        <f t="shared" si="21"/>
        <v>OK</v>
      </c>
      <c r="AJ383" s="314">
        <f t="shared" si="22"/>
        <v>46274</v>
      </c>
    </row>
    <row r="384" spans="1:36" ht="48">
      <c r="A384" s="153"/>
      <c r="B384" s="11" t="s">
        <v>2425</v>
      </c>
      <c r="C384" s="11">
        <v>37</v>
      </c>
      <c r="D384" s="12" t="s">
        <v>2318</v>
      </c>
      <c r="E384" s="12" t="s">
        <v>1080</v>
      </c>
      <c r="F384" s="12" t="s">
        <v>1305</v>
      </c>
      <c r="G384" s="12" t="s">
        <v>2437</v>
      </c>
      <c r="H384" s="13">
        <v>25</v>
      </c>
      <c r="I384" s="13">
        <v>25</v>
      </c>
      <c r="J384" s="90">
        <f>IF($F384="","",IFERROR(IFERROR(INDEX(Réttabanki!$U:$U,MATCH($F384,Réttabanki!$A:$A,0)),INDEX(Vöruskrá!$R:$R,MATCH($F384,Vöruskrá!$B:$B,0)))*($H384+IF($I384="",$H384*(1+$AD$2),$I384))/2/1000,""))</f>
        <v>15</v>
      </c>
      <c r="K384" s="9" t="s">
        <v>1306</v>
      </c>
      <c r="L384" s="9" t="s">
        <v>228</v>
      </c>
      <c r="M384" s="9"/>
      <c r="N384" s="10">
        <v>225</v>
      </c>
      <c r="O384" s="10">
        <v>3</v>
      </c>
      <c r="P384" s="10">
        <v>0.3</v>
      </c>
      <c r="Q384" s="10">
        <v>41</v>
      </c>
      <c r="R384" s="10">
        <v>2.1</v>
      </c>
      <c r="S384" s="10">
        <v>1</v>
      </c>
      <c r="T384" s="45"/>
      <c r="U384" s="455"/>
      <c r="V384" s="455"/>
      <c r="W384" s="455"/>
      <c r="X384" s="455"/>
      <c r="Y384" s="455"/>
      <c r="Z384" s="455"/>
      <c r="AA384" s="455"/>
      <c r="AF384" s="205">
        <f>IF($F384="","",IFERROR(IFERROR(INDEX(Réttabanki!$U:$U,MATCH($F384,Réttabanki!$A:$A,0)),INDEX(Vöruskrá!$R:$R,MATCH($F384,Vöruskrá!$B:$B,0)))*$H384/1000,""))</f>
        <v>15</v>
      </c>
      <c r="AG384" s="205">
        <f>IF($F384="","",IFERROR(IFERROR(INDEX(Réttabanki!$U:$U,MATCH($F384,Réttabanki!$A:$A,0)),INDEX(Vöruskrá!$R:$R,MATCH($F384,Vöruskrá!$B:$B,0)))*IF($I384="",$H384*(1+$AD$2),$I384)/1000,""))</f>
        <v>15</v>
      </c>
      <c r="AH384" s="206">
        <f t="shared" si="24"/>
        <v>1.3043478260869565E-2</v>
      </c>
      <c r="AI384" s="409" t="str">
        <f t="shared" si="21"/>
        <v>OK</v>
      </c>
      <c r="AJ384" s="314">
        <f t="shared" si="22"/>
        <v>46274</v>
      </c>
    </row>
    <row r="385" spans="1:36" ht="24">
      <c r="A385" s="153"/>
      <c r="B385" s="11" t="s">
        <v>2425</v>
      </c>
      <c r="C385" s="11">
        <v>37</v>
      </c>
      <c r="D385" s="12" t="s">
        <v>2318</v>
      </c>
      <c r="E385" s="12" t="s">
        <v>1080</v>
      </c>
      <c r="F385" s="12" t="s">
        <v>825</v>
      </c>
      <c r="G385" s="12" t="s">
        <v>2433</v>
      </c>
      <c r="H385" s="13">
        <v>5</v>
      </c>
      <c r="I385" s="13">
        <v>5</v>
      </c>
      <c r="J385" s="90">
        <f>IF($F385="","",IFERROR(IFERROR(INDEX(Réttabanki!$U:$U,MATCH($F385,Réttabanki!$A:$A,0)),INDEX(Vöruskrá!$R:$R,MATCH($F385,Vöruskrá!$B:$B,0)))*($H385+IF($I385="",$H385*(1+$AD$2),$I385))/2/1000,""))</f>
        <v>27.495000000000001</v>
      </c>
      <c r="K385" s="9" t="s">
        <v>826</v>
      </c>
      <c r="L385" s="9"/>
      <c r="M385" s="9" t="s">
        <v>390</v>
      </c>
      <c r="N385" s="10">
        <v>243</v>
      </c>
      <c r="O385" s="10">
        <v>1.2</v>
      </c>
      <c r="P385" s="10">
        <v>0.4</v>
      </c>
      <c r="Q385" s="10">
        <v>81</v>
      </c>
      <c r="R385" s="10">
        <v>4</v>
      </c>
      <c r="S385" s="10">
        <v>0</v>
      </c>
      <c r="T385" s="45"/>
      <c r="U385" s="457"/>
      <c r="V385" s="457"/>
      <c r="W385" s="457"/>
      <c r="X385" s="457"/>
      <c r="Y385" s="457"/>
      <c r="Z385" s="457"/>
      <c r="AA385" s="457"/>
      <c r="AF385" s="205">
        <f>IF($F385="","",IFERROR(IFERROR(INDEX(Réttabanki!$U:$U,MATCH($F385,Réttabanki!$A:$A,0)),INDEX(Vöruskrá!$R:$R,MATCH($F385,Vöruskrá!$B:$B,0)))*$H385/1000,""))</f>
        <v>27.495000000000001</v>
      </c>
      <c r="AG385" s="205">
        <f>IF($F385="","",IFERROR(IFERROR(INDEX(Réttabanki!$U:$U,MATCH($F385,Réttabanki!$A:$A,0)),INDEX(Vöruskrá!$R:$R,MATCH($F385,Vöruskrá!$B:$B,0)))*IF($I385="",$H385*(1+$AD$2),$I385)/1000,""))</f>
        <v>27.495000000000001</v>
      </c>
      <c r="AH385" s="206">
        <f t="shared" si="24"/>
        <v>2.3908695652173913E-2</v>
      </c>
      <c r="AI385" s="409" t="str">
        <f t="shared" si="21"/>
        <v>OK</v>
      </c>
      <c r="AJ385" s="314">
        <f t="shared" si="22"/>
        <v>46274</v>
      </c>
    </row>
    <row r="386" spans="1:36" ht="24">
      <c r="A386" s="153"/>
      <c r="B386" s="11" t="s">
        <v>2425</v>
      </c>
      <c r="C386" s="11">
        <v>37</v>
      </c>
      <c r="D386" s="12" t="s">
        <v>2318</v>
      </c>
      <c r="E386" s="12" t="s">
        <v>1080</v>
      </c>
      <c r="F386" s="12"/>
      <c r="G386" s="12" t="s">
        <v>2438</v>
      </c>
      <c r="H386" s="13"/>
      <c r="I386" s="13"/>
      <c r="J386" s="90" t="str">
        <f>IF($F386="","",IFERROR(IFERROR(INDEX(Réttabanki!$U:$U,MATCH($F386,Réttabanki!$A:$A,0)),INDEX(Vöruskrá!$R:$R,MATCH($F386,Vöruskrá!$B:$B,0)))*($H386+IF($I386="",$H386*(1+$AD$2),$I386))/2/1000,""))</f>
        <v/>
      </c>
      <c r="K386" s="9" t="s">
        <v>2689</v>
      </c>
      <c r="L386" s="9" t="s">
        <v>214</v>
      </c>
      <c r="M386" s="9"/>
      <c r="N386" s="10"/>
      <c r="O386" s="10"/>
      <c r="P386" s="10"/>
      <c r="Q386" s="10"/>
      <c r="R386" s="10"/>
      <c r="S386" s="10"/>
      <c r="T386" s="45"/>
      <c r="U386" s="455"/>
      <c r="V386" s="455"/>
      <c r="W386" s="455"/>
      <c r="X386" s="455"/>
      <c r="Y386" s="455"/>
      <c r="Z386" s="455"/>
      <c r="AA386" s="455"/>
      <c r="AF386" s="205" t="str">
        <f>IF($F386="","",IFERROR(IFERROR(INDEX(Réttabanki!$U:$U,MATCH($F386,Réttabanki!$A:$A,0)),INDEX(Vöruskrá!$R:$R,MATCH($F386,Vöruskrá!$B:$B,0)))*$H386/1000,""))</f>
        <v/>
      </c>
      <c r="AG386" s="205" t="str">
        <f>IF($F386="","",IFERROR(IFERROR(INDEX(Réttabanki!$U:$U,MATCH($F386,Réttabanki!$A:$A,0)),INDEX(Vöruskrá!$R:$R,MATCH($F386,Vöruskrá!$B:$B,0)))*IF($I386="",$H386*(1+$AD$2),$I386)/1000,""))</f>
        <v/>
      </c>
      <c r="AH386" s="206" t="str">
        <f t="shared" si="24"/>
        <v/>
      </c>
      <c r="AI386" s="409" t="str">
        <f t="shared" si="21"/>
        <v/>
      </c>
      <c r="AJ386" s="314">
        <f t="shared" si="22"/>
        <v>46274</v>
      </c>
    </row>
    <row r="387" spans="1:36">
      <c r="A387" s="153"/>
      <c r="B387" s="11" t="s">
        <v>2425</v>
      </c>
      <c r="C387" s="11">
        <v>37</v>
      </c>
      <c r="D387" s="12" t="s">
        <v>2318</v>
      </c>
      <c r="E387" s="12" t="s">
        <v>1080</v>
      </c>
      <c r="F387" s="12" t="s">
        <v>747</v>
      </c>
      <c r="G387" s="12" t="s">
        <v>2429</v>
      </c>
      <c r="H387" s="13">
        <v>250</v>
      </c>
      <c r="I387" s="13">
        <v>250</v>
      </c>
      <c r="J387" s="90">
        <f>IF($F387="","",IFERROR(IFERROR(INDEX(Réttabanki!$U:$U,MATCH($F387,Réttabanki!$A:$A,0)),INDEX(Vöruskrá!$R:$R,MATCH($F387,Vöruskrá!$B:$B,0)))*($H387+IF($I387="",$H387*(1+$AD$2),$I387))/2/1000,""))</f>
        <v>152.5</v>
      </c>
      <c r="K387" s="9" t="s">
        <v>748</v>
      </c>
      <c r="L387" s="9" t="s">
        <v>214</v>
      </c>
      <c r="M387" s="9"/>
      <c r="N387" s="10">
        <v>48</v>
      </c>
      <c r="O387" s="10">
        <v>2</v>
      </c>
      <c r="P387" s="10">
        <v>1.1000000000000001</v>
      </c>
      <c r="Q387" s="10">
        <v>5.7</v>
      </c>
      <c r="R387" s="10">
        <v>1.9</v>
      </c>
      <c r="S387" s="10">
        <v>0.1</v>
      </c>
      <c r="T387" s="45"/>
      <c r="U387" s="457"/>
      <c r="V387" s="457"/>
      <c r="W387" s="457"/>
      <c r="X387" s="457"/>
      <c r="Y387" s="457"/>
      <c r="Z387" s="457"/>
      <c r="AA387" s="457"/>
      <c r="AF387" s="205">
        <f>IF($F387="","",IFERROR(IFERROR(INDEX(Réttabanki!$U:$U,MATCH($F387,Réttabanki!$A:$A,0)),INDEX(Vöruskrá!$R:$R,MATCH($F387,Vöruskrá!$B:$B,0)))*$H387/1000,""))</f>
        <v>152.5</v>
      </c>
      <c r="AG387" s="205">
        <f>IF($F387="","",IFERROR(IFERROR(INDEX(Réttabanki!$U:$U,MATCH($F387,Réttabanki!$A:$A,0)),INDEX(Vöruskrá!$R:$R,MATCH($F387,Vöruskrá!$B:$B,0)))*IF($I387="",$H387*(1+$AD$2),$I387)/1000,""))</f>
        <v>152.5</v>
      </c>
      <c r="AH387" s="206">
        <f t="shared" si="24"/>
        <v>0.13260869565217392</v>
      </c>
      <c r="AI387" s="409" t="str">
        <f t="shared" si="21"/>
        <v>OK</v>
      </c>
      <c r="AJ387" s="314">
        <f t="shared" si="22"/>
        <v>46274</v>
      </c>
    </row>
    <row r="388" spans="1:36" ht="24">
      <c r="A388" s="153"/>
      <c r="B388" s="11" t="s">
        <v>2425</v>
      </c>
      <c r="C388" s="11">
        <v>37</v>
      </c>
      <c r="D388" s="12" t="s">
        <v>2318</v>
      </c>
      <c r="E388" s="12" t="s">
        <v>1080</v>
      </c>
      <c r="F388" s="12" t="s">
        <v>825</v>
      </c>
      <c r="G388" s="12" t="s">
        <v>2433</v>
      </c>
      <c r="H388" s="13">
        <v>5</v>
      </c>
      <c r="I388" s="13">
        <v>5</v>
      </c>
      <c r="J388" s="90">
        <f>IF($F388="","",IFERROR(IFERROR(INDEX(Réttabanki!$U:$U,MATCH($F388,Réttabanki!$A:$A,0)),INDEX(Vöruskrá!$R:$R,MATCH($F388,Vöruskrá!$B:$B,0)))*($H388+IF($I388="",$H388*(1+$AD$2),$I388))/2/1000,""))</f>
        <v>27.495000000000001</v>
      </c>
      <c r="K388" s="9" t="s">
        <v>826</v>
      </c>
      <c r="L388" s="9"/>
      <c r="M388" s="9" t="s">
        <v>390</v>
      </c>
      <c r="N388" s="10">
        <v>243</v>
      </c>
      <c r="O388" s="10">
        <v>1.2</v>
      </c>
      <c r="P388" s="10">
        <v>0.4</v>
      </c>
      <c r="Q388" s="10">
        <v>81</v>
      </c>
      <c r="R388" s="10">
        <v>4</v>
      </c>
      <c r="S388" s="10">
        <v>0</v>
      </c>
      <c r="T388" s="45"/>
      <c r="U388" s="455"/>
      <c r="V388" s="455"/>
      <c r="W388" s="455"/>
      <c r="X388" s="455"/>
      <c r="Y388" s="455"/>
      <c r="Z388" s="455"/>
      <c r="AA388" s="455"/>
      <c r="AF388" s="205">
        <f>IF($F388="","",IFERROR(IFERROR(INDEX(Réttabanki!$U:$U,MATCH($F388,Réttabanki!$A:$A,0)),INDEX(Vöruskrá!$R:$R,MATCH($F388,Vöruskrá!$B:$B,0)))*$H388/1000,""))</f>
        <v>27.495000000000001</v>
      </c>
      <c r="AG388" s="205">
        <f>IF($F388="","",IFERROR(IFERROR(INDEX(Réttabanki!$U:$U,MATCH($F388,Réttabanki!$A:$A,0)),INDEX(Vöruskrá!$R:$R,MATCH($F388,Vöruskrá!$B:$B,0)))*IF($I388="",$H388*(1+$AD$2),$I388)/1000,""))</f>
        <v>27.495000000000001</v>
      </c>
      <c r="AH388" s="206">
        <f t="shared" si="24"/>
        <v>2.3908695652173913E-2</v>
      </c>
      <c r="AI388" s="409" t="str">
        <f t="shared" ref="AI388:AI451" si="25">IF($AH388="","",IF($AH388&gt;$AE$7,"⚠ Yfir "&amp;TEXT($AE$7,"0%"),"OK"))</f>
        <v>OK</v>
      </c>
      <c r="AJ388" s="314">
        <f t="shared" si="22"/>
        <v>46274</v>
      </c>
    </row>
    <row r="389" spans="1:36" ht="24">
      <c r="A389" s="153"/>
      <c r="B389" s="11" t="s">
        <v>2425</v>
      </c>
      <c r="C389" s="11">
        <v>37</v>
      </c>
      <c r="D389" s="12" t="s">
        <v>2318</v>
      </c>
      <c r="E389" s="12" t="s">
        <v>1080</v>
      </c>
      <c r="F389" s="12"/>
      <c r="G389" s="12" t="s">
        <v>2439</v>
      </c>
      <c r="H389" s="13"/>
      <c r="I389" s="13"/>
      <c r="J389" s="90" t="str">
        <f>IF($F389="","",IFERROR(IFERROR(INDEX(Réttabanki!$U:$U,MATCH($F389,Réttabanki!$A:$A,0)),INDEX(Vöruskrá!$R:$R,MATCH($F389,Vöruskrá!$B:$B,0)))*($H389+IF($I389="",$H389*(1+$AD$2),$I389))/2/1000,""))</f>
        <v/>
      </c>
      <c r="K389" s="9" t="s">
        <v>332</v>
      </c>
      <c r="L389" s="9" t="s">
        <v>228</v>
      </c>
      <c r="M389" s="9"/>
      <c r="N389" s="10"/>
      <c r="O389" s="10"/>
      <c r="P389" s="10"/>
      <c r="Q389" s="10"/>
      <c r="R389" s="10"/>
      <c r="S389" s="10"/>
      <c r="T389" s="44"/>
      <c r="U389" s="457"/>
      <c r="V389" s="457"/>
      <c r="W389" s="457"/>
      <c r="X389" s="457"/>
      <c r="Y389" s="457"/>
      <c r="Z389" s="457"/>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ref="AJ389:AJ452" si="26">IF($A389&lt;&gt;"",$A389,AJ388)</f>
        <v>46274</v>
      </c>
    </row>
    <row r="390" spans="1:36" ht="24">
      <c r="A390" s="153"/>
      <c r="B390" s="11" t="s">
        <v>2425</v>
      </c>
      <c r="C390" s="11">
        <v>37</v>
      </c>
      <c r="D390" s="12" t="s">
        <v>2318</v>
      </c>
      <c r="E390" s="12" t="s">
        <v>1080</v>
      </c>
      <c r="F390" s="12" t="s">
        <v>329</v>
      </c>
      <c r="G390" s="12" t="s">
        <v>2439</v>
      </c>
      <c r="H390" s="13">
        <v>250</v>
      </c>
      <c r="I390" s="13">
        <v>250</v>
      </c>
      <c r="J390" s="439" t="str">
        <f>IF($F390="","",IFERROR(IFERROR(INDEX(Réttabanki!$U:$U,MATCH($F390,Réttabanki!$A:$A,0)),INDEX(Vöruskrá!$R:$R,MATCH($F390,Vöruskrá!$B:$B,0)))*($H390+IF($I390="",$H390*(1+$AD$2),$I390))/2/1000,""))</f>
        <v/>
      </c>
      <c r="K390" s="9" t="s">
        <v>332</v>
      </c>
      <c r="L390" s="9" t="s">
        <v>228</v>
      </c>
      <c r="M390" s="9"/>
      <c r="N390" s="10">
        <v>74</v>
      </c>
      <c r="O390" s="10">
        <v>1.6</v>
      </c>
      <c r="P390" s="10">
        <v>0.3</v>
      </c>
      <c r="Q390" s="10">
        <v>13</v>
      </c>
      <c r="R390" s="10">
        <v>1.8</v>
      </c>
      <c r="S390" s="10">
        <v>0.4</v>
      </c>
      <c r="T390" s="44">
        <v>1</v>
      </c>
      <c r="U390" s="455" t="s">
        <v>2357</v>
      </c>
      <c r="V390" s="455" t="s">
        <v>2358</v>
      </c>
      <c r="W390" s="455" t="s">
        <v>2430</v>
      </c>
      <c r="X390" s="455" t="s">
        <v>2440</v>
      </c>
      <c r="Y390" s="455">
        <v>75</v>
      </c>
      <c r="Z390" s="455" t="s">
        <v>2401</v>
      </c>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36">
      <c r="A391" s="153"/>
      <c r="B391" s="11" t="s">
        <v>2425</v>
      </c>
      <c r="C391" s="11">
        <v>37</v>
      </c>
      <c r="D391" s="12" t="s">
        <v>2318</v>
      </c>
      <c r="E391" s="12" t="s">
        <v>2376</v>
      </c>
      <c r="F391" s="12"/>
      <c r="G391" s="12" t="s">
        <v>2441</v>
      </c>
      <c r="H391" s="13"/>
      <c r="I391" s="13"/>
      <c r="J391" s="90" t="str">
        <f>IF($F391="","",IFERROR(IFERROR(INDEX(Réttabanki!$U:$U,MATCH($F391,Réttabanki!$A:$A,0)),INDEX(Vöruskrá!$R:$R,MATCH($F391,Vöruskrá!$B:$B,0)))*($H391+IF($I391="",$H391*(1+$AD$2),$I391))/2/1000,""))</f>
        <v/>
      </c>
      <c r="K391" s="9" t="s">
        <v>2442</v>
      </c>
      <c r="L391" s="9" t="s">
        <v>228</v>
      </c>
      <c r="M391" s="9" t="str">
        <f>IF($F391="","",IFERROR(IFERROR(INDEX(Réttabanki!$F:$F,MATCH($F391,Réttabanki!$A:$A,0)),INDEX(Vöruskrá!$H:$H,MATCH($F391,Vöruskrá!$B:$B,0))),""))</f>
        <v/>
      </c>
      <c r="N391" s="10" t="str">
        <f>IF($F391="","",IFERROR(IFERROR(INDEX(Réttabanki!$G:$G,MATCH($F391,Réttabanki!$A:$A,0)),INDEX(Vöruskrá!$J:$J,MATCH($F391,Vöruskrá!$B:$B,0)))*($H391+IF($I391="",$H391*(1+$AD$2),$I391))/2/100,""))</f>
        <v/>
      </c>
      <c r="O391" s="10" t="str">
        <f>IF($F391="","",IFERROR(IFERROR(INDEX(Réttabanki!$H:$H,MATCH($F391,Réttabanki!$A:$A,0)),INDEX(Vöruskrá!$K:$K,MATCH($F391,Vöruskrá!$B:$B,0)))*($H391+IF($I391="",$H391*(1+$AD$2),$I391))/2/100,""))</f>
        <v/>
      </c>
      <c r="P391" s="10" t="str">
        <f>IF($F391="","",IFERROR(IFERROR(INDEX(Réttabanki!$I:$I,MATCH($F391,Réttabanki!$A:$A,0)),INDEX(Vöruskrá!$L:$L,MATCH($F391,Vöruskrá!$B:$B,0)))*($H391+IF($I391="",$H391*(1+$AD$2),$I391))/2/100,""))</f>
        <v/>
      </c>
      <c r="Q391" s="10" t="str">
        <f>IF($F391="","",IFERROR(IFERROR(INDEX(Réttabanki!$J:$J,MATCH($F391,Réttabanki!$A:$A,0)),INDEX(Vöruskrá!$M:$M,MATCH($F391,Vöruskrá!$B:$B,0)))*($H391+IF($I391="",$H391*(1+$AD$2),$I391))/2/100,""))</f>
        <v/>
      </c>
      <c r="R391" s="10" t="str">
        <f>IF($F391="","",IFERROR(IFERROR(INDEX(Réttabanki!$L:$L,MATCH($F391,Réttabanki!$A:$A,0)),INDEX(Vöruskrá!$O:$O,MATCH($F391,Vöruskrá!$B:$B,0)))*($H391+IF($I391="",$H391*(1+$AD$2),$I391))/2/100,""))</f>
        <v/>
      </c>
      <c r="S391" s="10" t="str">
        <f>IF($F391="","",IFERROR(IFERROR(INDEX(Réttabanki!$M:$M,MATCH($F391,Réttabanki!$A:$A,0)),INDEX(Vöruskrá!$P:$P,MATCH($F391,Vöruskrá!$B:$B,0)))*($H391+IF($I391="",$H391*(1+$AD$2),$I391))/2/100,""))</f>
        <v/>
      </c>
      <c r="T391" s="44" t="str">
        <f>IF(F391="","",IFERROR(INDEX(Réttabanki!Q:Q,MATCH(F391,Réttabanki!A:A,0)),IFERROR(INDEX(Réttabanki!Q:Q,MATCH(F391,Réttabanki!B:B,0)),"")))</f>
        <v/>
      </c>
      <c r="U391" s="457"/>
      <c r="V391" s="457"/>
      <c r="W391" s="457"/>
      <c r="X391" s="457"/>
      <c r="Y391" s="457"/>
      <c r="Z391" s="457"/>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4">
      <c r="A392" s="153"/>
      <c r="B392" s="11" t="s">
        <v>2425</v>
      </c>
      <c r="C392" s="11">
        <v>37</v>
      </c>
      <c r="D392" s="12" t="s">
        <v>2318</v>
      </c>
      <c r="E392" s="12" t="s">
        <v>2376</v>
      </c>
      <c r="F392" s="12" t="s">
        <v>329</v>
      </c>
      <c r="G392" s="12" t="s">
        <v>329</v>
      </c>
      <c r="H392" s="13">
        <v>250</v>
      </c>
      <c r="I392" s="13">
        <v>250</v>
      </c>
      <c r="J392" s="439" t="str">
        <f>IF($F392="","",IFERROR(IFERROR(INDEX(Réttabanki!$U:$U,MATCH($F392,Réttabanki!$A:$A,0)),INDEX(Vöruskrá!$R:$R,MATCH($F392,Vöruskrá!$B:$B,0)))*($H392+IF($I392="",$H392*(1+$AD$2),$I392))/2/1000,""))</f>
        <v/>
      </c>
      <c r="K392" s="9" t="s">
        <v>332</v>
      </c>
      <c r="L392" s="9" t="s">
        <v>228</v>
      </c>
      <c r="M392" s="9"/>
      <c r="N392" s="10">
        <v>74</v>
      </c>
      <c r="O392" s="10">
        <v>1.6</v>
      </c>
      <c r="P392" s="10">
        <v>0.3</v>
      </c>
      <c r="Q392" s="10">
        <v>13</v>
      </c>
      <c r="R392" s="10">
        <v>1.8</v>
      </c>
      <c r="S392" s="10">
        <v>0.4</v>
      </c>
      <c r="T392" s="45">
        <v>1</v>
      </c>
      <c r="U392" s="455" t="s">
        <v>2357</v>
      </c>
      <c r="V392" s="455" t="s">
        <v>2358</v>
      </c>
      <c r="W392" s="455" t="s">
        <v>2430</v>
      </c>
      <c r="X392" s="455" t="s">
        <v>2440</v>
      </c>
      <c r="Y392" s="455">
        <v>75</v>
      </c>
      <c r="Z392" s="455" t="s">
        <v>2401</v>
      </c>
      <c r="AA392" s="455"/>
      <c r="AF392" s="205" t="str">
        <f>IF($F392="","",IFERROR(IFERROR(INDEX(Réttabanki!$U:$U,MATCH($F392,Réttabanki!$A:$A,0)),INDEX(Vöruskrá!$R:$R,MATCH($F392,Vöruskrá!$B:$B,0)))*$H392/1000,""))</f>
        <v/>
      </c>
      <c r="AG392" s="205" t="str">
        <f>IF($F392="","",IFERROR(IFERROR(INDEX(Réttabanki!$U:$U,MATCH($F392,Réttabanki!$A:$A,0)),INDEX(Vöruskrá!$R:$R,MATCH($F392,Vöruskrá!$B:$B,0)))*IF($I392="",$H392*(1+$AD$2),$I392)/1000,""))</f>
        <v/>
      </c>
      <c r="AH392" s="206" t="str">
        <f t="shared" si="24"/>
        <v/>
      </c>
      <c r="AI392" s="409" t="str">
        <f t="shared" si="25"/>
        <v/>
      </c>
      <c r="AJ392" s="314">
        <f t="shared" si="26"/>
        <v>46274</v>
      </c>
    </row>
    <row r="393" spans="1:36" ht="24">
      <c r="A393" s="153"/>
      <c r="B393" s="11" t="s">
        <v>2425</v>
      </c>
      <c r="C393" s="11">
        <v>37</v>
      </c>
      <c r="D393" s="12" t="s">
        <v>2318</v>
      </c>
      <c r="E393" s="12" t="s">
        <v>2376</v>
      </c>
      <c r="F393" s="12" t="s">
        <v>825</v>
      </c>
      <c r="G393" s="12" t="s">
        <v>2433</v>
      </c>
      <c r="H393" s="13">
        <v>5</v>
      </c>
      <c r="I393" s="13">
        <v>5</v>
      </c>
      <c r="J393" s="90">
        <f>IF($F393="","",IFERROR(IFERROR(INDEX(Réttabanki!$U:$U,MATCH($F393,Réttabanki!$A:$A,0)),INDEX(Vöruskrá!$R:$R,MATCH($F393,Vöruskrá!$B:$B,0)))*($H393+IF($I393="",$H393*(1+$AD$2),$I393))/2/1000,""))</f>
        <v>27.495000000000001</v>
      </c>
      <c r="K393" s="9" t="s">
        <v>826</v>
      </c>
      <c r="L393" s="9"/>
      <c r="M393" s="9" t="s">
        <v>390</v>
      </c>
      <c r="N393" s="10">
        <v>243</v>
      </c>
      <c r="O393" s="10">
        <v>1.2</v>
      </c>
      <c r="P393" s="10">
        <v>0.4</v>
      </c>
      <c r="Q393" s="10">
        <v>81</v>
      </c>
      <c r="R393" s="10">
        <v>4</v>
      </c>
      <c r="S393" s="10">
        <v>0</v>
      </c>
      <c r="T393" s="44" t="str">
        <f>IF(F393="","",IFERROR(INDEX(Réttabanki!Q:Q,MATCH(F393,Réttabanki!A:A,0)),IFERROR(INDEX(Réttabanki!Q:Q,MATCH(F393,Réttabanki!B:B,0)),"")))</f>
        <v/>
      </c>
      <c r="U393" s="457"/>
      <c r="V393" s="457"/>
      <c r="W393" s="457"/>
      <c r="X393" s="457"/>
      <c r="Y393" s="457"/>
      <c r="Z393" s="457"/>
      <c r="AA393" s="457"/>
      <c r="AF393" s="205">
        <f>IF($F393="","",IFERROR(IFERROR(INDEX(Réttabanki!$U:$U,MATCH($F393,Réttabanki!$A:$A,0)),INDEX(Vöruskrá!$R:$R,MATCH($F393,Vöruskrá!$B:$B,0)))*$H393/1000,""))</f>
        <v>27.495000000000001</v>
      </c>
      <c r="AG393" s="205">
        <f>IF($F393="","",IFERROR(IFERROR(INDEX(Réttabanki!$U:$U,MATCH($F393,Réttabanki!$A:$A,0)),INDEX(Vöruskrá!$R:$R,MATCH($F393,Vöruskrá!$B:$B,0)))*IF($I393="",$H393*(1+$AD$2),$I393)/1000,""))</f>
        <v>27.495000000000001</v>
      </c>
      <c r="AH393" s="206">
        <f t="shared" si="24"/>
        <v>2.3908695652173913E-2</v>
      </c>
      <c r="AI393" s="409" t="str">
        <f t="shared" si="25"/>
        <v>OK</v>
      </c>
      <c r="AJ393" s="314">
        <f t="shared" si="26"/>
        <v>46274</v>
      </c>
    </row>
    <row r="394" spans="1:36" ht="14.45">
      <c r="A394" s="155"/>
      <c r="B394" t="s">
        <v>2425</v>
      </c>
      <c r="C394">
        <v>37</v>
      </c>
      <c r="D394" t="s">
        <v>2318</v>
      </c>
      <c r="E394" t="s">
        <v>2381</v>
      </c>
      <c r="G394" t="s">
        <v>2690</v>
      </c>
      <c r="J394" s="438" t="str">
        <f>IF($F394="","",IFERROR(IFERROR(INDEX(Réttabanki!$U:$U,MATCH($F394,Réttabanki!$A:$A,0)),INDEX(Vöruskrá!$R:$R,MATCH($F394,Vöruskrá!$B:$B,0)))*($H394+IF($I394="",$H394*(1+$AD$2),$I394))/2/1000,""))</f>
        <v/>
      </c>
      <c r="K394" t="s">
        <v>2691</v>
      </c>
      <c r="L394" t="s">
        <v>2692</v>
      </c>
      <c r="U394" s="455"/>
      <c r="V394" s="455"/>
      <c r="W394" s="455"/>
      <c r="X394" s="455"/>
      <c r="Y394" s="455"/>
      <c r="Z394" s="455"/>
      <c r="AA394" s="455"/>
      <c r="AF394" t="str">
        <f>IF($F394="","",IFERROR(IFERROR(INDEX(Réttabanki!$U:$U,MATCH($F394,Réttabanki!$A:$A,0)),INDEX(Vöruskrá!$R:$R,MATCH($F394,Vöruskrá!$B:$B,0)))*$H394/1000,""))</f>
        <v/>
      </c>
      <c r="AG394" t="str">
        <f>IF($F394="","",IFERROR(IFERROR(INDEX(Réttabanki!$U:$U,MATCH($F394,Réttabanki!$A:$A,0)),INDEX(Vöruskrá!$R:$R,MATCH($F394,Vöruskrá!$B:$B,0)))*IF($I394="",$H394*(1+$AD$2),$I394)/1000,""))</f>
        <v/>
      </c>
      <c r="AH394" t="str">
        <f t="shared" si="24"/>
        <v/>
      </c>
      <c r="AI394" t="str">
        <f t="shared" si="25"/>
        <v/>
      </c>
      <c r="AJ394" s="314">
        <f t="shared" si="26"/>
        <v>46274</v>
      </c>
    </row>
    <row r="395" spans="1:36" ht="14.45">
      <c r="A395" s="155"/>
      <c r="B395" t="s">
        <v>2425</v>
      </c>
      <c r="C395">
        <v>37</v>
      </c>
      <c r="D395" t="s">
        <v>2318</v>
      </c>
      <c r="E395" t="s">
        <v>2381</v>
      </c>
      <c r="F395" t="s">
        <v>501</v>
      </c>
      <c r="G395" t="s">
        <v>2693</v>
      </c>
      <c r="H395">
        <v>40</v>
      </c>
      <c r="I395">
        <v>40</v>
      </c>
      <c r="J395" s="438">
        <f>IF($F395="","",IFERROR(IFERROR(INDEX(Réttabanki!$U:$U,MATCH($F395,Réttabanki!$A:$A,0)),INDEX(Vöruskrá!$R:$R,MATCH($F395,Vöruskrá!$B:$B,0)))*($H395+IF($I395="",$H395*(1+$AD$2),$I395))/2/1000,""))</f>
        <v>24</v>
      </c>
      <c r="K395" t="s">
        <v>502</v>
      </c>
      <c r="L395" t="s">
        <v>442</v>
      </c>
      <c r="M395" t="s">
        <v>155</v>
      </c>
      <c r="N395">
        <v>221</v>
      </c>
      <c r="O395">
        <v>2.8</v>
      </c>
      <c r="P395">
        <v>0.5</v>
      </c>
      <c r="Q395">
        <v>34</v>
      </c>
      <c r="R395">
        <v>11</v>
      </c>
      <c r="S395">
        <v>1.1000000000000001</v>
      </c>
      <c r="U395" s="457"/>
      <c r="V395" s="457"/>
      <c r="W395" s="457"/>
      <c r="X395" s="457"/>
      <c r="Y395" s="457"/>
      <c r="Z395" s="457"/>
      <c r="AA395" s="457"/>
      <c r="AF395">
        <f>IF($F395="","",IFERROR(IFERROR(INDEX(Réttabanki!$U:$U,MATCH($F395,Réttabanki!$A:$A,0)),INDEX(Vöruskrá!$R:$R,MATCH($F395,Vöruskrá!$B:$B,0)))*$H395/1000,""))</f>
        <v>24</v>
      </c>
      <c r="AG395">
        <f>IF($F395="","",IFERROR(IFERROR(INDEX(Réttabanki!$U:$U,MATCH($F395,Réttabanki!$A:$A,0)),INDEX(Vöruskrá!$R:$R,MATCH($F395,Vöruskrá!$B:$B,0)))*IF($I395="",$H395*(1+$AD$2),$I395)/1000,""))</f>
        <v>24</v>
      </c>
      <c r="AH395">
        <f t="shared" si="24"/>
        <v>2.0869565217391306E-2</v>
      </c>
      <c r="AI395" t="str">
        <f t="shared" si="25"/>
        <v>OK</v>
      </c>
      <c r="AJ395" s="314">
        <f t="shared" si="26"/>
        <v>46274</v>
      </c>
    </row>
    <row r="396" spans="1:36" ht="14.45">
      <c r="A396" s="155"/>
      <c r="B396" t="s">
        <v>2425</v>
      </c>
      <c r="C396">
        <v>37</v>
      </c>
      <c r="D396" t="s">
        <v>2318</v>
      </c>
      <c r="E396" t="s">
        <v>2381</v>
      </c>
      <c r="F396" t="s">
        <v>505</v>
      </c>
      <c r="G396" t="s">
        <v>2404</v>
      </c>
      <c r="H396">
        <v>10</v>
      </c>
      <c r="I396">
        <v>10</v>
      </c>
      <c r="J396" s="438">
        <f>IF($F396="","",IFERROR(IFERROR(INDEX(Réttabanki!$U:$U,MATCH($F396,Réttabanki!$A:$A,0)),INDEX(Vöruskrá!$R:$R,MATCH($F396,Vöruskrá!$B:$B,0)))*($H396+IF($I396="",$H396*(1+$AD$2),$I396))/2/1000,""))</f>
        <v>23</v>
      </c>
      <c r="K396" t="s">
        <v>507</v>
      </c>
      <c r="L396" t="s">
        <v>214</v>
      </c>
      <c r="N396">
        <v>738</v>
      </c>
      <c r="O396">
        <v>82</v>
      </c>
      <c r="P396">
        <v>49</v>
      </c>
      <c r="Q396">
        <v>0.4</v>
      </c>
      <c r="R396">
        <v>0.6</v>
      </c>
      <c r="S396">
        <v>1.2</v>
      </c>
      <c r="U396" s="455"/>
      <c r="V396" s="455"/>
      <c r="W396" s="455"/>
      <c r="X396" s="455"/>
      <c r="Y396" s="455"/>
      <c r="Z396" s="455"/>
      <c r="AA396" s="455"/>
      <c r="AF396">
        <f>IF($F396="","",IFERROR(IFERROR(INDEX(Réttabanki!$U:$U,MATCH($F396,Réttabanki!$A:$A,0)),INDEX(Vöruskrá!$R:$R,MATCH($F396,Vöruskrá!$B:$B,0)))*$H396/1000,""))</f>
        <v>23</v>
      </c>
      <c r="AG396">
        <f>IF($F396="","",IFERROR(IFERROR(INDEX(Réttabanki!$U:$U,MATCH($F396,Réttabanki!$A:$A,0)),INDEX(Vöruskrá!$R:$R,MATCH($F396,Vöruskrá!$B:$B,0)))*IF($I396="",$H396*(1+$AD$2),$I396)/1000,""))</f>
        <v>23</v>
      </c>
      <c r="AH396">
        <f t="shared" si="24"/>
        <v>0.02</v>
      </c>
      <c r="AI396" t="str">
        <f t="shared" si="25"/>
        <v>OK</v>
      </c>
      <c r="AJ396" s="314">
        <f t="shared" si="26"/>
        <v>46274</v>
      </c>
    </row>
    <row r="397" spans="1:36" ht="14.45">
      <c r="A397" s="155"/>
      <c r="B397" t="s">
        <v>2425</v>
      </c>
      <c r="C397">
        <v>37</v>
      </c>
      <c r="D397" t="s">
        <v>2318</v>
      </c>
      <c r="E397" t="s">
        <v>2381</v>
      </c>
      <c r="F397" t="s">
        <v>1085</v>
      </c>
      <c r="G397" t="s">
        <v>1086</v>
      </c>
      <c r="H397">
        <v>15</v>
      </c>
      <c r="I397">
        <v>15</v>
      </c>
      <c r="J397" s="438">
        <f>IF($F397="","",IFERROR(IFERROR(INDEX(Réttabanki!$U:$U,MATCH($F397,Réttabanki!$A:$A,0)),INDEX(Vöruskrá!$R:$R,MATCH($F397,Vöruskrá!$B:$B,0)))*($H397+IF($I397="",$H397*(1+$AD$2),$I397))/2/1000,""))</f>
        <v>6</v>
      </c>
      <c r="K397" t="s">
        <v>1086</v>
      </c>
      <c r="L397" t="s">
        <v>1077</v>
      </c>
      <c r="N397">
        <v>15</v>
      </c>
      <c r="O397">
        <v>0.1</v>
      </c>
      <c r="P397">
        <v>0</v>
      </c>
      <c r="Q397">
        <v>3.6</v>
      </c>
      <c r="R397">
        <v>0.7</v>
      </c>
      <c r="S397">
        <v>0</v>
      </c>
      <c r="U397" s="457"/>
      <c r="V397" s="457"/>
      <c r="W397" s="457"/>
      <c r="X397" s="457"/>
      <c r="Y397" s="457"/>
      <c r="Z397" s="457"/>
      <c r="AA397" s="457"/>
      <c r="AF397">
        <f>IF($F397="","",IFERROR(IFERROR(INDEX(Réttabanki!$U:$U,MATCH($F397,Réttabanki!$A:$A,0)),INDEX(Vöruskrá!$R:$R,MATCH($F397,Vöruskrá!$B:$B,0)))*$H397/1000,""))</f>
        <v>6</v>
      </c>
      <c r="AG397">
        <f>IF($F397="","",IFERROR(IFERROR(INDEX(Réttabanki!$U:$U,MATCH($F397,Réttabanki!$A:$A,0)),INDEX(Vöruskrá!$R:$R,MATCH($F397,Vöruskrá!$B:$B,0)))*IF($I397="",$H397*(1+$AD$2),$I397)/1000,""))</f>
        <v>6</v>
      </c>
      <c r="AH397">
        <f t="shared" si="24"/>
        <v>5.2173913043478265E-3</v>
      </c>
      <c r="AI397" t="str">
        <f t="shared" si="25"/>
        <v>OK</v>
      </c>
      <c r="AJ397" s="314">
        <f t="shared" si="26"/>
        <v>46274</v>
      </c>
    </row>
    <row r="398" spans="1:36" ht="14.45">
      <c r="A398" s="155"/>
      <c r="B398" t="s">
        <v>2425</v>
      </c>
      <c r="C398">
        <v>37</v>
      </c>
      <c r="D398" t="s">
        <v>2318</v>
      </c>
      <c r="E398" t="s">
        <v>2381</v>
      </c>
      <c r="F398" t="s">
        <v>1115</v>
      </c>
      <c r="G398" t="s">
        <v>2529</v>
      </c>
      <c r="H398">
        <v>15</v>
      </c>
      <c r="I398">
        <v>15</v>
      </c>
      <c r="J398" s="438">
        <f>IF($F398="","",IFERROR(IFERROR(INDEX(Réttabanki!$U:$U,MATCH($F398,Réttabanki!$A:$A,0)),INDEX(Vöruskrá!$R:$R,MATCH($F398,Vöruskrá!$B:$B,0)))*($H398+IF($I398="",$H398*(1+$AD$2),$I398))/2/1000,""))</f>
        <v>6.75</v>
      </c>
      <c r="K398" t="s">
        <v>1116</v>
      </c>
      <c r="L398" t="s">
        <v>1077</v>
      </c>
      <c r="U398" s="455"/>
      <c r="V398" s="455"/>
      <c r="W398" s="455"/>
      <c r="X398" s="455"/>
      <c r="Y398" s="455"/>
      <c r="Z398" s="455"/>
      <c r="AA398" s="455"/>
      <c r="AF398">
        <f>IF($F398="","",IFERROR(IFERROR(INDEX(Réttabanki!$U:$U,MATCH($F398,Réttabanki!$A:$A,0)),INDEX(Vöruskrá!$R:$R,MATCH($F398,Vöruskrá!$B:$B,0)))*$H398/1000,""))</f>
        <v>6.75</v>
      </c>
      <c r="AG398">
        <f>IF($F398="","",IFERROR(IFERROR(INDEX(Réttabanki!$U:$U,MATCH($F398,Réttabanki!$A:$A,0)),INDEX(Vöruskrá!$R:$R,MATCH($F398,Vöruskrá!$B:$B,0)))*IF($I398="",$H398*(1+$AD$2),$I398)/1000,""))</f>
        <v>6.75</v>
      </c>
      <c r="AH398">
        <f t="shared" si="24"/>
        <v>5.8695652173913039E-3</v>
      </c>
      <c r="AI398" t="str">
        <f t="shared" si="25"/>
        <v>OK</v>
      </c>
      <c r="AJ398" s="314">
        <f t="shared" si="26"/>
        <v>46274</v>
      </c>
    </row>
    <row r="399" spans="1:36" ht="14.45">
      <c r="A399" s="155"/>
      <c r="B399" t="s">
        <v>2425</v>
      </c>
      <c r="C399">
        <v>37</v>
      </c>
      <c r="D399" t="s">
        <v>2318</v>
      </c>
      <c r="E399" t="s">
        <v>2381</v>
      </c>
      <c r="F399" t="s">
        <v>1451</v>
      </c>
      <c r="G399" t="s">
        <v>1451</v>
      </c>
      <c r="J399" s="444">
        <f>IF($F399="","",IFERROR(IFERROR(INDEX(Réttabanki!$U:$U,MATCH($F399,Réttabanki!$A:$A,0)),INDEX(Vöruskrá!$R:$R,MATCH($F399,Vöruskrá!$B:$B,0)))*($H399+IF($I399="",$H399*(1+$AD$2),$I399))/2/1000,""))</f>
        <v>0</v>
      </c>
      <c r="K399" t="s">
        <v>1453</v>
      </c>
      <c r="M399" t="s">
        <v>1454</v>
      </c>
      <c r="N399">
        <v>324</v>
      </c>
      <c r="O399">
        <v>0.5</v>
      </c>
      <c r="P399">
        <v>0</v>
      </c>
      <c r="Q399">
        <v>78</v>
      </c>
      <c r="R399">
        <v>2.5</v>
      </c>
      <c r="S399">
        <v>0.06</v>
      </c>
      <c r="U399" s="457"/>
      <c r="V399" s="457"/>
      <c r="W399" s="457"/>
      <c r="X399" s="457"/>
      <c r="Y399" s="457"/>
      <c r="Z399" s="457"/>
      <c r="AA399" s="457"/>
      <c r="AF399">
        <f>IF($F399="","",IFERROR(IFERROR(INDEX(Réttabanki!$U:$U,MATCH($F399,Réttabanki!$A:$A,0)),INDEX(Vöruskrá!$R:$R,MATCH($F399,Vöruskrá!$B:$B,0)))*$H399/1000,""))</f>
        <v>0</v>
      </c>
      <c r="AG399">
        <f>IF($F399="","",IFERROR(IFERROR(INDEX(Réttabanki!$U:$U,MATCH($F399,Réttabanki!$A:$A,0)),INDEX(Vöruskrá!$R:$R,MATCH($F399,Vöruskrá!$B:$B,0)))*IF($I399="",$H399*(1+$AD$2),$I399)/1000,""))</f>
        <v>0</v>
      </c>
      <c r="AH399" t="str">
        <f t="shared" si="24"/>
        <v/>
      </c>
      <c r="AI399" t="str">
        <f t="shared" si="25"/>
        <v/>
      </c>
      <c r="AJ399" s="314">
        <f t="shared" si="26"/>
        <v>46274</v>
      </c>
    </row>
    <row r="400" spans="1:36" ht="14.45">
      <c r="A400" s="155"/>
      <c r="B400" t="s">
        <v>2425</v>
      </c>
      <c r="C400">
        <v>37</v>
      </c>
      <c r="D400" t="s">
        <v>2318</v>
      </c>
      <c r="E400" t="s">
        <v>1080</v>
      </c>
      <c r="G400" t="s">
        <v>2694</v>
      </c>
      <c r="J400" s="438" t="str">
        <f>IF($F400="","",IFERROR(IFERROR(INDEX(Réttabanki!$U:$U,MATCH($F400,Réttabanki!$A:$A,0)),INDEX(Vöruskrá!$R:$R,MATCH($F400,Vöruskrá!$B:$B,0)))*($H400+IF($I400="",$H400*(1+$AD$2),$I400))/2/1000,""))</f>
        <v/>
      </c>
      <c r="K400" t="s">
        <v>2695</v>
      </c>
      <c r="L400" t="s">
        <v>2696</v>
      </c>
      <c r="U400" s="455"/>
      <c r="V400" s="455"/>
      <c r="W400" s="455"/>
      <c r="X400" s="455"/>
      <c r="Y400" s="455"/>
      <c r="Z400" s="455"/>
      <c r="AA400" s="455"/>
      <c r="AF400" t="str">
        <f>IF($F400="","",IFERROR(IFERROR(INDEX(Réttabanki!$U:$U,MATCH($F400,Réttabanki!$A:$A,0)),INDEX(Vöruskrá!$R:$R,MATCH($F400,Vöruskrá!$B:$B,0)))*$H400/1000,""))</f>
        <v/>
      </c>
      <c r="AG400" t="str">
        <f>IF($F400="","",IFERROR(IFERROR(INDEX(Réttabanki!$U:$U,MATCH($F400,Réttabanki!$A:$A,0)),INDEX(Vöruskrá!$R:$R,MATCH($F400,Vöruskrá!$B:$B,0)))*IF($I400="",$H400*(1+$AD$2),$I400)/1000,""))</f>
        <v/>
      </c>
      <c r="AH400" t="str">
        <f t="shared" si="24"/>
        <v/>
      </c>
      <c r="AI400" t="str">
        <f t="shared" si="25"/>
        <v/>
      </c>
      <c r="AJ400" s="314">
        <f t="shared" si="26"/>
        <v>46274</v>
      </c>
    </row>
    <row r="401" spans="1:36" ht="14.45">
      <c r="A401" s="155"/>
      <c r="B401" t="s">
        <v>2425</v>
      </c>
      <c r="C401">
        <v>37</v>
      </c>
      <c r="D401" t="s">
        <v>2318</v>
      </c>
      <c r="E401" t="s">
        <v>1080</v>
      </c>
      <c r="F401" t="s">
        <v>501</v>
      </c>
      <c r="G401" t="s">
        <v>2693</v>
      </c>
      <c r="H401">
        <v>40</v>
      </c>
      <c r="I401">
        <v>40</v>
      </c>
      <c r="J401" s="438">
        <f>IF($F401="","",IFERROR(IFERROR(INDEX(Réttabanki!$U:$U,MATCH($F401,Réttabanki!$A:$A,0)),INDEX(Vöruskrá!$R:$R,MATCH($F401,Vöruskrá!$B:$B,0)))*($H401+IF($I401="",$H401*(1+$AD$2),$I401))/2/1000,""))</f>
        <v>24</v>
      </c>
      <c r="K401" t="s">
        <v>502</v>
      </c>
      <c r="L401" t="s">
        <v>442</v>
      </c>
      <c r="M401" t="s">
        <v>155</v>
      </c>
      <c r="N401">
        <v>221</v>
      </c>
      <c r="O401">
        <v>2.8</v>
      </c>
      <c r="P401">
        <v>0.5</v>
      </c>
      <c r="Q401">
        <v>34</v>
      </c>
      <c r="R401">
        <v>11</v>
      </c>
      <c r="S401">
        <v>1.1000000000000001</v>
      </c>
      <c r="U401" s="457"/>
      <c r="V401" s="457"/>
      <c r="W401" s="457"/>
      <c r="X401" s="457"/>
      <c r="Y401" s="457"/>
      <c r="Z401" s="457"/>
      <c r="AA401" s="457"/>
      <c r="AF401">
        <f>IF($F401="","",IFERROR(IFERROR(INDEX(Réttabanki!$U:$U,MATCH($F401,Réttabanki!$A:$A,0)),INDEX(Vöruskrá!$R:$R,MATCH($F401,Vöruskrá!$B:$B,0)))*$H401/1000,""))</f>
        <v>24</v>
      </c>
      <c r="AG401">
        <f>IF($F401="","",IFERROR(IFERROR(INDEX(Réttabanki!$U:$U,MATCH($F401,Réttabanki!$A:$A,0)),INDEX(Vöruskrá!$R:$R,MATCH($F401,Vöruskrá!$B:$B,0)))*IF($I401="",$H401*(1+$AD$2),$I401)/1000,""))</f>
        <v>24</v>
      </c>
      <c r="AH401">
        <f t="shared" si="24"/>
        <v>2.0869565217391306E-2</v>
      </c>
      <c r="AI401" t="str">
        <f t="shared" si="25"/>
        <v>OK</v>
      </c>
      <c r="AJ401" s="314">
        <f t="shared" si="26"/>
        <v>46274</v>
      </c>
    </row>
    <row r="402" spans="1:36" ht="14.45">
      <c r="A402" s="155"/>
      <c r="B402" t="s">
        <v>2425</v>
      </c>
      <c r="C402">
        <v>37</v>
      </c>
      <c r="D402" t="s">
        <v>2318</v>
      </c>
      <c r="E402" t="s">
        <v>1080</v>
      </c>
      <c r="F402" t="s">
        <v>1085</v>
      </c>
      <c r="G402" t="s">
        <v>1086</v>
      </c>
      <c r="H402">
        <v>15</v>
      </c>
      <c r="I402">
        <v>15</v>
      </c>
      <c r="J402" s="438">
        <f>IF($F402="","",IFERROR(IFERROR(INDEX(Réttabanki!$U:$U,MATCH($F402,Réttabanki!$A:$A,0)),INDEX(Vöruskrá!$R:$R,MATCH($F402,Vöruskrá!$B:$B,0)))*($H402+IF($I402="",$H402*(1+$AD$2),$I402))/2/1000,""))</f>
        <v>6</v>
      </c>
      <c r="K402" t="s">
        <v>1086</v>
      </c>
      <c r="L402" t="s">
        <v>1077</v>
      </c>
      <c r="N402">
        <v>15</v>
      </c>
      <c r="O402">
        <v>0.1</v>
      </c>
      <c r="P402">
        <v>0</v>
      </c>
      <c r="Q402">
        <v>3.6</v>
      </c>
      <c r="R402">
        <v>0.7</v>
      </c>
      <c r="S402">
        <v>0</v>
      </c>
      <c r="U402" s="455"/>
      <c r="V402" s="455"/>
      <c r="W402" s="455"/>
      <c r="X402" s="455"/>
      <c r="Y402" s="455"/>
      <c r="Z402" s="455"/>
      <c r="AA402" s="455"/>
      <c r="AF402">
        <f>IF($F402="","",IFERROR(IFERROR(INDEX(Réttabanki!$U:$U,MATCH($F402,Réttabanki!$A:$A,0)),INDEX(Vöruskrá!$R:$R,MATCH($F402,Vöruskrá!$B:$B,0)))*$H402/1000,""))</f>
        <v>6</v>
      </c>
      <c r="AG402">
        <f>IF($F402="","",IFERROR(IFERROR(INDEX(Réttabanki!$U:$U,MATCH($F402,Réttabanki!$A:$A,0)),INDEX(Vöruskrá!$R:$R,MATCH($F402,Vöruskrá!$B:$B,0)))*IF($I402="",$H402*(1+$AD$2),$I402)/1000,""))</f>
        <v>6</v>
      </c>
      <c r="AH402">
        <f t="shared" si="24"/>
        <v>5.2173913043478265E-3</v>
      </c>
      <c r="AI402" t="str">
        <f t="shared" si="25"/>
        <v>OK</v>
      </c>
      <c r="AJ402" s="314">
        <f t="shared" si="26"/>
        <v>46274</v>
      </c>
    </row>
    <row r="403" spans="1:36" ht="14.45">
      <c r="A403" s="155"/>
      <c r="B403" t="s">
        <v>2425</v>
      </c>
      <c r="C403">
        <v>37</v>
      </c>
      <c r="D403" t="s">
        <v>2318</v>
      </c>
      <c r="E403" t="s">
        <v>1080</v>
      </c>
      <c r="F403" t="s">
        <v>1115</v>
      </c>
      <c r="G403" t="s">
        <v>2529</v>
      </c>
      <c r="H403">
        <v>15</v>
      </c>
      <c r="I403">
        <v>15</v>
      </c>
      <c r="J403" s="438">
        <f>IF($F403="","",IFERROR(IFERROR(INDEX(Réttabanki!$U:$U,MATCH($F403,Réttabanki!$A:$A,0)),INDEX(Vöruskrá!$R:$R,MATCH($F403,Vöruskrá!$B:$B,0)))*($H403+IF($I403="",$H403*(1+$AD$2),$I403))/2/1000,""))</f>
        <v>6.75</v>
      </c>
      <c r="K403" t="s">
        <v>1116</v>
      </c>
      <c r="L403" t="s">
        <v>1077</v>
      </c>
      <c r="U403" s="457"/>
      <c r="V403" s="457"/>
      <c r="W403" s="457"/>
      <c r="X403" s="457"/>
      <c r="Y403" s="457"/>
      <c r="Z403" s="457"/>
      <c r="AA403" s="457"/>
      <c r="AF403">
        <f>IF($F403="","",IFERROR(IFERROR(INDEX(Réttabanki!$U:$U,MATCH($F403,Réttabanki!$A:$A,0)),INDEX(Vöruskrá!$R:$R,MATCH($F403,Vöruskrá!$B:$B,0)))*$H403/1000,""))</f>
        <v>6.75</v>
      </c>
      <c r="AG403">
        <f>IF($F403="","",IFERROR(IFERROR(INDEX(Réttabanki!$U:$U,MATCH($F403,Réttabanki!$A:$A,0)),INDEX(Vöruskrá!$R:$R,MATCH($F403,Vöruskrá!$B:$B,0)))*IF($I403="",$H403*(1+$AD$2),$I403)/1000,""))</f>
        <v>6.75</v>
      </c>
      <c r="AH403">
        <f t="shared" si="24"/>
        <v>5.8695652173913039E-3</v>
      </c>
      <c r="AI403" t="str">
        <f t="shared" si="25"/>
        <v>OK</v>
      </c>
      <c r="AJ403" s="314">
        <f t="shared" si="26"/>
        <v>46274</v>
      </c>
    </row>
    <row r="404" spans="1:36" ht="14.45">
      <c r="A404" s="155"/>
      <c r="B404" t="s">
        <v>2425</v>
      </c>
      <c r="C404">
        <v>37</v>
      </c>
      <c r="D404" t="s">
        <v>2318</v>
      </c>
      <c r="E404" t="s">
        <v>1080</v>
      </c>
      <c r="G404" t="s">
        <v>2697</v>
      </c>
      <c r="J404" s="438" t="str">
        <f>IF($F404="","",IFERROR(IFERROR(INDEX(Réttabanki!$U:$U,MATCH($F404,Réttabanki!$A:$A,0)),INDEX(Vöruskrá!$R:$R,MATCH($F404,Vöruskrá!$B:$B,0)))*($H404+IF($I404="",$H404*(1+$AD$2),$I404))/2/1000,""))</f>
        <v/>
      </c>
      <c r="K404" t="s">
        <v>507</v>
      </c>
      <c r="L404" t="s">
        <v>214</v>
      </c>
      <c r="U404" s="455"/>
      <c r="V404" s="455"/>
      <c r="W404" s="455"/>
      <c r="X404" s="455"/>
      <c r="Y404" s="455"/>
      <c r="Z404" s="455"/>
      <c r="AA404" s="455"/>
      <c r="AF404" t="str">
        <f>IF($F404="","",IFERROR(IFERROR(INDEX(Réttabanki!$U:$U,MATCH($F404,Réttabanki!$A:$A,0)),INDEX(Vöruskrá!$R:$R,MATCH($F404,Vöruskrá!$B:$B,0)))*$H404/1000,""))</f>
        <v/>
      </c>
      <c r="AG404" t="str">
        <f>IF($F404="","",IFERROR(IFERROR(INDEX(Réttabanki!$U:$U,MATCH($F404,Réttabanki!$A:$A,0)),INDEX(Vöruskrá!$R:$R,MATCH($F404,Vöruskrá!$B:$B,0)))*IF($I404="",$H404*(1+$AD$2),$I404)/1000,""))</f>
        <v/>
      </c>
      <c r="AH404" t="str">
        <f t="shared" si="24"/>
        <v/>
      </c>
      <c r="AI404" t="str">
        <f t="shared" si="25"/>
        <v/>
      </c>
      <c r="AJ404" s="314">
        <f t="shared" si="26"/>
        <v>46274</v>
      </c>
    </row>
    <row r="405" spans="1:36" ht="14.45">
      <c r="A405" s="155"/>
      <c r="B405" t="s">
        <v>2425</v>
      </c>
      <c r="C405">
        <v>37</v>
      </c>
      <c r="D405" t="s">
        <v>2318</v>
      </c>
      <c r="E405" t="s">
        <v>1080</v>
      </c>
      <c r="F405" t="s">
        <v>505</v>
      </c>
      <c r="G405" t="s">
        <v>2404</v>
      </c>
      <c r="H405">
        <v>10</v>
      </c>
      <c r="I405">
        <v>10</v>
      </c>
      <c r="J405" s="438">
        <f>IF($F405="","",IFERROR(IFERROR(INDEX(Réttabanki!$U:$U,MATCH($F405,Réttabanki!$A:$A,0)),INDEX(Vöruskrá!$R:$R,MATCH($F405,Vöruskrá!$B:$B,0)))*($H405+IF($I405="",$H405*(1+$AD$2),$I405))/2/1000,""))</f>
        <v>23</v>
      </c>
      <c r="K405" t="s">
        <v>507</v>
      </c>
      <c r="L405" t="s">
        <v>214</v>
      </c>
      <c r="N405">
        <v>738</v>
      </c>
      <c r="O405">
        <v>82</v>
      </c>
      <c r="P405">
        <v>49</v>
      </c>
      <c r="Q405">
        <v>0.4</v>
      </c>
      <c r="R405">
        <v>0.6</v>
      </c>
      <c r="S405">
        <v>1.2</v>
      </c>
      <c r="U405" s="457"/>
      <c r="V405" s="457"/>
      <c r="W405" s="457"/>
      <c r="X405" s="457"/>
      <c r="Y405" s="457"/>
      <c r="Z405" s="457"/>
      <c r="AA405" s="457"/>
      <c r="AF405">
        <f>IF($F405="","",IFERROR(IFERROR(INDEX(Réttabanki!$U:$U,MATCH($F405,Réttabanki!$A:$A,0)),INDEX(Vöruskrá!$R:$R,MATCH($F405,Vöruskrá!$B:$B,0)))*$H405/1000,""))</f>
        <v>23</v>
      </c>
      <c r="AG405">
        <f>IF($F405="","",IFERROR(IFERROR(INDEX(Réttabanki!$U:$U,MATCH($F405,Réttabanki!$A:$A,0)),INDEX(Vöruskrá!$R:$R,MATCH($F405,Vöruskrá!$B:$B,0)))*IF($I405="",$H405*(1+$AD$2),$I405)/1000,""))</f>
        <v>23</v>
      </c>
      <c r="AH405">
        <f t="shared" si="24"/>
        <v>0.02</v>
      </c>
      <c r="AI405" t="str">
        <f t="shared" si="25"/>
        <v>OK</v>
      </c>
      <c r="AJ405" s="314">
        <f t="shared" si="26"/>
        <v>46274</v>
      </c>
    </row>
    <row r="406" spans="1:36" ht="14.45">
      <c r="A406" s="155"/>
      <c r="B406" t="s">
        <v>2425</v>
      </c>
      <c r="C406">
        <v>37</v>
      </c>
      <c r="D406" t="s">
        <v>2318</v>
      </c>
      <c r="E406" t="s">
        <v>2383</v>
      </c>
      <c r="G406" t="s">
        <v>2698</v>
      </c>
      <c r="J406" s="438" t="str">
        <f>IF($F406="","",IFERROR(IFERROR(INDEX(Réttabanki!$U:$U,MATCH($F406,Réttabanki!$A:$A,0)),INDEX(Vöruskrá!$R:$R,MATCH($F406,Vöruskrá!$B:$B,0)))*($H406+IF($I406="",$H406*(1+$AD$2),$I406))/2/1000,""))</f>
        <v/>
      </c>
      <c r="K406" t="s">
        <v>2699</v>
      </c>
      <c r="L406" t="s">
        <v>2700</v>
      </c>
      <c r="U406" s="455"/>
      <c r="V406" s="455"/>
      <c r="W406" s="455"/>
      <c r="X406" s="455"/>
      <c r="Y406" s="455"/>
      <c r="Z406" s="455"/>
      <c r="AA406" s="455"/>
      <c r="AF406" t="str">
        <f>IF($F406="","",IFERROR(IFERROR(INDEX(Réttabanki!$U:$U,MATCH($F406,Réttabanki!$A:$A,0)),INDEX(Vöruskrá!$R:$R,MATCH($F406,Vöruskrá!$B:$B,0)))*$H406/1000,""))</f>
        <v/>
      </c>
      <c r="AG406" t="str">
        <f>IF($F406="","",IFERROR(IFERROR(INDEX(Réttabanki!$U:$U,MATCH($F406,Réttabanki!$A:$A,0)),INDEX(Vöruskrá!$R:$R,MATCH($F406,Vöruskrá!$B:$B,0)))*IF($I406="",$H406*(1+$AD$2),$I406)/1000,""))</f>
        <v/>
      </c>
      <c r="AH406" t="str">
        <f t="shared" si="24"/>
        <v/>
      </c>
      <c r="AI406" t="str">
        <f t="shared" si="25"/>
        <v/>
      </c>
      <c r="AJ406" s="314">
        <f t="shared" si="26"/>
        <v>46274</v>
      </c>
    </row>
    <row r="407" spans="1:36" ht="14.45">
      <c r="A407" s="155"/>
      <c r="B407" t="s">
        <v>2425</v>
      </c>
      <c r="C407">
        <v>37</v>
      </c>
      <c r="D407" t="s">
        <v>2318</v>
      </c>
      <c r="E407" t="s">
        <v>2383</v>
      </c>
      <c r="F407" t="s">
        <v>191</v>
      </c>
      <c r="G407" t="s">
        <v>2701</v>
      </c>
      <c r="H407">
        <v>40</v>
      </c>
      <c r="I407">
        <v>40</v>
      </c>
      <c r="J407" s="438">
        <f>IF($F407="","",IFERROR(IFERROR(INDEX(Réttabanki!$U:$U,MATCH($F407,Réttabanki!$A:$A,0)),INDEX(Vöruskrá!$R:$R,MATCH($F407,Vöruskrá!$B:$B,0)))*($H407+IF($I407="",$H407*(1+$AD$2),$I407))/2/1000,""))</f>
        <v>32</v>
      </c>
      <c r="K407" t="s">
        <v>193</v>
      </c>
      <c r="L407" t="s">
        <v>136</v>
      </c>
      <c r="M407" t="s">
        <v>194</v>
      </c>
      <c r="N407">
        <v>478</v>
      </c>
      <c r="O407">
        <v>20.8</v>
      </c>
      <c r="P407">
        <v>10.5</v>
      </c>
      <c r="Q407">
        <v>62.4</v>
      </c>
      <c r="R407">
        <v>8</v>
      </c>
      <c r="S407">
        <v>1.1000000000000001</v>
      </c>
      <c r="U407" s="457"/>
      <c r="V407" s="457"/>
      <c r="W407" s="457"/>
      <c r="X407" s="457"/>
      <c r="Y407" s="457"/>
      <c r="Z407" s="457"/>
      <c r="AA407" s="457"/>
      <c r="AF407">
        <f>IF($F407="","",IFERROR(IFERROR(INDEX(Réttabanki!$U:$U,MATCH($F407,Réttabanki!$A:$A,0)),INDEX(Vöruskrá!$R:$R,MATCH($F407,Vöruskrá!$B:$B,0)))*$H407/1000,""))</f>
        <v>32</v>
      </c>
      <c r="AG407">
        <f>IF($F407="","",IFERROR(IFERROR(INDEX(Réttabanki!$U:$U,MATCH($F407,Réttabanki!$A:$A,0)),INDEX(Vöruskrá!$R:$R,MATCH($F407,Vöruskrá!$B:$B,0)))*IF($I407="",$H407*(1+$AD$2),$I407)/1000,""))</f>
        <v>32</v>
      </c>
      <c r="AH407">
        <f t="shared" si="24"/>
        <v>2.782608695652174E-2</v>
      </c>
      <c r="AI407" t="str">
        <f t="shared" si="25"/>
        <v>OK</v>
      </c>
      <c r="AJ407" s="314">
        <f t="shared" si="26"/>
        <v>46274</v>
      </c>
    </row>
    <row r="408" spans="1:36" ht="14.45">
      <c r="A408" s="155"/>
      <c r="B408" t="s">
        <v>2425</v>
      </c>
      <c r="C408">
        <v>37</v>
      </c>
      <c r="D408" t="s">
        <v>2318</v>
      </c>
      <c r="E408" t="s">
        <v>2383</v>
      </c>
      <c r="F408" t="s">
        <v>685</v>
      </c>
      <c r="G408" t="s">
        <v>2388</v>
      </c>
      <c r="H408">
        <v>20</v>
      </c>
      <c r="I408">
        <v>20</v>
      </c>
      <c r="J408" s="438">
        <f>IF($F408="","",IFERROR(IFERROR(INDEX(Réttabanki!$U:$U,MATCH($F408,Réttabanki!$A:$A,0)),INDEX(Vöruskrá!$R:$R,MATCH($F408,Vöruskrá!$B:$B,0)))*($H408+IF($I408="",$H408*(1+$AD$2),$I408))/2/1000,""))</f>
        <v>36</v>
      </c>
      <c r="K408" t="s">
        <v>2648</v>
      </c>
      <c r="L408" t="s">
        <v>214</v>
      </c>
      <c r="N408">
        <v>270</v>
      </c>
      <c r="O408">
        <v>17</v>
      </c>
      <c r="P408">
        <v>10</v>
      </c>
      <c r="Q408">
        <v>0</v>
      </c>
      <c r="R408">
        <v>29</v>
      </c>
      <c r="S408">
        <v>1.5</v>
      </c>
      <c r="U408" s="455"/>
      <c r="V408" s="455"/>
      <c r="W408" s="455"/>
      <c r="X408" s="455"/>
      <c r="Y408" s="455"/>
      <c r="Z408" s="455"/>
      <c r="AA408" s="455"/>
      <c r="AF408">
        <f>IF($F408="","",IFERROR(IFERROR(INDEX(Réttabanki!$U:$U,MATCH($F408,Réttabanki!$A:$A,0)),INDEX(Vöruskrá!$R:$R,MATCH($F408,Vöruskrá!$B:$B,0)))*$H408/1000,""))</f>
        <v>36</v>
      </c>
      <c r="AG408">
        <f>IF($F408="","",IFERROR(IFERROR(INDEX(Réttabanki!$U:$U,MATCH($F408,Réttabanki!$A:$A,0)),INDEX(Vöruskrá!$R:$R,MATCH($F408,Vöruskrá!$B:$B,0)))*IF($I408="",$H408*(1+$AD$2),$I408)/1000,""))</f>
        <v>36</v>
      </c>
      <c r="AH408">
        <f t="shared" si="24"/>
        <v>3.1304347826086959E-2</v>
      </c>
      <c r="AI408" t="str">
        <f t="shared" si="25"/>
        <v>OK</v>
      </c>
      <c r="AJ408" s="314">
        <f t="shared" si="26"/>
        <v>46274</v>
      </c>
    </row>
    <row r="409" spans="1:36" ht="14.45">
      <c r="A409" s="155"/>
      <c r="B409" t="s">
        <v>2425</v>
      </c>
      <c r="C409">
        <v>37</v>
      </c>
      <c r="D409" t="s">
        <v>2318</v>
      </c>
      <c r="E409" t="s">
        <v>1080</v>
      </c>
      <c r="G409" t="s">
        <v>2702</v>
      </c>
      <c r="J409" s="438" t="str">
        <f>IF($F409="","",IFERROR(IFERROR(INDEX(Réttabanki!$U:$U,MATCH($F409,Réttabanki!$A:$A,0)),INDEX(Vöruskrá!$R:$R,MATCH($F409,Vöruskrá!$B:$B,0)))*($H409+IF($I409="",$H409*(1+$AD$2),$I409))/2/1000,""))</f>
        <v/>
      </c>
      <c r="K409" t="s">
        <v>2703</v>
      </c>
      <c r="L409" t="s">
        <v>214</v>
      </c>
      <c r="U409" s="457"/>
      <c r="V409" s="457"/>
      <c r="W409" s="457"/>
      <c r="X409" s="457"/>
      <c r="Y409" s="457"/>
      <c r="Z409" s="457"/>
      <c r="AA409" s="457"/>
      <c r="AF409" t="str">
        <f>IF($F409="","",IFERROR(IFERROR(INDEX(Réttabanki!$U:$U,MATCH($F409,Réttabanki!$A:$A,0)),INDEX(Vöruskrá!$R:$R,MATCH($F409,Vöruskrá!$B:$B,0)))*$H409/1000,""))</f>
        <v/>
      </c>
      <c r="AG409" t="str">
        <f>IF($F409="","",IFERROR(IFERROR(INDEX(Réttabanki!$U:$U,MATCH($F409,Réttabanki!$A:$A,0)),INDEX(Vöruskrá!$R:$R,MATCH($F409,Vöruskrá!$B:$B,0)))*IF($I409="",$H409*(1+$AD$2),$I409)/1000,""))</f>
        <v/>
      </c>
      <c r="AH409" t="str">
        <f t="shared" si="24"/>
        <v/>
      </c>
      <c r="AI409" t="str">
        <f t="shared" si="25"/>
        <v/>
      </c>
      <c r="AJ409" s="314">
        <f t="shared" si="26"/>
        <v>46274</v>
      </c>
    </row>
    <row r="410" spans="1:36" ht="14.45">
      <c r="A410" s="155"/>
      <c r="B410" t="s">
        <v>2425</v>
      </c>
      <c r="C410">
        <v>37</v>
      </c>
      <c r="D410" t="s">
        <v>2318</v>
      </c>
      <c r="E410" t="s">
        <v>1080</v>
      </c>
      <c r="F410" t="s">
        <v>1298</v>
      </c>
      <c r="G410" t="s">
        <v>2392</v>
      </c>
      <c r="J410" s="444">
        <f>IF($F410="","",IFERROR(IFERROR(INDEX(Réttabanki!$U:$U,MATCH($F410,Réttabanki!$A:$A,0)),INDEX(Vöruskrá!$R:$R,MATCH($F410,Vöruskrá!$B:$B,0)))*($H410+IF($I410="",$H410*(1+$AD$2),$I410))/2/1000,""))</f>
        <v>0</v>
      </c>
      <c r="K410" t="s">
        <v>1300</v>
      </c>
      <c r="L410" t="s">
        <v>228</v>
      </c>
      <c r="N410">
        <v>221</v>
      </c>
      <c r="O410">
        <v>4.4000000000000004</v>
      </c>
      <c r="P410">
        <v>0.4</v>
      </c>
      <c r="Q410">
        <v>35.1</v>
      </c>
      <c r="R410">
        <v>4</v>
      </c>
      <c r="S410">
        <v>0.8</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5"/>
      <c r="B411" t="s">
        <v>2425</v>
      </c>
      <c r="C411">
        <v>37</v>
      </c>
      <c r="D411" t="s">
        <v>2318</v>
      </c>
      <c r="E411" t="s">
        <v>1080</v>
      </c>
      <c r="F411" t="s">
        <v>685</v>
      </c>
      <c r="G411" t="s">
        <v>2388</v>
      </c>
      <c r="J411" s="444">
        <f>IF($F411="","",IFERROR(IFERROR(INDEX(Réttabanki!$U:$U,MATCH($F411,Réttabanki!$A:$A,0)),INDEX(Vöruskrá!$R:$R,MATCH($F411,Vöruskrá!$B:$B,0)))*($H411+IF($I411="",$H411*(1+$AD$2),$I411))/2/1000,""))</f>
        <v>0</v>
      </c>
      <c r="K411" t="s">
        <v>2648</v>
      </c>
      <c r="L411" t="s">
        <v>214</v>
      </c>
      <c r="N411">
        <v>270</v>
      </c>
      <c r="O411">
        <v>17</v>
      </c>
      <c r="P411">
        <v>10</v>
      </c>
      <c r="Q411">
        <v>0</v>
      </c>
      <c r="R411">
        <v>29</v>
      </c>
      <c r="S411">
        <v>1.5</v>
      </c>
      <c r="U411" s="457"/>
      <c r="V411" s="457"/>
      <c r="W411" s="457"/>
      <c r="X411" s="457"/>
      <c r="Y411" s="457"/>
      <c r="Z411" s="457"/>
      <c r="AA411" s="457"/>
      <c r="AF411">
        <f>IF($F411="","",IFERROR(IFERROR(INDEX(Réttabanki!$U:$U,MATCH($F411,Réttabanki!$A:$A,0)),INDEX(Vöruskrá!$R:$R,MATCH($F411,Vöruskrá!$B:$B,0)))*$H411/1000,""))</f>
        <v>0</v>
      </c>
      <c r="AG411">
        <f>IF($F411="","",IFERROR(IFERROR(INDEX(Réttabanki!$U:$U,MATCH($F411,Réttabanki!$A:$A,0)),INDEX(Vöruskrá!$R:$R,MATCH($F411,Vöruskrá!$B:$B,0)))*IF($I411="",$H411*(1+$AD$2),$I411)/1000,""))</f>
        <v>0</v>
      </c>
      <c r="AH411" t="str">
        <f t="shared" si="24"/>
        <v/>
      </c>
      <c r="AI411" t="str">
        <f t="shared" si="25"/>
        <v/>
      </c>
      <c r="AJ411" s="314">
        <f t="shared" si="26"/>
        <v>46274</v>
      </c>
    </row>
    <row r="412" spans="1:36">
      <c r="A412" s="154"/>
      <c r="B412" s="95" t="s">
        <v>2425</v>
      </c>
      <c r="C412" s="95">
        <v>37</v>
      </c>
      <c r="D412" s="96"/>
      <c r="E412" s="96"/>
      <c r="F412" s="96" t="s">
        <v>2393</v>
      </c>
      <c r="G412" s="96"/>
      <c r="H412" s="97"/>
      <c r="I412" s="97"/>
      <c r="J412" s="225">
        <f>SUMIFS($AF$3:$AF$798,$AJ$3:$AJ$798,$AJ412,$D$3:$D$798,"&lt;&gt;Grunnskólar starfsmenn",$E$3:$E$798,"Aðalréttur")+SUMIFS($AF$3:$AF$798,$AJ$3:$AJ$798,$AJ412,$D$3:$D$798,"&lt;&gt;Grunnskólar starfsmenn",$E$3:$E$798,"Meðlætisbar")+SUMIFS($AF$3:$AF$798,$AJ$3:$AJ$798,$AJ412,$D$3:$D$798,"&lt;&gt;Grunnskólar starfsmenn",$E$3:$E$798,"Síðdegishressing")</f>
        <v>352.745</v>
      </c>
      <c r="K412" s="9" t="s">
        <v>2394</v>
      </c>
      <c r="L412" s="9"/>
      <c r="M412" s="9"/>
      <c r="N412" s="10"/>
      <c r="O412" s="10"/>
      <c r="P412" s="10"/>
      <c r="Q412" s="10"/>
      <c r="R412" s="10"/>
      <c r="S412" s="10"/>
      <c r="T412" s="44"/>
      <c r="U412" s="455"/>
      <c r="V412" s="455"/>
      <c r="W412" s="455"/>
      <c r="X412" s="455"/>
      <c r="Y412" s="455"/>
      <c r="Z412" s="455"/>
      <c r="AA412" s="455"/>
      <c r="AC412" t="s">
        <v>88</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IF($J412="","",$J412/$AE$6)</f>
        <v>0.26129259259259258</v>
      </c>
      <c r="AI412" s="409" t="str">
        <f t="shared" si="25"/>
        <v>OK</v>
      </c>
      <c r="AJ412" s="314">
        <f t="shared" si="26"/>
        <v>46274</v>
      </c>
    </row>
    <row r="413" spans="1:36">
      <c r="A413" s="154"/>
      <c r="B413" s="95" t="s">
        <v>2425</v>
      </c>
      <c r="C413" s="95">
        <v>37</v>
      </c>
      <c r="D413" s="96"/>
      <c r="E413" s="96"/>
      <c r="F413" s="96" t="s">
        <v>2395</v>
      </c>
      <c r="G413" s="96"/>
      <c r="H413" s="97"/>
      <c r="I413" s="97"/>
      <c r="J413" s="225">
        <f>SUMIFS($AG$3:$AG$798,$AJ$3:$AJ$798,$AJ413,$D$3:$D$798,"&lt;&gt;Grunnskólar starfsmenn",$E$3:$E$798,"Aðalréttur")+SUMIFS($AG$3:$AG$798,$AJ$3:$AJ$798,$AJ413,$D$3:$D$798,"&lt;&gt;Grunnskólar starfsmenn",$E$3:$E$798,"Meðlætisbar")</f>
        <v>284.745</v>
      </c>
      <c r="K413" s="9" t="s">
        <v>2394</v>
      </c>
      <c r="L413" s="9"/>
      <c r="M413" s="9"/>
      <c r="N413" s="10"/>
      <c r="O413" s="10"/>
      <c r="P413" s="10"/>
      <c r="Q413" s="10"/>
      <c r="R413" s="10"/>
      <c r="S413" s="10"/>
      <c r="T413" s="44"/>
      <c r="U413" s="457"/>
      <c r="V413" s="457"/>
      <c r="W413" s="457"/>
      <c r="X413" s="457"/>
      <c r="Y413" s="457"/>
      <c r="Z413" s="457"/>
      <c r="AA413" s="457"/>
      <c r="AC413" t="s">
        <v>93</v>
      </c>
      <c r="AF413" s="205" t="str">
        <f>IF($F413="","",IFERROR(IFERROR(INDEX(Réttabanki!$U:$U,MATCH($F413,Réttabanki!$A:$A,0)),INDEX(Vöruskrá!$R:$R,MATCH($F413,Vöruskrá!$B:$B,0)))*$H413/1000,""))</f>
        <v/>
      </c>
      <c r="AG413" s="205" t="str">
        <f>IF($F413="","",IFERROR(IFERROR(INDEX(Réttabanki!$U:$U,MATCH($F413,Réttabanki!$A:$A,0)),INDEX(Vöruskrá!$R:$R,MATCH($F413,Vöruskrá!$B:$B,0)))*IF($I413="",$H413*(1+$AD$2),$I413)/1000,""))</f>
        <v/>
      </c>
      <c r="AH413" s="206">
        <f>IF($J413="","",$J413/$AE$5)</f>
        <v>0.24760434782608695</v>
      </c>
      <c r="AI413" s="409" t="str">
        <f t="shared" si="25"/>
        <v>OK</v>
      </c>
      <c r="AJ413" s="314">
        <f t="shared" si="26"/>
        <v>46274</v>
      </c>
    </row>
    <row r="414" spans="1:36" ht="14.45">
      <c r="A414" s="155">
        <v>46275</v>
      </c>
      <c r="B414" t="s">
        <v>2458</v>
      </c>
      <c r="C414">
        <v>37</v>
      </c>
      <c r="D414" t="s">
        <v>2318</v>
      </c>
      <c r="E414" t="s">
        <v>2352</v>
      </c>
      <c r="G414" t="s">
        <v>2704</v>
      </c>
      <c r="J414" s="438" t="str">
        <f>IF($F414="","",IFERROR(IFERROR(INDEX(Réttabanki!$U:$U,MATCH($F414,Réttabanki!$A:$A,0)),INDEX(Vöruskrá!$R:$R,MATCH($F414,Vöruskrá!$B:$B,0)))*($H414+IF($I414="",$H414*(1+$AD$2),$I414))/2/1000,""))</f>
        <v/>
      </c>
      <c r="K414" t="s">
        <v>2705</v>
      </c>
      <c r="L414" t="s">
        <v>1902</v>
      </c>
      <c r="U414" s="455"/>
      <c r="V414" s="455"/>
      <c r="W414" s="455"/>
      <c r="X414" s="455"/>
      <c r="Y414" s="455"/>
      <c r="Z414" s="455"/>
      <c r="AA414" s="455"/>
      <c r="AF414" t="str">
        <f>IF($F414="","",IFERROR(IFERROR(INDEX(Réttabanki!$U:$U,MATCH($F414,Réttabanki!$A:$A,0)),INDEX(Vöruskrá!$R:$R,MATCH($F414,Vöruskrá!$B:$B,0)))*$H414/1000,""))</f>
        <v/>
      </c>
      <c r="AG414" t="str">
        <f>IF($F414="","",IFERROR(IFERROR(INDEX(Réttabanki!$U:$U,MATCH($F414,Réttabanki!$A:$A,0)),INDEX(Vöruskrá!$R:$R,MATCH($F414,Vöruskrá!$B:$B,0)))*IF($I414="",$H414*(1+$AD$2),$I414)/1000,""))</f>
        <v/>
      </c>
      <c r="AH414" t="str">
        <f t="shared" ref="AH414:AH439" si="27">IF(N($AF414)+N($AG414)=0,"",MAX(N($AF414)/$AE$6,N($AG414)/$AE$5))</f>
        <v/>
      </c>
      <c r="AI414" t="str">
        <f t="shared" si="25"/>
        <v/>
      </c>
      <c r="AJ414" s="314">
        <f t="shared" si="26"/>
        <v>46275</v>
      </c>
    </row>
    <row r="415" spans="1:36" ht="14.45">
      <c r="A415" s="155"/>
      <c r="B415" t="s">
        <v>2458</v>
      </c>
      <c r="C415">
        <v>37</v>
      </c>
      <c r="D415" t="s">
        <v>2318</v>
      </c>
      <c r="E415" t="s">
        <v>2352</v>
      </c>
      <c r="F415" t="s">
        <v>943</v>
      </c>
      <c r="G415" t="s">
        <v>2706</v>
      </c>
      <c r="H415">
        <v>160</v>
      </c>
      <c r="I415">
        <v>180</v>
      </c>
      <c r="J415" s="438">
        <f>IF($F415="","",IFERROR(IFERROR(INDEX(Réttabanki!$U:$U,MATCH($F415,Réttabanki!$A:$A,0)),INDEX(Vöruskrá!$R:$R,MATCH($F415,Vöruskrá!$B:$B,0)))*($H415+IF($I415="",$H415*(1+$AD$2),$I415))/2/1000,""))</f>
        <v>355.3</v>
      </c>
      <c r="K415" t="s">
        <v>944</v>
      </c>
      <c r="L415" t="s">
        <v>666</v>
      </c>
      <c r="N415">
        <v>102</v>
      </c>
      <c r="O415">
        <v>4.24</v>
      </c>
      <c r="P415">
        <v>0.38</v>
      </c>
      <c r="Q415">
        <v>0.63</v>
      </c>
      <c r="R415">
        <v>14.8</v>
      </c>
      <c r="S415">
        <v>1.1399999999999999</v>
      </c>
      <c r="T415" s="45">
        <v>3</v>
      </c>
      <c r="U415" s="457" t="s">
        <v>2357</v>
      </c>
      <c r="V415" s="457" t="s">
        <v>2358</v>
      </c>
      <c r="W415" s="457">
        <v>180</v>
      </c>
      <c r="X415" s="457" t="s">
        <v>2462</v>
      </c>
      <c r="Y415" s="457">
        <v>75</v>
      </c>
      <c r="Z415" s="457"/>
      <c r="AA415" s="457"/>
      <c r="AF415">
        <f>IF($F415="","",IFERROR(IFERROR(INDEX(Réttabanki!$U:$U,MATCH($F415,Réttabanki!$A:$A,0)),INDEX(Vöruskrá!$R:$R,MATCH($F415,Vöruskrá!$B:$B,0)))*$H415/1000,""))</f>
        <v>334.4</v>
      </c>
      <c r="AG415">
        <f>IF($F415="","",IFERROR(IFERROR(INDEX(Réttabanki!$U:$U,MATCH($F415,Réttabanki!$A:$A,0)),INDEX(Vöruskrá!$R:$R,MATCH($F415,Vöruskrá!$B:$B,0)))*IF($I415="",$H415*(1+$AD$2),$I415)/1000,""))</f>
        <v>376.2</v>
      </c>
      <c r="AH415">
        <f t="shared" si="27"/>
        <v>0.32713043478260867</v>
      </c>
      <c r="AI415" t="str">
        <f t="shared" si="25"/>
        <v>⚠ Yfir 30%</v>
      </c>
      <c r="AJ415" s="314">
        <f t="shared" si="26"/>
        <v>46275</v>
      </c>
    </row>
    <row r="416" spans="1:36" ht="14.45">
      <c r="A416" s="155"/>
      <c r="B416" t="s">
        <v>2458</v>
      </c>
      <c r="C416">
        <v>37</v>
      </c>
      <c r="D416" t="s">
        <v>2318</v>
      </c>
      <c r="E416" t="s">
        <v>2352</v>
      </c>
      <c r="F416" t="s">
        <v>1001</v>
      </c>
      <c r="G416" t="s">
        <v>677</v>
      </c>
      <c r="H416">
        <v>80</v>
      </c>
      <c r="I416">
        <v>100</v>
      </c>
      <c r="J416" s="438">
        <f>IF($F416="","",IFERROR(IFERROR(INDEX(Réttabanki!$U:$U,MATCH($F416,Réttabanki!$A:$A,0)),INDEX(Vöruskrá!$R:$R,MATCH($F416,Vöruskrá!$B:$B,0)))*($H416+IF($I416="",$H416*(1+$AD$2),$I416))/2/1000,""))</f>
        <v>18</v>
      </c>
      <c r="K416" t="s">
        <v>677</v>
      </c>
      <c r="L416" t="s">
        <v>228</v>
      </c>
      <c r="N416">
        <v>77</v>
      </c>
      <c r="O416">
        <v>0.1</v>
      </c>
      <c r="P416">
        <v>0</v>
      </c>
      <c r="Q416">
        <v>17</v>
      </c>
      <c r="R416">
        <v>2</v>
      </c>
      <c r="S416">
        <v>0</v>
      </c>
      <c r="T416" s="44">
        <v>1</v>
      </c>
      <c r="U416" s="455" t="s">
        <v>2559</v>
      </c>
      <c r="V416" s="455" t="s">
        <v>2358</v>
      </c>
      <c r="W416" s="455" t="s">
        <v>2707</v>
      </c>
      <c r="X416" s="455">
        <v>25</v>
      </c>
      <c r="Y416" s="455" t="s">
        <v>2708</v>
      </c>
      <c r="Z416" s="455"/>
      <c r="AA416" s="455"/>
      <c r="AF416">
        <f>IF($F416="","",IFERROR(IFERROR(INDEX(Réttabanki!$U:$U,MATCH($F416,Réttabanki!$A:$A,0)),INDEX(Vöruskrá!$R:$R,MATCH($F416,Vöruskrá!$B:$B,0)))*$H416/1000,""))</f>
        <v>16</v>
      </c>
      <c r="AG416">
        <f>IF($F416="","",IFERROR(IFERROR(INDEX(Réttabanki!$U:$U,MATCH($F416,Réttabanki!$A:$A,0)),INDEX(Vöruskrá!$R:$R,MATCH($F416,Vöruskrá!$B:$B,0)))*IF($I416="",$H416*(1+$AD$2),$I416)/1000,""))</f>
        <v>20</v>
      </c>
      <c r="AH416">
        <f t="shared" si="27"/>
        <v>1.7391304347826087E-2</v>
      </c>
      <c r="AI416" t="str">
        <f t="shared" si="25"/>
        <v>OK</v>
      </c>
      <c r="AJ416" s="314">
        <f t="shared" si="26"/>
        <v>46275</v>
      </c>
    </row>
    <row r="417" spans="1:36" ht="14.45">
      <c r="A417" s="155"/>
      <c r="B417" t="s">
        <v>2458</v>
      </c>
      <c r="C417">
        <v>37</v>
      </c>
      <c r="D417" t="s">
        <v>2318</v>
      </c>
      <c r="E417" t="s">
        <v>2352</v>
      </c>
      <c r="F417" t="s">
        <v>1587</v>
      </c>
      <c r="G417" t="s">
        <v>2709</v>
      </c>
      <c r="H417">
        <v>25</v>
      </c>
      <c r="I417">
        <v>25</v>
      </c>
      <c r="J417" s="444">
        <f>IF($F417="","",IFERROR(IFERROR(INDEX(Réttabanki!$U:$U,MATCH($F417,Réttabanki!$A:$A,0)),INDEX(Vöruskrá!$R:$R,MATCH($F417,Vöruskrá!$B:$B,0)))*($H417+IF($I417="",$H417*(1+$AD$2),$I417))/2/1000,""))</f>
        <v>0</v>
      </c>
      <c r="K417" t="s">
        <v>1589</v>
      </c>
      <c r="L417" t="s">
        <v>214</v>
      </c>
      <c r="N417">
        <v>218</v>
      </c>
      <c r="O417">
        <v>21</v>
      </c>
      <c r="P417">
        <v>6.2</v>
      </c>
      <c r="Q417">
        <v>6.6</v>
      </c>
      <c r="R417">
        <v>1.6</v>
      </c>
      <c r="S417">
        <v>0.9</v>
      </c>
      <c r="T417">
        <v>2</v>
      </c>
      <c r="U417" s="457"/>
      <c r="V417" s="457" t="s">
        <v>2358</v>
      </c>
      <c r="W417" s="457" t="s">
        <v>2364</v>
      </c>
      <c r="X417" s="458" t="s">
        <v>2710</v>
      </c>
      <c r="Y417" s="457" t="s">
        <v>2711</v>
      </c>
      <c r="Z417" s="457" t="s">
        <v>2712</v>
      </c>
      <c r="AA417" s="457"/>
      <c r="AF417">
        <f>IF($F417="","",IFERROR(IFERROR(INDEX(Réttabanki!$U:$U,MATCH($F417,Réttabanki!$A:$A,0)),INDEX(Vöruskrá!$R:$R,MATCH($F417,Vöruskrá!$B:$B,0)))*$H417/1000,""))</f>
        <v>0</v>
      </c>
      <c r="AG417">
        <f>IF($F417="","",IFERROR(IFERROR(INDEX(Réttabanki!$U:$U,MATCH($F417,Réttabanki!$A:$A,0)),INDEX(Vöruskrá!$R:$R,MATCH($F417,Vöruskrá!$B:$B,0)))*IF($I417="",$H417*(1+$AD$2),$I417)/1000,""))</f>
        <v>0</v>
      </c>
      <c r="AH417" t="str">
        <f t="shared" si="27"/>
        <v/>
      </c>
      <c r="AI417" t="str">
        <f t="shared" si="25"/>
        <v/>
      </c>
      <c r="AJ417" s="314">
        <f t="shared" si="26"/>
        <v>46275</v>
      </c>
    </row>
    <row r="418" spans="1:36" ht="14.45">
      <c r="A418" s="155"/>
      <c r="B418" t="s">
        <v>2458</v>
      </c>
      <c r="C418">
        <v>37</v>
      </c>
      <c r="D418" t="s">
        <v>2318</v>
      </c>
      <c r="E418" t="s">
        <v>1080</v>
      </c>
      <c r="G418" t="s">
        <v>2713</v>
      </c>
      <c r="J418" s="438" t="str">
        <f>IF($F418="","",IFERROR(IFERROR(INDEX(Réttabanki!$U:$U,MATCH($F418,Réttabanki!$A:$A,0)),INDEX(Vöruskrá!$R:$R,MATCH($F418,Vöruskrá!$B:$B,0)))*($H418+IF($I418="",$H418*(1+$AD$2),$I418))/2/1000,""))</f>
        <v/>
      </c>
      <c r="K418" t="s">
        <v>2714</v>
      </c>
      <c r="L418" t="s">
        <v>2461</v>
      </c>
      <c r="U418" s="455"/>
      <c r="V418" s="455"/>
      <c r="W418" s="455"/>
      <c r="X418" s="455"/>
      <c r="Y418" s="455"/>
      <c r="Z418" s="455"/>
      <c r="AA418" s="455"/>
      <c r="AF418" t="str">
        <f>IF($F418="","",IFERROR(IFERROR(INDEX(Réttabanki!$U:$U,MATCH($F418,Réttabanki!$A:$A,0)),INDEX(Vöruskrá!$R:$R,MATCH($F418,Vöruskrá!$B:$B,0)))*$H418/1000,""))</f>
        <v/>
      </c>
      <c r="AG418" t="str">
        <f>IF($F418="","",IFERROR(IFERROR(INDEX(Réttabanki!$U:$U,MATCH($F418,Réttabanki!$A:$A,0)),INDEX(Vöruskrá!$R:$R,MATCH($F418,Vöruskrá!$B:$B,0)))*IF($I418="",$H418*(1+$AD$2),$I418)/1000,""))</f>
        <v/>
      </c>
      <c r="AH418" t="str">
        <f t="shared" si="27"/>
        <v/>
      </c>
      <c r="AI418" t="str">
        <f t="shared" si="25"/>
        <v/>
      </c>
      <c r="AJ418" s="314">
        <f t="shared" si="26"/>
        <v>46275</v>
      </c>
    </row>
    <row r="419" spans="1:36" ht="14.45">
      <c r="A419" s="155"/>
      <c r="B419" t="s">
        <v>2458</v>
      </c>
      <c r="C419">
        <v>37</v>
      </c>
      <c r="D419" t="s">
        <v>2318</v>
      </c>
      <c r="E419" t="s">
        <v>1080</v>
      </c>
      <c r="F419" t="s">
        <v>943</v>
      </c>
      <c r="G419" t="s">
        <v>2706</v>
      </c>
      <c r="H419">
        <v>160</v>
      </c>
      <c r="I419">
        <v>180</v>
      </c>
      <c r="J419" s="438">
        <f>IF($F419="","",IFERROR(IFERROR(INDEX(Réttabanki!$U:$U,MATCH($F419,Réttabanki!$A:$A,0)),INDEX(Vöruskrá!$R:$R,MATCH($F419,Vöruskrá!$B:$B,0)))*($H419+IF($I419="",$H419*(1+$AD$2),$I419))/2/1000,""))</f>
        <v>355.3</v>
      </c>
      <c r="K419" t="s">
        <v>944</v>
      </c>
      <c r="L419" t="s">
        <v>666</v>
      </c>
      <c r="N419">
        <v>102</v>
      </c>
      <c r="O419">
        <v>4.24</v>
      </c>
      <c r="P419">
        <v>0.38</v>
      </c>
      <c r="Q419">
        <v>0.63</v>
      </c>
      <c r="R419">
        <v>14.8</v>
      </c>
      <c r="S419">
        <v>1.1399999999999999</v>
      </c>
      <c r="T419" s="45">
        <v>3</v>
      </c>
      <c r="U419" s="457" t="s">
        <v>2357</v>
      </c>
      <c r="V419" s="457" t="s">
        <v>2358</v>
      </c>
      <c r="W419" s="457">
        <v>180</v>
      </c>
      <c r="X419" s="457" t="s">
        <v>2462</v>
      </c>
      <c r="Y419" s="457">
        <v>75</v>
      </c>
      <c r="Z419" s="457"/>
      <c r="AA419" s="457"/>
      <c r="AF419">
        <f>IF($F419="","",IFERROR(IFERROR(INDEX(Réttabanki!$U:$U,MATCH($F419,Réttabanki!$A:$A,0)),INDEX(Vöruskrá!$R:$R,MATCH($F419,Vöruskrá!$B:$B,0)))*$H419/1000,""))</f>
        <v>334.4</v>
      </c>
      <c r="AG419">
        <f>IF($F419="","",IFERROR(IFERROR(INDEX(Réttabanki!$U:$U,MATCH($F419,Réttabanki!$A:$A,0)),INDEX(Vöruskrá!$R:$R,MATCH($F419,Vöruskrá!$B:$B,0)))*IF($I419="",$H419*(1+$AD$2),$I419)/1000,""))</f>
        <v>376.2</v>
      </c>
      <c r="AH419">
        <f t="shared" si="27"/>
        <v>0.32713043478260867</v>
      </c>
      <c r="AI419" t="str">
        <f t="shared" si="25"/>
        <v>⚠ Yfir 30%</v>
      </c>
      <c r="AJ419" s="314">
        <f t="shared" si="26"/>
        <v>46275</v>
      </c>
    </row>
    <row r="420" spans="1:36" ht="14.45">
      <c r="A420" s="155"/>
      <c r="B420" t="s">
        <v>2458</v>
      </c>
      <c r="C420">
        <v>37</v>
      </c>
      <c r="D420" t="s">
        <v>2318</v>
      </c>
      <c r="E420" t="s">
        <v>1080</v>
      </c>
      <c r="F420" t="s">
        <v>1001</v>
      </c>
      <c r="G420" t="s">
        <v>677</v>
      </c>
      <c r="H420">
        <v>80</v>
      </c>
      <c r="I420">
        <v>100</v>
      </c>
      <c r="J420" s="438">
        <f>IF($F420="","",IFERROR(IFERROR(INDEX(Réttabanki!$U:$U,MATCH($F420,Réttabanki!$A:$A,0)),INDEX(Vöruskrá!$R:$R,MATCH($F420,Vöruskrá!$B:$B,0)))*($H420+IF($I420="",$H420*(1+$AD$2),$I420))/2/1000,""))</f>
        <v>18</v>
      </c>
      <c r="K420" t="s">
        <v>677</v>
      </c>
      <c r="L420" t="s">
        <v>228</v>
      </c>
      <c r="N420">
        <v>77</v>
      </c>
      <c r="O420">
        <v>0.1</v>
      </c>
      <c r="P420">
        <v>0</v>
      </c>
      <c r="Q420">
        <v>17</v>
      </c>
      <c r="R420">
        <v>2</v>
      </c>
      <c r="S420">
        <v>0</v>
      </c>
      <c r="T420" s="44">
        <v>1</v>
      </c>
      <c r="U420" s="455" t="s">
        <v>2559</v>
      </c>
      <c r="V420" s="455" t="s">
        <v>2358</v>
      </c>
      <c r="W420" s="455" t="s">
        <v>2707</v>
      </c>
      <c r="X420" s="455">
        <v>25</v>
      </c>
      <c r="Y420" s="455" t="s">
        <v>2708</v>
      </c>
      <c r="Z420" s="455"/>
      <c r="AA420" s="455"/>
      <c r="AF420">
        <f>IF($F420="","",IFERROR(IFERROR(INDEX(Réttabanki!$U:$U,MATCH($F420,Réttabanki!$A:$A,0)),INDEX(Vöruskrá!$R:$R,MATCH($F420,Vöruskrá!$B:$B,0)))*$H420/1000,""))</f>
        <v>16</v>
      </c>
      <c r="AG420">
        <f>IF($F420="","",IFERROR(IFERROR(INDEX(Réttabanki!$U:$U,MATCH($F420,Réttabanki!$A:$A,0)),INDEX(Vöruskrá!$R:$R,MATCH($F420,Vöruskrá!$B:$B,0)))*IF($I420="",$H420*(1+$AD$2),$I420)/1000,""))</f>
        <v>20</v>
      </c>
      <c r="AH420">
        <f t="shared" si="27"/>
        <v>1.7391304347826087E-2</v>
      </c>
      <c r="AI420" t="str">
        <f t="shared" si="25"/>
        <v>OK</v>
      </c>
      <c r="AJ420" s="314">
        <f t="shared" si="26"/>
        <v>46275</v>
      </c>
    </row>
    <row r="421" spans="1:36" ht="14.45">
      <c r="A421" s="155"/>
      <c r="B421" t="s">
        <v>2458</v>
      </c>
      <c r="C421">
        <v>37</v>
      </c>
      <c r="D421" t="s">
        <v>2318</v>
      </c>
      <c r="E421" t="s">
        <v>1080</v>
      </c>
      <c r="F421" t="s">
        <v>370</v>
      </c>
      <c r="G421" t="s">
        <v>2612</v>
      </c>
      <c r="H421">
        <v>25</v>
      </c>
      <c r="I421">
        <v>25</v>
      </c>
      <c r="J421" s="438">
        <f>IF($F421="","",IFERROR(IFERROR(INDEX(Réttabanki!$U:$U,MATCH($F421,Réttabanki!$A:$A,0)),INDEX(Vöruskrá!$R:$R,MATCH($F421,Vöruskrá!$B:$B,0)))*($H421+IF($I421="",$H421*(1+$AD$2),$I421))/2/1000,""))</f>
        <v>15</v>
      </c>
      <c r="K421" t="s">
        <v>371</v>
      </c>
      <c r="L421" t="s">
        <v>240</v>
      </c>
      <c r="N421">
        <v>448</v>
      </c>
      <c r="O421">
        <v>45</v>
      </c>
      <c r="P421">
        <v>2.9</v>
      </c>
      <c r="Q421">
        <v>12</v>
      </c>
      <c r="S421">
        <v>1.4</v>
      </c>
      <c r="U421" s="457" t="s">
        <v>2357</v>
      </c>
      <c r="V421" s="457" t="s">
        <v>2403</v>
      </c>
      <c r="W421" s="457"/>
      <c r="X421" s="457"/>
      <c r="Y421" s="457"/>
      <c r="Z421" s="457"/>
      <c r="AA421" s="457"/>
      <c r="AF421">
        <f>IF($F421="","",IFERROR(IFERROR(INDEX(Réttabanki!$U:$U,MATCH($F421,Réttabanki!$A:$A,0)),INDEX(Vöruskrá!$R:$R,MATCH($F421,Vöruskrá!$B:$B,0)))*$H421/1000,""))</f>
        <v>15</v>
      </c>
      <c r="AG421">
        <f>IF($F421="","",IFERROR(IFERROR(INDEX(Réttabanki!$U:$U,MATCH($F421,Réttabanki!$A:$A,0)),INDEX(Vöruskrá!$R:$R,MATCH($F421,Vöruskrá!$B:$B,0)))*IF($I421="",$H421*(1+$AD$2),$I421)/1000,""))</f>
        <v>15</v>
      </c>
      <c r="AH421">
        <f t="shared" si="27"/>
        <v>1.3043478260869565E-2</v>
      </c>
      <c r="AI421" t="str">
        <f t="shared" si="25"/>
        <v>OK</v>
      </c>
      <c r="AJ421" s="314">
        <f t="shared" si="26"/>
        <v>46275</v>
      </c>
    </row>
    <row r="422" spans="1:36" ht="14.45">
      <c r="A422" s="155"/>
      <c r="B422" t="s">
        <v>2458</v>
      </c>
      <c r="C422">
        <v>37</v>
      </c>
      <c r="D422" t="s">
        <v>2318</v>
      </c>
      <c r="E422" t="s">
        <v>1080</v>
      </c>
      <c r="G422" t="s">
        <v>2715</v>
      </c>
      <c r="J422" s="438" t="str">
        <f>IF($F422="","",IFERROR(IFERROR(INDEX(Réttabanki!$U:$U,MATCH($F422,Réttabanki!$A:$A,0)),INDEX(Vöruskrá!$R:$R,MATCH($F422,Vöruskrá!$B:$B,0)))*($H422+IF($I422="",$H422*(1+$AD$2),$I422))/2/1000,""))</f>
        <v/>
      </c>
      <c r="K422" t="s">
        <v>712</v>
      </c>
      <c r="L422" t="s">
        <v>254</v>
      </c>
      <c r="U422" s="455"/>
      <c r="V422" s="455"/>
      <c r="W422" s="455"/>
      <c r="X422" s="455"/>
      <c r="Y422" s="455"/>
      <c r="Z422" s="455"/>
      <c r="AA422" s="455"/>
      <c r="AF422" t="str">
        <f>IF($F422="","",IFERROR(IFERROR(INDEX(Réttabanki!$U:$U,MATCH($F422,Réttabanki!$A:$A,0)),INDEX(Vöruskrá!$R:$R,MATCH($F422,Vöruskrá!$B:$B,0)))*$H422/1000,""))</f>
        <v/>
      </c>
      <c r="AG422" t="str">
        <f>IF($F422="","",IFERROR(IFERROR(INDEX(Réttabanki!$U:$U,MATCH($F422,Réttabanki!$A:$A,0)),INDEX(Vöruskrá!$R:$R,MATCH($F422,Vöruskrá!$B:$B,0)))*IF($I422="",$H422*(1+$AD$2),$I422)/1000,""))</f>
        <v/>
      </c>
      <c r="AH422" t="str">
        <f t="shared" si="27"/>
        <v/>
      </c>
      <c r="AI422" t="str">
        <f t="shared" si="25"/>
        <v/>
      </c>
      <c r="AJ422" s="314">
        <f t="shared" si="26"/>
        <v>46275</v>
      </c>
    </row>
    <row r="423" spans="1:36" ht="14.45">
      <c r="A423" s="155"/>
      <c r="B423" t="s">
        <v>2458</v>
      </c>
      <c r="C423">
        <v>37</v>
      </c>
      <c r="D423" t="s">
        <v>2318</v>
      </c>
      <c r="E423" t="s">
        <v>1080</v>
      </c>
      <c r="F423" t="s">
        <v>710</v>
      </c>
      <c r="G423" t="s">
        <v>2715</v>
      </c>
      <c r="H423">
        <v>160</v>
      </c>
      <c r="I423">
        <v>180</v>
      </c>
      <c r="J423" s="438">
        <f>IF($F423="","",IFERROR(IFERROR(INDEX(Réttabanki!$U:$U,MATCH($F423,Réttabanki!$A:$A,0)),INDEX(Vöruskrá!$R:$R,MATCH($F423,Vöruskrá!$B:$B,0)))*($H423+IF($I423="",$H423*(1+$AD$2),$I423))/2/1000,""))</f>
        <v>323</v>
      </c>
      <c r="K423" t="s">
        <v>712</v>
      </c>
      <c r="L423" t="s">
        <v>254</v>
      </c>
      <c r="N423">
        <v>245</v>
      </c>
      <c r="O423">
        <v>12.6</v>
      </c>
      <c r="P423">
        <v>4.5</v>
      </c>
      <c r="Q423">
        <v>16.5</v>
      </c>
      <c r="R423">
        <v>16</v>
      </c>
      <c r="S423">
        <v>1.6</v>
      </c>
      <c r="T423">
        <v>2</v>
      </c>
      <c r="U423" s="457" t="s">
        <v>2571</v>
      </c>
      <c r="V423" s="457" t="s">
        <v>2358</v>
      </c>
      <c r="W423" s="457">
        <v>160</v>
      </c>
      <c r="X423" s="457" t="s">
        <v>2472</v>
      </c>
      <c r="Y423" s="457">
        <v>75</v>
      </c>
      <c r="Z423" s="457"/>
      <c r="AA423" s="457"/>
      <c r="AF423">
        <f>IF($F423="","",IFERROR(IFERROR(INDEX(Réttabanki!$U:$U,MATCH($F423,Réttabanki!$A:$A,0)),INDEX(Vöruskrá!$R:$R,MATCH($F423,Vöruskrá!$B:$B,0)))*$H423/1000,""))</f>
        <v>304</v>
      </c>
      <c r="AG423">
        <f>IF($F423="","",IFERROR(IFERROR(INDEX(Réttabanki!$U:$U,MATCH($F423,Réttabanki!$A:$A,0)),INDEX(Vöruskrá!$R:$R,MATCH($F423,Vöruskrá!$B:$B,0)))*IF($I423="",$H423*(1+$AD$2),$I423)/1000,""))</f>
        <v>342</v>
      </c>
      <c r="AH423">
        <f t="shared" si="27"/>
        <v>0.29739130434782607</v>
      </c>
      <c r="AI423" t="str">
        <f t="shared" si="25"/>
        <v>OK</v>
      </c>
      <c r="AJ423" s="314">
        <f t="shared" si="26"/>
        <v>46275</v>
      </c>
    </row>
    <row r="424" spans="1:36" ht="14.45">
      <c r="A424" s="155"/>
      <c r="B424" t="s">
        <v>2458</v>
      </c>
      <c r="C424">
        <v>37</v>
      </c>
      <c r="D424" t="s">
        <v>2318</v>
      </c>
      <c r="E424" t="s">
        <v>2376</v>
      </c>
      <c r="G424" t="s">
        <v>2609</v>
      </c>
      <c r="J424" s="438" t="str">
        <f>IF($F424="","",IFERROR(IFERROR(INDEX(Réttabanki!$U:$U,MATCH($F424,Réttabanki!$A:$A,0)),INDEX(Vöruskrá!$R:$R,MATCH($F424,Vöruskrá!$B:$B,0)))*($H424+IF($I424="",$H424*(1+$AD$2),$I424))/2/1000,""))</f>
        <v/>
      </c>
      <c r="K424" t="s">
        <v>2716</v>
      </c>
      <c r="L424" t="s">
        <v>2717</v>
      </c>
      <c r="U424" s="455"/>
      <c r="V424" s="455"/>
      <c r="W424" s="455"/>
      <c r="X424" s="455"/>
      <c r="Y424" s="455"/>
      <c r="Z424" s="455"/>
      <c r="AA424" s="455"/>
      <c r="AF424" t="str">
        <f>IF($F424="","",IFERROR(IFERROR(INDEX(Réttabanki!$U:$U,MATCH($F424,Réttabanki!$A:$A,0)),INDEX(Vöruskrá!$R:$R,MATCH($F424,Vöruskrá!$B:$B,0)))*$H424/1000,""))</f>
        <v/>
      </c>
      <c r="AG424" t="str">
        <f>IF($F424="","",IFERROR(IFERROR(INDEX(Réttabanki!$U:$U,MATCH($F424,Réttabanki!$A:$A,0)),INDEX(Vöruskrá!$R:$R,MATCH($F424,Vöruskrá!$B:$B,0)))*IF($I424="",$H424*(1+$AD$2),$I424)/1000,""))</f>
        <v/>
      </c>
      <c r="AH424" t="str">
        <f t="shared" si="27"/>
        <v/>
      </c>
      <c r="AI424" t="str">
        <f t="shared" si="25"/>
        <v/>
      </c>
      <c r="AJ424" s="314">
        <f t="shared" si="26"/>
        <v>46275</v>
      </c>
    </row>
    <row r="425" spans="1:36" ht="14.45">
      <c r="A425" s="155"/>
      <c r="B425" t="s">
        <v>2458</v>
      </c>
      <c r="C425">
        <v>37</v>
      </c>
      <c r="D425" t="s">
        <v>2318</v>
      </c>
      <c r="E425" t="s">
        <v>2376</v>
      </c>
      <c r="F425" t="s">
        <v>581</v>
      </c>
      <c r="G425" t="s">
        <v>2554</v>
      </c>
      <c r="H425">
        <v>160</v>
      </c>
      <c r="I425">
        <v>180</v>
      </c>
      <c r="J425" s="438">
        <f>IF($F425="","",IFERROR(IFERROR(INDEX(Réttabanki!$U:$U,MATCH($F425,Réttabanki!$A:$A,0)),INDEX(Vöruskrá!$R:$R,MATCH($F425,Vöruskrá!$B:$B,0)))*($H425+IF($I425="",$H425*(1+$AD$2),$I425))/2/1000,""))</f>
        <v>306</v>
      </c>
      <c r="K425" t="s">
        <v>583</v>
      </c>
      <c r="L425" t="s">
        <v>584</v>
      </c>
      <c r="M425" t="s">
        <v>585</v>
      </c>
      <c r="N425">
        <v>272</v>
      </c>
      <c r="O425">
        <v>2.6</v>
      </c>
      <c r="P425">
        <v>0.4</v>
      </c>
      <c r="Q425">
        <v>47.2</v>
      </c>
      <c r="R425">
        <v>10.199999999999999</v>
      </c>
      <c r="S425">
        <v>0.9</v>
      </c>
      <c r="T425">
        <v>2</v>
      </c>
      <c r="U425" s="457" t="s">
        <v>2571</v>
      </c>
      <c r="V425" s="457" t="s">
        <v>2358</v>
      </c>
      <c r="W425" s="457">
        <v>160</v>
      </c>
      <c r="X425" s="457" t="s">
        <v>2472</v>
      </c>
      <c r="Y425" s="457">
        <v>75</v>
      </c>
      <c r="Z425" s="457"/>
      <c r="AA425" s="457"/>
      <c r="AF425">
        <f>IF($F425="","",IFERROR(IFERROR(INDEX(Réttabanki!$U:$U,MATCH($F425,Réttabanki!$A:$A,0)),INDEX(Vöruskrá!$R:$R,MATCH($F425,Vöruskrá!$B:$B,0)))*$H425/1000,""))</f>
        <v>288</v>
      </c>
      <c r="AG425">
        <f>IF($F425="","",IFERROR(IFERROR(INDEX(Réttabanki!$U:$U,MATCH($F425,Réttabanki!$A:$A,0)),INDEX(Vöruskrá!$R:$R,MATCH($F425,Vöruskrá!$B:$B,0)))*IF($I425="",$H425*(1+$AD$2),$I425)/1000,""))</f>
        <v>324</v>
      </c>
      <c r="AH425">
        <f t="shared" si="27"/>
        <v>0.2817391304347826</v>
      </c>
      <c r="AI425" t="str">
        <f t="shared" si="25"/>
        <v>OK</v>
      </c>
      <c r="AJ425" s="314">
        <f t="shared" si="26"/>
        <v>46275</v>
      </c>
    </row>
    <row r="426" spans="1:36" ht="14.45">
      <c r="A426" s="155"/>
      <c r="B426" t="s">
        <v>2458</v>
      </c>
      <c r="C426">
        <v>37</v>
      </c>
      <c r="D426" t="s">
        <v>2318</v>
      </c>
      <c r="E426" t="s">
        <v>2376</v>
      </c>
      <c r="F426" t="s">
        <v>1001</v>
      </c>
      <c r="G426" t="s">
        <v>677</v>
      </c>
      <c r="H426">
        <v>80</v>
      </c>
      <c r="I426">
        <v>100</v>
      </c>
      <c r="J426" s="438">
        <f>IF($F426="","",IFERROR(IFERROR(INDEX(Réttabanki!$U:$U,MATCH($F426,Réttabanki!$A:$A,0)),INDEX(Vöruskrá!$R:$R,MATCH($F426,Vöruskrá!$B:$B,0)))*($H426+IF($I426="",$H426*(1+$AD$2),$I426))/2/1000,""))</f>
        <v>18</v>
      </c>
      <c r="K426" t="s">
        <v>677</v>
      </c>
      <c r="L426" t="s">
        <v>228</v>
      </c>
      <c r="N426">
        <v>77</v>
      </c>
      <c r="O426">
        <v>0.1</v>
      </c>
      <c r="P426">
        <v>0</v>
      </c>
      <c r="Q426">
        <v>17</v>
      </c>
      <c r="R426">
        <v>2</v>
      </c>
      <c r="S426">
        <v>0</v>
      </c>
      <c r="U426" s="455"/>
      <c r="V426" s="455"/>
      <c r="W426" s="455"/>
      <c r="X426" s="455"/>
      <c r="Y426" s="455"/>
      <c r="Z426" s="455"/>
      <c r="AA426" s="455"/>
      <c r="AF426">
        <f>IF($F426="","",IFERROR(IFERROR(INDEX(Réttabanki!$U:$U,MATCH($F426,Réttabanki!$A:$A,0)),INDEX(Vöruskrá!$R:$R,MATCH($F426,Vöruskrá!$B:$B,0)))*$H426/1000,""))</f>
        <v>16</v>
      </c>
      <c r="AG426">
        <f>IF($F426="","",IFERROR(IFERROR(INDEX(Réttabanki!$U:$U,MATCH($F426,Réttabanki!$A:$A,0)),INDEX(Vöruskrá!$R:$R,MATCH($F426,Vöruskrá!$B:$B,0)))*IF($I426="",$H426*(1+$AD$2),$I426)/1000,""))</f>
        <v>20</v>
      </c>
      <c r="AH426">
        <f t="shared" si="27"/>
        <v>1.7391304347826087E-2</v>
      </c>
      <c r="AI426" t="str">
        <f t="shared" si="25"/>
        <v>OK</v>
      </c>
      <c r="AJ426" s="314">
        <f t="shared" si="26"/>
        <v>46275</v>
      </c>
    </row>
    <row r="427" spans="1:36" ht="14.45">
      <c r="A427" s="155"/>
      <c r="B427" t="s">
        <v>2458</v>
      </c>
      <c r="C427">
        <v>37</v>
      </c>
      <c r="D427" t="s">
        <v>2318</v>
      </c>
      <c r="E427" t="s">
        <v>2376</v>
      </c>
      <c r="F427" t="s">
        <v>370</v>
      </c>
      <c r="G427" t="s">
        <v>2612</v>
      </c>
      <c r="H427">
        <v>25</v>
      </c>
      <c r="I427">
        <v>25</v>
      </c>
      <c r="J427" s="438">
        <f>IF($F427="","",IFERROR(IFERROR(INDEX(Réttabanki!$U:$U,MATCH($F427,Réttabanki!$A:$A,0)),INDEX(Vöruskrá!$R:$R,MATCH($F427,Vöruskrá!$B:$B,0)))*($H427+IF($I427="",$H427*(1+$AD$2),$I427))/2/1000,""))</f>
        <v>15</v>
      </c>
      <c r="K427" t="s">
        <v>371</v>
      </c>
      <c r="L427" t="s">
        <v>240</v>
      </c>
      <c r="N427">
        <v>448</v>
      </c>
      <c r="O427">
        <v>45</v>
      </c>
      <c r="P427">
        <v>2.9</v>
      </c>
      <c r="Q427">
        <v>12</v>
      </c>
      <c r="S427">
        <v>1.4</v>
      </c>
      <c r="U427" s="457" t="s">
        <v>2357</v>
      </c>
      <c r="V427" s="457" t="s">
        <v>2403</v>
      </c>
      <c r="W427" s="457"/>
      <c r="X427" s="457"/>
      <c r="Y427" s="457"/>
      <c r="Z427" s="457"/>
      <c r="AA427" s="457"/>
      <c r="AF427">
        <f>IF($F427="","",IFERROR(IFERROR(INDEX(Réttabanki!$U:$U,MATCH($F427,Réttabanki!$A:$A,0)),INDEX(Vöruskrá!$R:$R,MATCH($F427,Vöruskrá!$B:$B,0)))*$H427/1000,""))</f>
        <v>15</v>
      </c>
      <c r="AG427">
        <f>IF($F427="","",IFERROR(IFERROR(INDEX(Réttabanki!$U:$U,MATCH($F427,Réttabanki!$A:$A,0)),INDEX(Vöruskrá!$R:$R,MATCH($F427,Vöruskrá!$B:$B,0)))*IF($I427="",$H427*(1+$AD$2),$I427)/1000,""))</f>
        <v>15</v>
      </c>
      <c r="AH427">
        <f t="shared" si="27"/>
        <v>1.3043478260869565E-2</v>
      </c>
      <c r="AI427" t="str">
        <f t="shared" si="25"/>
        <v>OK</v>
      </c>
      <c r="AJ427" s="314">
        <f t="shared" si="26"/>
        <v>46275</v>
      </c>
    </row>
    <row r="428" spans="1:36" ht="14.45">
      <c r="A428" s="155"/>
      <c r="B428" t="s">
        <v>2458</v>
      </c>
      <c r="C428">
        <v>37</v>
      </c>
      <c r="D428" t="s">
        <v>2356</v>
      </c>
      <c r="E428" t="s">
        <v>2381</v>
      </c>
      <c r="G428" t="s">
        <v>2718</v>
      </c>
      <c r="J428" s="438" t="str">
        <f>IF($F428="","",IFERROR(IFERROR(INDEX(Réttabanki!$U:$U,MATCH($F428,Réttabanki!$A:$A,0)),INDEX(Vöruskrá!$R:$R,MATCH($F428,Vöruskrá!$B:$B,0)))*($H428+IF($I428="",$H428*(1+$AD$2),$I428))/2/1000,""))</f>
        <v/>
      </c>
      <c r="K428" t="s">
        <v>2719</v>
      </c>
      <c r="L428" t="s">
        <v>2588</v>
      </c>
      <c r="U428" s="455"/>
      <c r="V428" s="455"/>
      <c r="W428" s="455"/>
      <c r="X428" s="455"/>
      <c r="Y428" s="455"/>
      <c r="Z428" s="455"/>
      <c r="AA428" s="455"/>
      <c r="AF428" t="str">
        <f>IF($F428="","",IFERROR(IFERROR(INDEX(Réttabanki!$U:$U,MATCH($F428,Réttabanki!$A:$A,0)),INDEX(Vöruskrá!$R:$R,MATCH($F428,Vöruskrá!$B:$B,0)))*$H428/1000,""))</f>
        <v/>
      </c>
      <c r="AG428" t="str">
        <f>IF($F428="","",IFERROR(IFERROR(INDEX(Réttabanki!$U:$U,MATCH($F428,Réttabanki!$A:$A,0)),INDEX(Vöruskrá!$R:$R,MATCH($F428,Vöruskrá!$B:$B,0)))*IF($I428="",$H428*(1+$AD$2),$I428)/1000,""))</f>
        <v/>
      </c>
      <c r="AH428" t="str">
        <f t="shared" si="27"/>
        <v/>
      </c>
      <c r="AI428" t="str">
        <f t="shared" si="25"/>
        <v/>
      </c>
      <c r="AJ428" s="314">
        <f t="shared" si="26"/>
        <v>46275</v>
      </c>
    </row>
    <row r="429" spans="1:36" ht="14.45">
      <c r="A429" s="155"/>
      <c r="B429" t="s">
        <v>2458</v>
      </c>
      <c r="C429">
        <v>37</v>
      </c>
      <c r="D429" t="s">
        <v>2356</v>
      </c>
      <c r="E429" t="s">
        <v>2381</v>
      </c>
      <c r="F429" t="s">
        <v>603</v>
      </c>
      <c r="G429" t="s">
        <v>605</v>
      </c>
      <c r="I429">
        <v>15</v>
      </c>
      <c r="J429" s="438">
        <f>IF($F429="","",IFERROR(IFERROR(INDEX(Réttabanki!$U:$U,MATCH($F429,Réttabanki!$A:$A,0)),INDEX(Vöruskrá!$R:$R,MATCH($F429,Vöruskrá!$B:$B,0)))*($H429+IF($I429="",$H429*(1+$AD$2),$I429))/2/1000,""))</f>
        <v>3</v>
      </c>
      <c r="K429" t="s">
        <v>605</v>
      </c>
      <c r="L429" t="s">
        <v>228</v>
      </c>
      <c r="N429">
        <v>31</v>
      </c>
      <c r="O429">
        <v>0.9</v>
      </c>
      <c r="P429">
        <v>0.2</v>
      </c>
      <c r="Q429">
        <v>2.1</v>
      </c>
      <c r="R429">
        <v>2.9</v>
      </c>
      <c r="S429">
        <v>0</v>
      </c>
      <c r="T429">
        <v>1</v>
      </c>
      <c r="U429" s="457" t="s">
        <v>2571</v>
      </c>
      <c r="V429" s="457" t="s">
        <v>2358</v>
      </c>
      <c r="W429" s="457" t="s">
        <v>2364</v>
      </c>
      <c r="X429" s="458" t="s">
        <v>2597</v>
      </c>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6</v>
      </c>
      <c r="AH429">
        <f t="shared" si="27"/>
        <v>5.2173913043478265E-3</v>
      </c>
      <c r="AI429" t="str">
        <f t="shared" si="25"/>
        <v>OK</v>
      </c>
      <c r="AJ429" s="314">
        <f t="shared" si="26"/>
        <v>46275</v>
      </c>
    </row>
    <row r="430" spans="1:36" ht="14.45">
      <c r="A430" s="155"/>
      <c r="B430" t="s">
        <v>2458</v>
      </c>
      <c r="C430">
        <v>37</v>
      </c>
      <c r="D430" t="s">
        <v>2356</v>
      </c>
      <c r="E430" t="s">
        <v>2381</v>
      </c>
      <c r="F430" t="s">
        <v>998</v>
      </c>
      <c r="G430" t="s">
        <v>999</v>
      </c>
      <c r="I430">
        <v>15</v>
      </c>
      <c r="J430" s="438">
        <f>IF($F430="","",IFERROR(IFERROR(INDEX(Réttabanki!$U:$U,MATCH($F430,Réttabanki!$A:$A,0)),INDEX(Vöruskrá!$R:$R,MATCH($F430,Vöruskrá!$B:$B,0)))*($H430+IF($I430="",$H430*(1+$AD$2),$I430))/2/1000,""))</f>
        <v>1.875</v>
      </c>
      <c r="K430" t="s">
        <v>999</v>
      </c>
      <c r="L430" t="s">
        <v>228</v>
      </c>
      <c r="N430">
        <v>41</v>
      </c>
      <c r="O430">
        <v>0.2</v>
      </c>
      <c r="P430">
        <v>0</v>
      </c>
      <c r="Q430">
        <v>9.6</v>
      </c>
      <c r="R430">
        <v>0.9</v>
      </c>
      <c r="S430">
        <v>0.1</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3.75</v>
      </c>
      <c r="AH430">
        <f t="shared" si="27"/>
        <v>3.2608695652173911E-3</v>
      </c>
      <c r="AI430" t="str">
        <f t="shared" si="25"/>
        <v>OK</v>
      </c>
      <c r="AJ430" s="314">
        <f t="shared" si="26"/>
        <v>46275</v>
      </c>
    </row>
    <row r="431" spans="1:36" ht="14.45">
      <c r="A431" s="155"/>
      <c r="B431" t="s">
        <v>2458</v>
      </c>
      <c r="C431">
        <v>37</v>
      </c>
      <c r="D431" t="s">
        <v>2356</v>
      </c>
      <c r="E431" t="s">
        <v>2381</v>
      </c>
      <c r="F431" t="s">
        <v>1181</v>
      </c>
      <c r="G431" t="s">
        <v>2480</v>
      </c>
      <c r="I431">
        <v>15</v>
      </c>
      <c r="J431" s="438">
        <f>IF($F431="","",IFERROR(IFERROR(INDEX(Réttabanki!$U:$U,MATCH($F431,Réttabanki!$A:$A,0)),INDEX(Vöruskrá!$R:$R,MATCH($F431,Vöruskrá!$B:$B,0)))*($H431+IF($I431="",$H431*(1+$AD$2),$I431))/2/1000,""))</f>
        <v>6</v>
      </c>
      <c r="K431" t="s">
        <v>1182</v>
      </c>
      <c r="L431" t="s">
        <v>136</v>
      </c>
      <c r="N431">
        <v>126</v>
      </c>
      <c r="O431">
        <v>4.5999999999999996</v>
      </c>
      <c r="P431">
        <v>0.6</v>
      </c>
      <c r="Q431">
        <v>16.5</v>
      </c>
      <c r="R431">
        <v>3.6</v>
      </c>
      <c r="S431">
        <v>0.9</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12</v>
      </c>
      <c r="AH431">
        <f t="shared" si="27"/>
        <v>1.0434782608695653E-2</v>
      </c>
      <c r="AI431" t="str">
        <f t="shared" si="25"/>
        <v>OK</v>
      </c>
      <c r="AJ431" s="314">
        <f t="shared" si="26"/>
        <v>46275</v>
      </c>
    </row>
    <row r="432" spans="1:36" ht="14.45">
      <c r="A432" s="155"/>
      <c r="B432" t="s">
        <v>2458</v>
      </c>
      <c r="C432">
        <v>37</v>
      </c>
      <c r="D432" t="s">
        <v>2356</v>
      </c>
      <c r="E432" t="s">
        <v>2381</v>
      </c>
      <c r="F432" t="s">
        <v>1115</v>
      </c>
      <c r="G432" t="s">
        <v>2529</v>
      </c>
      <c r="I432">
        <v>15</v>
      </c>
      <c r="J432" s="438">
        <f>IF($F432="","",IFERROR(IFERROR(INDEX(Réttabanki!$U:$U,MATCH($F432,Réttabanki!$A:$A,0)),INDEX(Vöruskrá!$R:$R,MATCH($F432,Vöruskrá!$B:$B,0)))*($H432+IF($I432="",$H432*(1+$AD$2),$I432))/2/1000,""))</f>
        <v>3.375</v>
      </c>
      <c r="K432" t="s">
        <v>1116</v>
      </c>
      <c r="L432" t="s">
        <v>1077</v>
      </c>
      <c r="U432" s="455"/>
      <c r="V432" s="455"/>
      <c r="W432" s="455"/>
      <c r="X432" s="455"/>
      <c r="Y432" s="455"/>
      <c r="Z432" s="455"/>
      <c r="AA432" s="455"/>
      <c r="AF432">
        <f>IF($F432="","",IFERROR(IFERROR(INDEX(Réttabanki!$U:$U,MATCH($F432,Réttabanki!$A:$A,0)),INDEX(Vöruskrá!$R:$R,MATCH($F432,Vöruskrá!$B:$B,0)))*$H432/1000,""))</f>
        <v>0</v>
      </c>
      <c r="AG432">
        <f>IF($F432="","",IFERROR(IFERROR(INDEX(Réttabanki!$U:$U,MATCH($F432,Réttabanki!$A:$A,0)),INDEX(Vöruskrá!$R:$R,MATCH($F432,Vöruskrá!$B:$B,0)))*IF($I432="",$H432*(1+$AD$2),$I432)/1000,""))</f>
        <v>6.75</v>
      </c>
      <c r="AH432">
        <f t="shared" si="27"/>
        <v>5.8695652173913039E-3</v>
      </c>
      <c r="AI432" t="str">
        <f t="shared" si="25"/>
        <v>OK</v>
      </c>
      <c r="AJ432" s="314">
        <f t="shared" si="26"/>
        <v>46275</v>
      </c>
    </row>
    <row r="433" spans="1:36" ht="14.45">
      <c r="A433" s="155"/>
      <c r="B433" t="s">
        <v>2458</v>
      </c>
      <c r="C433">
        <v>37</v>
      </c>
      <c r="D433" t="s">
        <v>2344</v>
      </c>
      <c r="E433" t="s">
        <v>2481</v>
      </c>
      <c r="G433" t="s">
        <v>2615</v>
      </c>
      <c r="J433" s="438" t="str">
        <f>IF($F433="","",IFERROR(IFERROR(INDEX(Réttabanki!$U:$U,MATCH($F433,Réttabanki!$A:$A,0)),INDEX(Vöruskrá!$R:$R,MATCH($F433,Vöruskrá!$B:$B,0)))*($H433+IF($I433="",$H433*(1+$AD$2),$I433))/2/1000,""))</f>
        <v/>
      </c>
      <c r="L433" t="s">
        <v>228</v>
      </c>
      <c r="T433">
        <v>1</v>
      </c>
      <c r="U433" s="457" t="s">
        <v>2571</v>
      </c>
      <c r="V433" s="457" t="s">
        <v>2358</v>
      </c>
      <c r="W433" s="457" t="s">
        <v>2364</v>
      </c>
      <c r="X433" s="457" t="s">
        <v>2497</v>
      </c>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2458</v>
      </c>
      <c r="C434">
        <v>37</v>
      </c>
      <c r="D434" t="s">
        <v>2318</v>
      </c>
      <c r="E434" t="s">
        <v>2383</v>
      </c>
      <c r="G434" t="s">
        <v>2720</v>
      </c>
      <c r="J434" s="438" t="str">
        <f>IF($F434="","",IFERROR(IFERROR(INDEX(Réttabanki!$U:$U,MATCH($F434,Réttabanki!$A:$A,0)),INDEX(Vöruskrá!$R:$R,MATCH($F434,Vöruskrá!$B:$B,0)))*($H434+IF($I434="",$H434*(1+$AD$2),$I434))/2/1000,""))</f>
        <v/>
      </c>
      <c r="K434" t="s">
        <v>2721</v>
      </c>
      <c r="L434" t="s">
        <v>136</v>
      </c>
      <c r="U434" s="455"/>
      <c r="V434" s="455"/>
      <c r="W434" s="455"/>
      <c r="X434" s="455"/>
      <c r="Y434" s="455"/>
      <c r="Z434" s="455"/>
      <c r="AA434" s="455"/>
      <c r="AF434" t="str">
        <f>IF($F434="","",IFERROR(IFERROR(INDEX(Réttabanki!$U:$U,MATCH($F434,Réttabanki!$A:$A,0)),INDEX(Vöruskrá!$R:$R,MATCH($F434,Vöruskrá!$B:$B,0)))*$H434/1000,""))</f>
        <v/>
      </c>
      <c r="AG434" t="str">
        <f>IF($F434="","",IFERROR(IFERROR(INDEX(Réttabanki!$U:$U,MATCH($F434,Réttabanki!$A:$A,0)),INDEX(Vöruskrá!$R:$R,MATCH($F434,Vöruskrá!$B:$B,0)))*IF($I434="",$H434*(1+$AD$2),$I434)/1000,""))</f>
        <v/>
      </c>
      <c r="AH434" t="str">
        <f t="shared" si="27"/>
        <v/>
      </c>
      <c r="AI434" t="str">
        <f t="shared" si="25"/>
        <v/>
      </c>
      <c r="AJ434" s="314">
        <f t="shared" si="26"/>
        <v>46275</v>
      </c>
    </row>
    <row r="435" spans="1:36" ht="14.45">
      <c r="A435" s="155"/>
      <c r="B435" t="s">
        <v>2458</v>
      </c>
      <c r="C435">
        <v>37</v>
      </c>
      <c r="D435" t="s">
        <v>2318</v>
      </c>
      <c r="E435" t="s">
        <v>2383</v>
      </c>
      <c r="F435" t="s">
        <v>158</v>
      </c>
      <c r="G435" t="s">
        <v>2563</v>
      </c>
      <c r="H435">
        <v>40</v>
      </c>
      <c r="I435">
        <v>40</v>
      </c>
      <c r="J435" s="438">
        <f>IF($F435="","",IFERROR(IFERROR(INDEX(Réttabanki!$U:$U,MATCH($F435,Réttabanki!$A:$A,0)),INDEX(Vöruskrá!$R:$R,MATCH($F435,Vöruskrá!$B:$B,0)))*($H435+IF($I435="",$H435*(1+$AD$2),$I435))/2/1000,""))</f>
        <v>21.24</v>
      </c>
      <c r="K435" t="s">
        <v>159</v>
      </c>
      <c r="L435" t="s">
        <v>136</v>
      </c>
      <c r="M435" t="s">
        <v>160</v>
      </c>
      <c r="N435">
        <v>250</v>
      </c>
      <c r="O435">
        <v>2.7</v>
      </c>
      <c r="P435">
        <v>0.4</v>
      </c>
      <c r="Q435">
        <v>45</v>
      </c>
      <c r="R435">
        <v>9</v>
      </c>
      <c r="S435">
        <v>1.4</v>
      </c>
      <c r="U435" s="457"/>
      <c r="V435" s="457"/>
      <c r="W435" s="457"/>
      <c r="X435" s="457"/>
      <c r="Y435" s="457"/>
      <c r="Z435" s="457"/>
      <c r="AA435" s="457"/>
      <c r="AF435">
        <f>IF($F435="","",IFERROR(IFERROR(INDEX(Réttabanki!$U:$U,MATCH($F435,Réttabanki!$A:$A,0)),INDEX(Vöruskrá!$R:$R,MATCH($F435,Vöruskrá!$B:$B,0)))*$H435/1000,""))</f>
        <v>21.24</v>
      </c>
      <c r="AG435">
        <f>IF($F435="","",IFERROR(IFERROR(INDEX(Réttabanki!$U:$U,MATCH($F435,Réttabanki!$A:$A,0)),INDEX(Vöruskrá!$R:$R,MATCH($F435,Vöruskrá!$B:$B,0)))*IF($I435="",$H435*(1+$AD$2),$I435)/1000,""))</f>
        <v>21.24</v>
      </c>
      <c r="AH435">
        <f t="shared" si="27"/>
        <v>1.8469565217391303E-2</v>
      </c>
      <c r="AI435" t="str">
        <f t="shared" si="25"/>
        <v>OK</v>
      </c>
      <c r="AJ435" s="314">
        <f t="shared" si="26"/>
        <v>46275</v>
      </c>
    </row>
    <row r="436" spans="1:36" ht="14.45">
      <c r="A436" s="155"/>
      <c r="B436" t="s">
        <v>2458</v>
      </c>
      <c r="C436">
        <v>37</v>
      </c>
      <c r="D436" t="s">
        <v>2318</v>
      </c>
      <c r="E436" t="s">
        <v>2383</v>
      </c>
      <c r="F436" t="s">
        <v>491</v>
      </c>
      <c r="G436" t="s">
        <v>2486</v>
      </c>
      <c r="H436">
        <v>20</v>
      </c>
      <c r="I436">
        <v>20</v>
      </c>
      <c r="J436" s="438">
        <f>IF($F436="","",IFERROR(IFERROR(INDEX(Réttabanki!$U:$U,MATCH($F436,Réttabanki!$A:$A,0)),INDEX(Vöruskrá!$R:$R,MATCH($F436,Vöruskrá!$B:$B,0)))*($H436+IF($I436="",$H436*(1+$AD$2),$I436))/2/1000,""))</f>
        <v>38</v>
      </c>
      <c r="K436" t="s">
        <v>493</v>
      </c>
      <c r="L436" t="s">
        <v>228</v>
      </c>
      <c r="N436">
        <v>85</v>
      </c>
      <c r="O436">
        <v>0.8</v>
      </c>
      <c r="P436">
        <v>0.3</v>
      </c>
      <c r="Q436">
        <v>1.8</v>
      </c>
      <c r="R436">
        <v>16</v>
      </c>
      <c r="S436">
        <v>2.6</v>
      </c>
      <c r="U436" s="455"/>
      <c r="V436" s="455"/>
      <c r="W436" s="455"/>
      <c r="X436" s="455"/>
      <c r="Y436" s="455"/>
      <c r="Z436" s="455"/>
      <c r="AA436" s="455"/>
      <c r="AF436">
        <f>IF($F436="","",IFERROR(IFERROR(INDEX(Réttabanki!$U:$U,MATCH($F436,Réttabanki!$A:$A,0)),INDEX(Vöruskrá!$R:$R,MATCH($F436,Vöruskrá!$B:$B,0)))*$H436/1000,""))</f>
        <v>38</v>
      </c>
      <c r="AG436">
        <f>IF($F436="","",IFERROR(IFERROR(INDEX(Réttabanki!$U:$U,MATCH($F436,Réttabanki!$A:$A,0)),INDEX(Vöruskrá!$R:$R,MATCH($F436,Vöruskrá!$B:$B,0)))*IF($I436="",$H436*(1+$AD$2),$I436)/1000,""))</f>
        <v>38</v>
      </c>
      <c r="AH436">
        <f t="shared" si="27"/>
        <v>3.3043478260869563E-2</v>
      </c>
      <c r="AI436" t="str">
        <f t="shared" si="25"/>
        <v>OK</v>
      </c>
      <c r="AJ436" s="314">
        <f t="shared" si="26"/>
        <v>46275</v>
      </c>
    </row>
    <row r="437" spans="1:36" ht="14.45">
      <c r="A437" s="155"/>
      <c r="B437" t="s">
        <v>2458</v>
      </c>
      <c r="C437">
        <v>37</v>
      </c>
      <c r="D437" t="s">
        <v>2318</v>
      </c>
      <c r="E437" t="s">
        <v>1080</v>
      </c>
      <c r="G437" t="s">
        <v>2722</v>
      </c>
      <c r="J437" s="438" t="str">
        <f>IF($F437="","",IFERROR(IFERROR(INDEX(Réttabanki!$U:$U,MATCH($F437,Réttabanki!$A:$A,0)),INDEX(Vöruskrá!$R:$R,MATCH($F437,Vöruskrá!$B:$B,0)))*($H437+IF($I437="",$H437*(1+$AD$2),$I437))/2/1000,""))</f>
        <v/>
      </c>
      <c r="K437" t="s">
        <v>2723</v>
      </c>
      <c r="L437" t="s">
        <v>228</v>
      </c>
      <c r="U437" s="457"/>
      <c r="V437" s="457"/>
      <c r="W437" s="457"/>
      <c r="X437" s="457"/>
      <c r="Y437" s="457"/>
      <c r="Z437" s="457"/>
      <c r="AA437" s="457"/>
      <c r="AF437" t="str">
        <f>IF($F437="","",IFERROR(IFERROR(INDEX(Réttabanki!$U:$U,MATCH($F437,Réttabanki!$A:$A,0)),INDEX(Vöruskrá!$R:$R,MATCH($F437,Vöruskrá!$B:$B,0)))*$H437/1000,""))</f>
        <v/>
      </c>
      <c r="AG437" t="str">
        <f>IF($F437="","",IFERROR(IFERROR(INDEX(Réttabanki!$U:$U,MATCH($F437,Réttabanki!$A:$A,0)),INDEX(Vöruskrá!$R:$R,MATCH($F437,Vöruskrá!$B:$B,0)))*IF($I437="",$H437*(1+$AD$2),$I437)/1000,""))</f>
        <v/>
      </c>
      <c r="AH437" t="str">
        <f t="shared" si="27"/>
        <v/>
      </c>
      <c r="AI437" t="str">
        <f t="shared" si="25"/>
        <v/>
      </c>
      <c r="AJ437" s="314">
        <f t="shared" si="26"/>
        <v>46275</v>
      </c>
    </row>
    <row r="438" spans="1:36" ht="14.45">
      <c r="A438" s="155"/>
      <c r="B438" t="s">
        <v>2458</v>
      </c>
      <c r="C438">
        <v>37</v>
      </c>
      <c r="D438" t="s">
        <v>2318</v>
      </c>
      <c r="E438" t="s">
        <v>1080</v>
      </c>
      <c r="F438" t="s">
        <v>1302</v>
      </c>
      <c r="G438" t="s">
        <v>2392</v>
      </c>
      <c r="J438" s="444">
        <f>IF($F438="","",IFERROR(IFERROR(INDEX(Réttabanki!$U:$U,MATCH($F438,Réttabanki!$A:$A,0)),INDEX(Vöruskrá!$R:$R,MATCH($F438,Vöruskrá!$B:$B,0)))*($H438+IF($I438="",$H438*(1+$AD$2),$I438))/2/1000,""))</f>
        <v>0</v>
      </c>
      <c r="K438" t="s">
        <v>1303</v>
      </c>
      <c r="L438" t="s">
        <v>228</v>
      </c>
      <c r="N438">
        <v>219</v>
      </c>
      <c r="O438">
        <v>5.3</v>
      </c>
      <c r="P438">
        <v>0.5</v>
      </c>
      <c r="Q438">
        <v>32.299999999999997</v>
      </c>
      <c r="R438">
        <v>3.3</v>
      </c>
      <c r="S438">
        <v>0.7</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5"/>
      <c r="B439" t="s">
        <v>2458</v>
      </c>
      <c r="C439">
        <v>37</v>
      </c>
      <c r="D439" t="s">
        <v>2318</v>
      </c>
      <c r="E439" t="s">
        <v>1080</v>
      </c>
      <c r="F439" t="s">
        <v>491</v>
      </c>
      <c r="G439" t="s">
        <v>2486</v>
      </c>
      <c r="J439" s="444">
        <f>IF($F439="","",IFERROR(IFERROR(INDEX(Réttabanki!$U:$U,MATCH($F439,Réttabanki!$A:$A,0)),INDEX(Vöruskrá!$R:$R,MATCH($F439,Vöruskrá!$B:$B,0)))*($H439+IF($I439="",$H439*(1+$AD$2),$I439))/2/1000,""))</f>
        <v>0</v>
      </c>
      <c r="K439" t="s">
        <v>493</v>
      </c>
      <c r="L439" t="s">
        <v>228</v>
      </c>
      <c r="N439">
        <v>85</v>
      </c>
      <c r="O439">
        <v>0.8</v>
      </c>
      <c r="P439">
        <v>0.3</v>
      </c>
      <c r="Q439">
        <v>1.8</v>
      </c>
      <c r="R439">
        <v>16</v>
      </c>
      <c r="S439">
        <v>2.6</v>
      </c>
      <c r="U439" s="457"/>
      <c r="V439" s="457"/>
      <c r="W439" s="457"/>
      <c r="X439" s="457"/>
      <c r="Y439" s="457"/>
      <c r="Z439" s="457"/>
      <c r="AA439" s="457"/>
      <c r="AF439">
        <f>IF($F439="","",IFERROR(IFERROR(INDEX(Réttabanki!$U:$U,MATCH($F439,Réttabanki!$A:$A,0)),INDEX(Vöruskrá!$R:$R,MATCH($F439,Vöruskrá!$B:$B,0)))*$H439/1000,""))</f>
        <v>0</v>
      </c>
      <c r="AG439">
        <f>IF($F439="","",IFERROR(IFERROR(INDEX(Réttabanki!$U:$U,MATCH($F439,Réttabanki!$A:$A,0)),INDEX(Vöruskrá!$R:$R,MATCH($F439,Vöruskrá!$B:$B,0)))*IF($I439="",$H439*(1+$AD$2),$I439)/1000,""))</f>
        <v>0</v>
      </c>
      <c r="AH439" t="str">
        <f t="shared" si="27"/>
        <v/>
      </c>
      <c r="AI439" t="str">
        <f t="shared" si="25"/>
        <v/>
      </c>
      <c r="AJ439" s="314">
        <f t="shared" si="26"/>
        <v>46275</v>
      </c>
    </row>
    <row r="440" spans="1:36">
      <c r="A440" s="154"/>
      <c r="B440" s="95" t="s">
        <v>2458</v>
      </c>
      <c r="C440" s="95">
        <v>37</v>
      </c>
      <c r="D440" s="96"/>
      <c r="E440" s="96"/>
      <c r="F440" s="96" t="s">
        <v>2393</v>
      </c>
      <c r="G440" s="96"/>
      <c r="H440" s="97"/>
      <c r="I440" s="97"/>
      <c r="J440" s="225">
        <f>SUMIFS($AF$3:$AF$798,$AJ$3:$AJ$798,$AJ440,$D$3:$D$798,"&lt;&gt;Grunnskólar starfsmenn",$E$3:$E$798,"Aðalréttur")+SUMIFS($AF$3:$AF$798,$AJ$3:$AJ$798,$AJ440,$D$3:$D$798,"&lt;&gt;Grunnskólar starfsmenn",$E$3:$E$798,"Meðlætisbar")+SUMIFS($AF$3:$AF$798,$AJ$3:$AJ$798,$AJ440,$D$3:$D$798,"&lt;&gt;Grunnskólar starfsmenn",$E$3:$E$798,"Síðdegishressing")</f>
        <v>409.64</v>
      </c>
      <c r="K440" s="9" t="s">
        <v>2394</v>
      </c>
      <c r="L440" s="9"/>
      <c r="M440" s="9"/>
      <c r="N440" s="10"/>
      <c r="O440" s="10"/>
      <c r="P440" s="10"/>
      <c r="Q440" s="10"/>
      <c r="R440" s="10"/>
      <c r="S440" s="10"/>
      <c r="T440" s="44"/>
      <c r="U440" s="455"/>
      <c r="V440" s="455"/>
      <c r="W440" s="455"/>
      <c r="X440" s="455"/>
      <c r="Y440" s="455"/>
      <c r="Z440" s="455"/>
      <c r="AA440" s="455"/>
      <c r="AC440" t="s">
        <v>88</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IF($J440="","",$J440/$AE$6)</f>
        <v>0.30343703703703701</v>
      </c>
      <c r="AI440" s="409" t="str">
        <f t="shared" si="25"/>
        <v>⚠ Yfir 30%</v>
      </c>
      <c r="AJ440" s="314">
        <f t="shared" si="26"/>
        <v>46275</v>
      </c>
    </row>
    <row r="441" spans="1:36">
      <c r="A441" s="154"/>
      <c r="B441" s="95" t="s">
        <v>2458</v>
      </c>
      <c r="C441" s="95">
        <v>37</v>
      </c>
      <c r="D441" s="96"/>
      <c r="E441" s="96"/>
      <c r="F441" s="96" t="s">
        <v>2395</v>
      </c>
      <c r="G441" s="96"/>
      <c r="H441" s="97"/>
      <c r="I441" s="97"/>
      <c r="J441" s="225">
        <f>SUMIFS($AG$3:$AG$798,$AJ$3:$AJ$798,$AJ441,$D$3:$D$798,"&lt;&gt;Grunnskólar starfsmenn",$E$3:$E$798,"Aðalréttur")+SUMIFS($AG$3:$AG$798,$AJ$3:$AJ$798,$AJ441,$D$3:$D$798,"&lt;&gt;Grunnskólar starfsmenn",$E$3:$E$798,"Meðlætisbar")</f>
        <v>424.7</v>
      </c>
      <c r="K441" s="9" t="s">
        <v>2394</v>
      </c>
      <c r="L441" s="9"/>
      <c r="M441" s="9"/>
      <c r="N441" s="10"/>
      <c r="O441" s="10"/>
      <c r="P441" s="10"/>
      <c r="Q441" s="10"/>
      <c r="R441" s="10"/>
      <c r="S441" s="10"/>
      <c r="T441" s="44"/>
      <c r="U441" s="457"/>
      <c r="V441" s="457"/>
      <c r="W441" s="457"/>
      <c r="X441" s="457"/>
      <c r="Y441" s="457"/>
      <c r="Z441" s="457"/>
      <c r="AA441" s="457"/>
      <c r="AC441" t="s">
        <v>93</v>
      </c>
      <c r="AF441" s="205" t="str">
        <f>IF($F441="","",IFERROR(IFERROR(INDEX(Réttabanki!$U:$U,MATCH($F441,Réttabanki!$A:$A,0)),INDEX(Vöruskrá!$R:$R,MATCH($F441,Vöruskrá!$B:$B,0)))*$H441/1000,""))</f>
        <v/>
      </c>
      <c r="AG441" s="205" t="str">
        <f>IF($F441="","",IFERROR(IFERROR(INDEX(Réttabanki!$U:$U,MATCH($F441,Réttabanki!$A:$A,0)),INDEX(Vöruskrá!$R:$R,MATCH($F441,Vöruskrá!$B:$B,0)))*IF($I441="",$H441*(1+$AD$2),$I441)/1000,""))</f>
        <v/>
      </c>
      <c r="AH441" s="206">
        <f>IF($J441="","",$J441/$AE$5)</f>
        <v>0.36930434782608695</v>
      </c>
      <c r="AI441" s="409" t="str">
        <f t="shared" si="25"/>
        <v>⚠ Yfir 30%</v>
      </c>
      <c r="AJ441" s="314">
        <f t="shared" si="26"/>
        <v>46275</v>
      </c>
    </row>
    <row r="442" spans="1:36" ht="14.45">
      <c r="A442" s="155">
        <v>46276</v>
      </c>
      <c r="B442" t="s">
        <v>2490</v>
      </c>
      <c r="C442">
        <v>37</v>
      </c>
      <c r="D442" t="s">
        <v>2356</v>
      </c>
      <c r="E442" t="s">
        <v>2352</v>
      </c>
      <c r="G442" t="s">
        <v>2724</v>
      </c>
      <c r="J442" s="438" t="str">
        <f>IF($F442="","",IFERROR(IFERROR(INDEX(Réttabanki!$U:$U,MATCH($F442,Réttabanki!$A:$A,0)),INDEX(Vöruskrá!$R:$R,MATCH($F442,Vöruskrá!$B:$B,0)))*($H442+IF($I442="",$H442*(1+$AD$2),$I442))/2/1000,""))</f>
        <v/>
      </c>
      <c r="K442" t="s">
        <v>2725</v>
      </c>
      <c r="L442" t="s">
        <v>214</v>
      </c>
      <c r="U442" s="455"/>
      <c r="V442" s="455"/>
      <c r="W442" s="455"/>
      <c r="X442" s="455"/>
      <c r="Y442" s="455"/>
      <c r="Z442" s="455"/>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ref="AH442:AH482" si="28">IF(N($AF442)+N($AG442)=0,"",MAX(N($AF442)/$AE$6,N($AG442)/$AE$5))</f>
        <v/>
      </c>
      <c r="AI442" t="str">
        <f t="shared" si="25"/>
        <v/>
      </c>
      <c r="AJ442" s="314">
        <f t="shared" si="26"/>
        <v>46276</v>
      </c>
    </row>
    <row r="443" spans="1:36" ht="14.45">
      <c r="A443" s="155"/>
      <c r="B443" t="s">
        <v>2490</v>
      </c>
      <c r="C443">
        <v>37</v>
      </c>
      <c r="D443" t="s">
        <v>2356</v>
      </c>
      <c r="E443" t="s">
        <v>2352</v>
      </c>
      <c r="F443" t="s">
        <v>1642</v>
      </c>
      <c r="G443" t="s">
        <v>2726</v>
      </c>
      <c r="I443">
        <v>120</v>
      </c>
      <c r="J443" s="441" t="str">
        <f>IF($F443="","",IFERROR(IFERROR(INDEX(Réttabanki!$U:$U,MATCH($F443,Réttabanki!$A:$A,0)),INDEX(Vöruskrá!$R:$R,MATCH($F443,Vöruskrá!$B:$B,0)))*($H443+IF($I443="",$H443*(1+$AD$2),$I443))/2/1000,""))</f>
        <v/>
      </c>
      <c r="K443" t="s">
        <v>1643</v>
      </c>
      <c r="N443">
        <v>138</v>
      </c>
      <c r="O443">
        <v>5.2</v>
      </c>
      <c r="P443">
        <v>2.12</v>
      </c>
      <c r="Q443">
        <v>8.82</v>
      </c>
      <c r="R443">
        <v>13.28</v>
      </c>
      <c r="S443">
        <v>1.28</v>
      </c>
      <c r="T443">
        <v>1</v>
      </c>
      <c r="U443" s="457" t="s">
        <v>2357</v>
      </c>
      <c r="V443" s="457" t="s">
        <v>2358</v>
      </c>
      <c r="W443" s="457">
        <v>175</v>
      </c>
      <c r="X443" s="457" t="s">
        <v>2727</v>
      </c>
      <c r="Y443" s="457">
        <v>85</v>
      </c>
      <c r="Z443" s="457" t="s">
        <v>2728</v>
      </c>
      <c r="AA443" s="457"/>
      <c r="AF443" t="str">
        <f>IF($F443="","",IFERROR(IFERROR(INDEX(Réttabanki!$U:$U,MATCH($F443,Réttabanki!$A:$A,0)),INDEX(Vöruskrá!$R:$R,MATCH($F443,Vöruskrá!$B:$B,0)))*$H443/1000,""))</f>
        <v/>
      </c>
      <c r="AG443" t="str">
        <f>IF($F443="","",IFERROR(IFERROR(INDEX(Réttabanki!$U:$U,MATCH($F443,Réttabanki!$A:$A,0)),INDEX(Vöruskrá!$R:$R,MATCH($F443,Vöruskrá!$B:$B,0)))*IF($I443="",$H443*(1+$AD$2),$I443)/1000,""))</f>
        <v/>
      </c>
      <c r="AH443" t="str">
        <f t="shared" si="28"/>
        <v/>
      </c>
      <c r="AI443" t="str">
        <f t="shared" si="25"/>
        <v/>
      </c>
      <c r="AJ443" s="314">
        <f t="shared" si="26"/>
        <v>46276</v>
      </c>
    </row>
    <row r="444" spans="1:36" ht="14.45">
      <c r="A444" s="155"/>
      <c r="B444" t="s">
        <v>2490</v>
      </c>
      <c r="C444">
        <v>37</v>
      </c>
      <c r="D444" t="s">
        <v>2356</v>
      </c>
      <c r="E444" t="s">
        <v>2352</v>
      </c>
      <c r="F444" t="s">
        <v>545</v>
      </c>
      <c r="G444" t="s">
        <v>2729</v>
      </c>
      <c r="I444">
        <v>24</v>
      </c>
      <c r="J444" s="438">
        <f>IF($F444="","",IFERROR(IFERROR(INDEX(Réttabanki!$U:$U,MATCH($F444,Réttabanki!$A:$A,0)),INDEX(Vöruskrá!$R:$R,MATCH($F444,Vöruskrá!$B:$B,0)))*($H444+IF($I444="",$H444*(1+$AD$2),$I444))/2/1000,""))</f>
        <v>4.8</v>
      </c>
      <c r="K444" t="s">
        <v>546</v>
      </c>
      <c r="L444" t="s">
        <v>228</v>
      </c>
      <c r="N444">
        <v>483</v>
      </c>
      <c r="O444">
        <v>25</v>
      </c>
      <c r="P444">
        <v>2.2999999999999998</v>
      </c>
      <c r="Q444">
        <v>56</v>
      </c>
      <c r="R444">
        <v>5.7</v>
      </c>
      <c r="S444">
        <v>1.2</v>
      </c>
      <c r="U444" s="455" t="s">
        <v>2464</v>
      </c>
      <c r="V444" s="455" t="s">
        <v>2358</v>
      </c>
      <c r="W444" s="455">
        <v>60</v>
      </c>
      <c r="X444" s="455" t="s">
        <v>2730</v>
      </c>
      <c r="Y444" s="455"/>
      <c r="Z444" s="455" t="s">
        <v>2731</v>
      </c>
      <c r="AA444" s="455"/>
      <c r="AF444">
        <f>IF($F444="","",IFERROR(IFERROR(INDEX(Réttabanki!$U:$U,MATCH($F444,Réttabanki!$A:$A,0)),INDEX(Vöruskrá!$R:$R,MATCH($F444,Vöruskrá!$B:$B,0)))*$H444/1000,""))</f>
        <v>0</v>
      </c>
      <c r="AG444">
        <f>IF($F444="","",IFERROR(IFERROR(INDEX(Réttabanki!$U:$U,MATCH($F444,Réttabanki!$A:$A,0)),INDEX(Vöruskrá!$R:$R,MATCH($F444,Vöruskrá!$B:$B,0)))*IF($I444="",$H444*(1+$AD$2),$I444)/1000,""))</f>
        <v>9.6</v>
      </c>
      <c r="AH444">
        <f t="shared" si="28"/>
        <v>8.347826086956521E-3</v>
      </c>
      <c r="AI444" t="str">
        <f t="shared" si="25"/>
        <v>OK</v>
      </c>
      <c r="AJ444" s="314">
        <f t="shared" si="26"/>
        <v>46276</v>
      </c>
    </row>
    <row r="445" spans="1:36" ht="14.45">
      <c r="A445" s="155"/>
      <c r="B445" t="s">
        <v>2490</v>
      </c>
      <c r="C445">
        <v>37</v>
      </c>
      <c r="D445" t="s">
        <v>2356</v>
      </c>
      <c r="E445" t="s">
        <v>2352</v>
      </c>
      <c r="F445" t="s">
        <v>484</v>
      </c>
      <c r="G445" t="s">
        <v>2732</v>
      </c>
      <c r="I445">
        <v>25</v>
      </c>
      <c r="J445" s="438">
        <f>IF($F445="","",IFERROR(IFERROR(INDEX(Réttabanki!$U:$U,MATCH($F445,Réttabanki!$A:$A,0)),INDEX(Vöruskrá!$R:$R,MATCH($F445,Vöruskrá!$B:$B,0)))*($H445+IF($I445="",$H445*(1+$AD$2),$I445))/2/1000,""))</f>
        <v>7.5</v>
      </c>
      <c r="K445" t="s">
        <v>485</v>
      </c>
      <c r="L445" t="s">
        <v>228</v>
      </c>
      <c r="N445">
        <v>33</v>
      </c>
      <c r="O445">
        <v>0</v>
      </c>
      <c r="P445">
        <v>0</v>
      </c>
      <c r="Q445">
        <v>5.5</v>
      </c>
      <c r="R445">
        <v>1.6</v>
      </c>
      <c r="S445">
        <v>1</v>
      </c>
      <c r="U445" s="457" t="s">
        <v>2464</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15</v>
      </c>
      <c r="AH445">
        <f t="shared" si="28"/>
        <v>1.3043478260869565E-2</v>
      </c>
      <c r="AI445" t="str">
        <f t="shared" si="25"/>
        <v>OK</v>
      </c>
      <c r="AJ445" s="314">
        <f t="shared" si="26"/>
        <v>46276</v>
      </c>
    </row>
    <row r="446" spans="1:36" ht="14.45">
      <c r="A446" s="155"/>
      <c r="B446" t="s">
        <v>2490</v>
      </c>
      <c r="C446">
        <v>37</v>
      </c>
      <c r="D446" t="s">
        <v>2356</v>
      </c>
      <c r="E446" t="s">
        <v>2352</v>
      </c>
      <c r="F446" t="s">
        <v>1065</v>
      </c>
      <c r="G446" t="s">
        <v>2388</v>
      </c>
      <c r="I446">
        <v>10</v>
      </c>
      <c r="J446" s="438">
        <f>IF($F446="","",IFERROR(IFERROR(INDEX(Réttabanki!$U:$U,MATCH($F446,Réttabanki!$A:$A,0)),INDEX(Vöruskrá!$R:$R,MATCH($F446,Vöruskrá!$B:$B,0)))*($H446+IF($I446="",$H446*(1+$AD$2),$I446))/2/1000,""))</f>
        <v>14.5</v>
      </c>
      <c r="K446" t="s">
        <v>1067</v>
      </c>
      <c r="L446" t="s">
        <v>214</v>
      </c>
      <c r="N446">
        <v>357</v>
      </c>
      <c r="O446">
        <v>29</v>
      </c>
      <c r="P446">
        <v>16</v>
      </c>
      <c r="Q446">
        <v>0</v>
      </c>
      <c r="R446">
        <v>24</v>
      </c>
      <c r="S446">
        <v>1.5</v>
      </c>
      <c r="U446" s="455" t="s">
        <v>2357</v>
      </c>
      <c r="V446" s="455" t="s">
        <v>2403</v>
      </c>
      <c r="W446" s="455"/>
      <c r="X446" s="455"/>
      <c r="Y446" s="455"/>
      <c r="Z446" s="455"/>
      <c r="AA446" s="455"/>
      <c r="AF446">
        <f>IF($F446="","",IFERROR(IFERROR(INDEX(Réttabanki!$U:$U,MATCH($F446,Réttabanki!$A:$A,0)),INDEX(Vöruskrá!$R:$R,MATCH($F446,Vöruskrá!$B:$B,0)))*$H446/1000,""))</f>
        <v>0</v>
      </c>
      <c r="AG446">
        <f>IF($F446="","",IFERROR(IFERROR(INDEX(Réttabanki!$U:$U,MATCH($F446,Réttabanki!$A:$A,0)),INDEX(Vöruskrá!$R:$R,MATCH($F446,Vöruskrá!$B:$B,0)))*IF($I446="",$H446*(1+$AD$2),$I446)/1000,""))</f>
        <v>29</v>
      </c>
      <c r="AH446">
        <f t="shared" si="28"/>
        <v>2.5217391304347827E-2</v>
      </c>
      <c r="AI446" t="str">
        <f t="shared" si="25"/>
        <v>OK</v>
      </c>
      <c r="AJ446" s="314">
        <f t="shared" si="26"/>
        <v>46276</v>
      </c>
    </row>
    <row r="447" spans="1:36" ht="14.45">
      <c r="A447" s="155"/>
      <c r="B447" t="s">
        <v>2490</v>
      </c>
      <c r="C447">
        <v>37</v>
      </c>
      <c r="D447" t="s">
        <v>2356</v>
      </c>
      <c r="E447" t="s">
        <v>1080</v>
      </c>
      <c r="G447" t="s">
        <v>2733</v>
      </c>
      <c r="J447" s="438" t="str">
        <f>IF($F447="","",IFERROR(IFERROR(INDEX(Réttabanki!$U:$U,MATCH($F447,Réttabanki!$A:$A,0)),INDEX(Vöruskrá!$R:$R,MATCH($F447,Vöruskrá!$B:$B,0)))*($H447+IF($I447="",$H447*(1+$AD$2),$I447))/2/1000,""))</f>
        <v/>
      </c>
      <c r="K447" t="s">
        <v>516</v>
      </c>
      <c r="L447" t="s">
        <v>228</v>
      </c>
      <c r="U447" s="457"/>
      <c r="V447" s="457"/>
      <c r="W447" s="457"/>
      <c r="X447" s="457"/>
      <c r="Y447" s="457"/>
      <c r="Z447" s="457"/>
      <c r="AA447" s="457"/>
      <c r="AF447" t="str">
        <f>IF($F447="","",IFERROR(IFERROR(INDEX(Réttabanki!$U:$U,MATCH($F447,Réttabanki!$A:$A,0)),INDEX(Vöruskrá!$R:$R,MATCH($F447,Vöruskrá!$B:$B,0)))*$H447/1000,""))</f>
        <v/>
      </c>
      <c r="AG447" t="str">
        <f>IF($F447="","",IFERROR(IFERROR(INDEX(Réttabanki!$U:$U,MATCH($F447,Réttabanki!$A:$A,0)),INDEX(Vöruskrá!$R:$R,MATCH($F447,Vöruskrá!$B:$B,0)))*IF($I447="",$H447*(1+$AD$2),$I447)/1000,""))</f>
        <v/>
      </c>
      <c r="AH447" t="str">
        <f t="shared" si="28"/>
        <v/>
      </c>
      <c r="AI447" t="str">
        <f t="shared" si="25"/>
        <v/>
      </c>
      <c r="AJ447" s="314">
        <f t="shared" si="26"/>
        <v>46276</v>
      </c>
    </row>
    <row r="448" spans="1:36" ht="14.45">
      <c r="A448" s="155"/>
      <c r="B448" t="s">
        <v>2490</v>
      </c>
      <c r="C448">
        <v>37</v>
      </c>
      <c r="D448" t="s">
        <v>2356</v>
      </c>
      <c r="E448" t="s">
        <v>1080</v>
      </c>
      <c r="F448" t="s">
        <v>514</v>
      </c>
      <c r="G448" t="s">
        <v>2388</v>
      </c>
      <c r="H448">
        <v>10</v>
      </c>
      <c r="I448">
        <v>10</v>
      </c>
      <c r="J448" s="438">
        <f>IF($F448="","",IFERROR(IFERROR(INDEX(Réttabanki!$U:$U,MATCH($F448,Réttabanki!$A:$A,0)),INDEX(Vöruskrá!$R:$R,MATCH($F448,Vöruskrá!$B:$B,0)))*($H448+IF($I448="",$H448*(1+$AD$2),$I448))/2/1000,""))</f>
        <v>6</v>
      </c>
      <c r="K448" t="s">
        <v>516</v>
      </c>
      <c r="L448" t="s">
        <v>228</v>
      </c>
      <c r="N448">
        <v>305</v>
      </c>
      <c r="O448">
        <v>24</v>
      </c>
      <c r="P448">
        <v>21</v>
      </c>
      <c r="Q448">
        <v>22</v>
      </c>
      <c r="R448">
        <v>0.1</v>
      </c>
      <c r="S448">
        <v>1.7</v>
      </c>
      <c r="U448" s="455"/>
      <c r="V448" s="455"/>
      <c r="W448" s="455"/>
      <c r="X448" s="455"/>
      <c r="Y448" s="455"/>
      <c r="Z448" s="455"/>
      <c r="AA448" s="455"/>
      <c r="AF448">
        <f>IF($F448="","",IFERROR(IFERROR(INDEX(Réttabanki!$U:$U,MATCH($F448,Réttabanki!$A:$A,0)),INDEX(Vöruskrá!$R:$R,MATCH($F448,Vöruskrá!$B:$B,0)))*$H448/1000,""))</f>
        <v>6</v>
      </c>
      <c r="AG448">
        <f>IF($F448="","",IFERROR(IFERROR(INDEX(Réttabanki!$U:$U,MATCH($F448,Réttabanki!$A:$A,0)),INDEX(Vöruskrá!$R:$R,MATCH($F448,Vöruskrá!$B:$B,0)))*IF($I448="",$H448*(1+$AD$2),$I448)/1000,""))</f>
        <v>6</v>
      </c>
      <c r="AH448">
        <f t="shared" si="28"/>
        <v>5.2173913043478265E-3</v>
      </c>
      <c r="AI448" t="str">
        <f t="shared" si="25"/>
        <v>OK</v>
      </c>
      <c r="AJ448" s="314">
        <f t="shared" si="26"/>
        <v>46276</v>
      </c>
    </row>
    <row r="449" spans="1:36" ht="14.45">
      <c r="A449" s="155"/>
      <c r="B449" t="s">
        <v>2490</v>
      </c>
      <c r="C449">
        <v>37</v>
      </c>
      <c r="D449" t="s">
        <v>2344</v>
      </c>
      <c r="E449" t="s">
        <v>2352</v>
      </c>
      <c r="G449" t="s">
        <v>2724</v>
      </c>
      <c r="J449" s="438" t="str">
        <f>IF($F449="","",IFERROR(IFERROR(INDEX(Réttabanki!$U:$U,MATCH($F449,Réttabanki!$A:$A,0)),INDEX(Vöruskrá!$R:$R,MATCH($F449,Vöruskrá!$B:$B,0)))*($H449+IF($I449="",$H449*(1+$AD$2),$I449))/2/1000,""))</f>
        <v/>
      </c>
      <c r="K449" t="s">
        <v>2734</v>
      </c>
      <c r="L449" t="s">
        <v>2700</v>
      </c>
      <c r="U449" s="457"/>
      <c r="V449" s="457"/>
      <c r="W449" s="457"/>
      <c r="X449" s="457"/>
      <c r="Y449" s="457"/>
      <c r="Z449" s="457"/>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ht="14.45">
      <c r="A450" s="155"/>
      <c r="B450" t="s">
        <v>2490</v>
      </c>
      <c r="C450">
        <v>37</v>
      </c>
      <c r="D450" t="s">
        <v>2344</v>
      </c>
      <c r="E450" t="s">
        <v>2352</v>
      </c>
      <c r="F450" t="s">
        <v>1642</v>
      </c>
      <c r="G450" t="s">
        <v>2726</v>
      </c>
      <c r="H450">
        <v>100</v>
      </c>
      <c r="J450" s="441" t="str">
        <f>IF($F450="","",IFERROR(IFERROR(INDEX(Réttabanki!$U:$U,MATCH($F450,Réttabanki!$A:$A,0)),INDEX(Vöruskrá!$R:$R,MATCH($F450,Vöruskrá!$B:$B,0)))*($H450+IF($I450="",$H450*(1+$AD$2),$I450))/2/1000,""))</f>
        <v/>
      </c>
      <c r="K450" t="s">
        <v>1643</v>
      </c>
      <c r="N450">
        <v>138</v>
      </c>
      <c r="O450">
        <v>5.2</v>
      </c>
      <c r="P450">
        <v>2.12</v>
      </c>
      <c r="Q450">
        <v>8.82</v>
      </c>
      <c r="R450">
        <v>13.28</v>
      </c>
      <c r="S450">
        <v>1.28</v>
      </c>
      <c r="T450">
        <v>1</v>
      </c>
      <c r="U450" s="455" t="s">
        <v>2357</v>
      </c>
      <c r="V450" s="455" t="s">
        <v>2358</v>
      </c>
      <c r="W450" s="455">
        <v>175</v>
      </c>
      <c r="X450" s="455" t="s">
        <v>2727</v>
      </c>
      <c r="Y450" s="455">
        <v>85</v>
      </c>
      <c r="Z450" s="455" t="s">
        <v>2728</v>
      </c>
      <c r="AA450" s="455"/>
      <c r="AF450" t="str">
        <f>IF($F450="","",IFERROR(IFERROR(INDEX(Réttabanki!$U:$U,MATCH($F450,Réttabanki!$A:$A,0)),INDEX(Vöruskrá!$R:$R,MATCH($F450,Vöruskrá!$B:$B,0)))*$H450/1000,""))</f>
        <v/>
      </c>
      <c r="AG450" t="str">
        <f>IF($F450="","",IFERROR(IFERROR(INDEX(Réttabanki!$U:$U,MATCH($F450,Réttabanki!$A:$A,0)),INDEX(Vöruskrá!$R:$R,MATCH($F450,Vöruskrá!$B:$B,0)))*IF($I450="",$H450*(1+$AD$2),$I450)/1000,""))</f>
        <v/>
      </c>
      <c r="AH450" t="str">
        <f t="shared" si="28"/>
        <v/>
      </c>
      <c r="AI450" t="str">
        <f t="shared" si="25"/>
        <v/>
      </c>
      <c r="AJ450" s="314">
        <f t="shared" si="26"/>
        <v>46276</v>
      </c>
    </row>
    <row r="451" spans="1:36" ht="14.45">
      <c r="A451" s="155"/>
      <c r="B451" t="s">
        <v>2490</v>
      </c>
      <c r="C451">
        <v>37</v>
      </c>
      <c r="D451" t="s">
        <v>2344</v>
      </c>
      <c r="E451" t="s">
        <v>2352</v>
      </c>
      <c r="F451" t="s">
        <v>1166</v>
      </c>
      <c r="G451" t="s">
        <v>2729</v>
      </c>
      <c r="H451">
        <v>24</v>
      </c>
      <c r="J451" s="438">
        <f>IF($F451="","",IFERROR(IFERROR(INDEX(Réttabanki!$U:$U,MATCH($F451,Réttabanki!$A:$A,0)),INDEX(Vöruskrá!$R:$R,MATCH($F451,Vöruskrá!$B:$B,0)))*($H451+IF($I451="",$H451*(1+$AD$2),$I451))/2/1000,""))</f>
        <v>24</v>
      </c>
      <c r="K451" t="s">
        <v>1168</v>
      </c>
      <c r="L451" t="s">
        <v>136</v>
      </c>
      <c r="N451">
        <v>312</v>
      </c>
      <c r="O451">
        <v>6.9</v>
      </c>
      <c r="P451">
        <v>0.9</v>
      </c>
      <c r="Q451">
        <v>52.5</v>
      </c>
      <c r="R451">
        <v>8.5</v>
      </c>
      <c r="S451">
        <v>1</v>
      </c>
      <c r="U451" s="457" t="s">
        <v>2464</v>
      </c>
      <c r="V451" s="457" t="s">
        <v>2358</v>
      </c>
      <c r="W451" s="457">
        <v>60</v>
      </c>
      <c r="X451" s="457" t="s">
        <v>2730</v>
      </c>
      <c r="Y451" s="457"/>
      <c r="Z451" s="457" t="s">
        <v>2731</v>
      </c>
      <c r="AA451" s="457"/>
      <c r="AF451">
        <f>IF($F451="","",IFERROR(IFERROR(INDEX(Réttabanki!$U:$U,MATCH($F451,Réttabanki!$A:$A,0)),INDEX(Vöruskrá!$R:$R,MATCH($F451,Vöruskrá!$B:$B,0)))*$H451/1000,""))</f>
        <v>19.2</v>
      </c>
      <c r="AG451">
        <f>IF($F451="","",IFERROR(IFERROR(INDEX(Réttabanki!$U:$U,MATCH($F451,Réttabanki!$A:$A,0)),INDEX(Vöruskrá!$R:$R,MATCH($F451,Vöruskrá!$B:$B,0)))*IF($I451="",$H451*(1+$AD$2),$I451)/1000,""))</f>
        <v>28.8</v>
      </c>
      <c r="AH451">
        <f t="shared" si="28"/>
        <v>2.5043478260869566E-2</v>
      </c>
      <c r="AI451" t="str">
        <f t="shared" si="25"/>
        <v>OK</v>
      </c>
      <c r="AJ451" s="314">
        <f t="shared" si="26"/>
        <v>46276</v>
      </c>
    </row>
    <row r="452" spans="1:36" ht="14.45">
      <c r="A452" s="155"/>
      <c r="B452" t="s">
        <v>2490</v>
      </c>
      <c r="C452">
        <v>37</v>
      </c>
      <c r="D452" t="s">
        <v>2344</v>
      </c>
      <c r="E452" t="s">
        <v>2352</v>
      </c>
      <c r="F452" t="s">
        <v>484</v>
      </c>
      <c r="G452" t="s">
        <v>2732</v>
      </c>
      <c r="H452">
        <v>25</v>
      </c>
      <c r="J452" s="438">
        <f>IF($F452="","",IFERROR(IFERROR(INDEX(Réttabanki!$U:$U,MATCH($F452,Réttabanki!$A:$A,0)),INDEX(Vöruskrá!$R:$R,MATCH($F452,Vöruskrá!$B:$B,0)))*($H452+IF($I452="",$H452*(1+$AD$2),$I452))/2/1000,""))</f>
        <v>18.75</v>
      </c>
      <c r="K452" t="s">
        <v>485</v>
      </c>
      <c r="L452" t="s">
        <v>228</v>
      </c>
      <c r="N452">
        <v>33</v>
      </c>
      <c r="O452">
        <v>0</v>
      </c>
      <c r="P452">
        <v>0</v>
      </c>
      <c r="Q452">
        <v>5.5</v>
      </c>
      <c r="R452">
        <v>1.6</v>
      </c>
      <c r="S452">
        <v>1</v>
      </c>
      <c r="U452" s="455" t="s">
        <v>2464</v>
      </c>
      <c r="V452" s="455" t="s">
        <v>2403</v>
      </c>
      <c r="W452" s="455"/>
      <c r="X452" s="455"/>
      <c r="Y452" s="455"/>
      <c r="Z452" s="455"/>
      <c r="AA452" s="455"/>
      <c r="AF452">
        <f>IF($F452="","",IFERROR(IFERROR(INDEX(Réttabanki!$U:$U,MATCH($F452,Réttabanki!$A:$A,0)),INDEX(Vöruskrá!$R:$R,MATCH($F452,Vöruskrá!$B:$B,0)))*$H452/1000,""))</f>
        <v>15</v>
      </c>
      <c r="AG452">
        <f>IF($F452="","",IFERROR(IFERROR(INDEX(Réttabanki!$U:$U,MATCH($F452,Réttabanki!$A:$A,0)),INDEX(Vöruskrá!$R:$R,MATCH($F452,Vöruskrá!$B:$B,0)))*IF($I452="",$H452*(1+$AD$2),$I452)/1000,""))</f>
        <v>22.5</v>
      </c>
      <c r="AH452">
        <f t="shared" si="28"/>
        <v>1.9565217391304349E-2</v>
      </c>
      <c r="AI452" t="str">
        <f t="shared" ref="AI452:AI515" si="29">IF($AH452="","",IF($AH452&gt;$AE$7,"⚠ Yfir "&amp;TEXT($AE$7,"0%"),"OK"))</f>
        <v>OK</v>
      </c>
      <c r="AJ452" s="314">
        <f t="shared" si="26"/>
        <v>46276</v>
      </c>
    </row>
    <row r="453" spans="1:36" ht="14.45">
      <c r="A453" s="155"/>
      <c r="B453" t="s">
        <v>2490</v>
      </c>
      <c r="C453">
        <v>37</v>
      </c>
      <c r="D453" t="s">
        <v>2344</v>
      </c>
      <c r="E453" t="s">
        <v>2352</v>
      </c>
      <c r="F453" t="s">
        <v>1065</v>
      </c>
      <c r="G453" t="s">
        <v>2388</v>
      </c>
      <c r="H453">
        <v>10</v>
      </c>
      <c r="J453" s="438">
        <f>IF($F453="","",IFERROR(IFERROR(INDEX(Réttabanki!$U:$U,MATCH($F453,Réttabanki!$A:$A,0)),INDEX(Vöruskrá!$R:$R,MATCH($F453,Vöruskrá!$B:$B,0)))*($H453+IF($I453="",$H453*(1+$AD$2),$I453))/2/1000,""))</f>
        <v>36.25</v>
      </c>
      <c r="K453" t="s">
        <v>1067</v>
      </c>
      <c r="L453" t="s">
        <v>214</v>
      </c>
      <c r="N453">
        <v>357</v>
      </c>
      <c r="O453">
        <v>29</v>
      </c>
      <c r="P453">
        <v>16</v>
      </c>
      <c r="Q453">
        <v>0</v>
      </c>
      <c r="R453">
        <v>24</v>
      </c>
      <c r="S453">
        <v>1.5</v>
      </c>
      <c r="U453" s="457" t="s">
        <v>2357</v>
      </c>
      <c r="V453" s="457" t="s">
        <v>2403</v>
      </c>
      <c r="W453" s="457"/>
      <c r="X453" s="457"/>
      <c r="Y453" s="457"/>
      <c r="Z453" s="457"/>
      <c r="AA453" s="457"/>
      <c r="AF453">
        <f>IF($F453="","",IFERROR(IFERROR(INDEX(Réttabanki!$U:$U,MATCH($F453,Réttabanki!$A:$A,0)),INDEX(Vöruskrá!$R:$R,MATCH($F453,Vöruskrá!$B:$B,0)))*$H453/1000,""))</f>
        <v>29</v>
      </c>
      <c r="AG453">
        <f>IF($F453="","",IFERROR(IFERROR(INDEX(Réttabanki!$U:$U,MATCH($F453,Réttabanki!$A:$A,0)),INDEX(Vöruskrá!$R:$R,MATCH($F453,Vöruskrá!$B:$B,0)))*IF($I453="",$H453*(1+$AD$2),$I453)/1000,""))</f>
        <v>43.5</v>
      </c>
      <c r="AH453">
        <f t="shared" si="28"/>
        <v>3.7826086956521739E-2</v>
      </c>
      <c r="AI453" t="str">
        <f t="shared" si="29"/>
        <v>OK</v>
      </c>
      <c r="AJ453" s="314">
        <f t="shared" ref="AJ453:AJ516" si="30">IF($A453&lt;&gt;"",$A453,AJ452)</f>
        <v>46276</v>
      </c>
    </row>
    <row r="454" spans="1:36" ht="14.45">
      <c r="A454" s="155"/>
      <c r="B454" t="s">
        <v>2490</v>
      </c>
      <c r="C454">
        <v>37</v>
      </c>
      <c r="D454" t="s">
        <v>2318</v>
      </c>
      <c r="E454" t="s">
        <v>1080</v>
      </c>
      <c r="G454" t="s">
        <v>2735</v>
      </c>
      <c r="J454" s="438" t="str">
        <f>IF($F454="","",IFERROR(IFERROR(INDEX(Réttabanki!$U:$U,MATCH($F454,Réttabanki!$A:$A,0)),INDEX(Vöruskrá!$R:$R,MATCH($F454,Vöruskrá!$B:$B,0)))*($H454+IF($I454="",$H454*(1+$AD$2),$I454))/2/1000,""))</f>
        <v/>
      </c>
      <c r="K454" t="s">
        <v>2736</v>
      </c>
      <c r="L454" t="s">
        <v>214</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2490</v>
      </c>
      <c r="C455">
        <v>37</v>
      </c>
      <c r="D455" t="s">
        <v>2318</v>
      </c>
      <c r="E455" t="s">
        <v>1080</v>
      </c>
      <c r="F455" t="s">
        <v>1642</v>
      </c>
      <c r="G455" t="s">
        <v>2726</v>
      </c>
      <c r="H455">
        <v>100</v>
      </c>
      <c r="I455">
        <v>120</v>
      </c>
      <c r="J455" s="441" t="str">
        <f>IF($F455="","",IFERROR(IFERROR(INDEX(Réttabanki!$U:$U,MATCH($F455,Réttabanki!$A:$A,0)),INDEX(Vöruskrá!$R:$R,MATCH($F455,Vöruskrá!$B:$B,0)))*($H455+IF($I455="",$H455*(1+$AD$2),$I455))/2/1000,""))</f>
        <v/>
      </c>
      <c r="K455" t="s">
        <v>1643</v>
      </c>
      <c r="N455">
        <v>138</v>
      </c>
      <c r="O455">
        <v>5.2</v>
      </c>
      <c r="P455">
        <v>2.12</v>
      </c>
      <c r="Q455">
        <v>8.82</v>
      </c>
      <c r="R455">
        <v>13.28</v>
      </c>
      <c r="S455">
        <v>1.28</v>
      </c>
      <c r="U455" s="457"/>
      <c r="V455" s="457"/>
      <c r="W455" s="457"/>
      <c r="X455" s="457"/>
      <c r="Y455" s="457"/>
      <c r="Z455" s="457"/>
      <c r="AA455" s="457"/>
      <c r="AF455" t="str">
        <f>IF($F455="","",IFERROR(IFERROR(INDEX(Réttabanki!$U:$U,MATCH($F455,Réttabanki!$A:$A,0)),INDEX(Vöruskrá!$R:$R,MATCH($F455,Vöruskrá!$B:$B,0)))*$H455/1000,""))</f>
        <v/>
      </c>
      <c r="AG455" t="str">
        <f>IF($F455="","",IFERROR(IFERROR(INDEX(Réttabanki!$U:$U,MATCH($F455,Réttabanki!$A:$A,0)),INDEX(Vöruskrá!$R:$R,MATCH($F455,Vöruskrá!$B:$B,0)))*IF($I455="",$H455*(1+$AD$2),$I455)/1000,""))</f>
        <v/>
      </c>
      <c r="AH455" t="str">
        <f t="shared" si="28"/>
        <v/>
      </c>
      <c r="AI455" t="str">
        <f t="shared" si="29"/>
        <v/>
      </c>
      <c r="AJ455" s="314">
        <f t="shared" si="30"/>
        <v>46276</v>
      </c>
    </row>
    <row r="456" spans="1:36" ht="14.45">
      <c r="A456" s="155"/>
      <c r="B456" t="s">
        <v>2490</v>
      </c>
      <c r="C456">
        <v>37</v>
      </c>
      <c r="D456" t="s">
        <v>2318</v>
      </c>
      <c r="E456" t="s">
        <v>1080</v>
      </c>
      <c r="F456" t="s">
        <v>1580</v>
      </c>
      <c r="G456" t="s">
        <v>1580</v>
      </c>
      <c r="H456">
        <v>24</v>
      </c>
      <c r="I456">
        <v>24</v>
      </c>
      <c r="J456" s="444">
        <f>IF($F456="","",IFERROR(IFERROR(INDEX(Réttabanki!$U:$U,MATCH($F456,Réttabanki!$A:$A,0)),INDEX(Vöruskrá!$R:$R,MATCH($F456,Vöruskrá!$B:$B,0)))*($H456+IF($I456="",$H456*(1+$AD$2),$I456))/2/1000,""))</f>
        <v>0</v>
      </c>
      <c r="K456" t="s">
        <v>1582</v>
      </c>
      <c r="N456">
        <v>268</v>
      </c>
      <c r="O456">
        <v>2.2000000000000002</v>
      </c>
      <c r="P456">
        <v>0.7</v>
      </c>
      <c r="Q456">
        <v>58</v>
      </c>
      <c r="R456">
        <v>1.9</v>
      </c>
      <c r="S456">
        <v>1.3</v>
      </c>
      <c r="U456" s="455"/>
      <c r="V456" s="455"/>
      <c r="W456" s="455"/>
      <c r="X456" s="455"/>
      <c r="Y456" s="455"/>
      <c r="Z456" s="455"/>
      <c r="AA456" s="455"/>
      <c r="AF456">
        <f>IF($F456="","",IFERROR(IFERROR(INDEX(Réttabanki!$U:$U,MATCH($F456,Réttabanki!$A:$A,0)),INDEX(Vöruskrá!$R:$R,MATCH($F456,Vöruskrá!$B:$B,0)))*$H456/1000,""))</f>
        <v>0</v>
      </c>
      <c r="AG456">
        <f>IF($F456="","",IFERROR(IFERROR(INDEX(Réttabanki!$U:$U,MATCH($F456,Réttabanki!$A:$A,0)),INDEX(Vöruskrá!$R:$R,MATCH($F456,Vöruskrá!$B:$B,0)))*IF($I456="",$H456*(1+$AD$2),$I456)/1000,""))</f>
        <v>0</v>
      </c>
      <c r="AH456" t="str">
        <f t="shared" si="28"/>
        <v/>
      </c>
      <c r="AI456" t="str">
        <f t="shared" si="29"/>
        <v/>
      </c>
      <c r="AJ456" s="314">
        <f t="shared" si="30"/>
        <v>46276</v>
      </c>
    </row>
    <row r="457" spans="1:36" ht="14.45">
      <c r="A457" s="155"/>
      <c r="B457" t="s">
        <v>2490</v>
      </c>
      <c r="C457">
        <v>37</v>
      </c>
      <c r="D457" t="s">
        <v>2318</v>
      </c>
      <c r="E457" t="s">
        <v>1080</v>
      </c>
      <c r="F457" t="s">
        <v>484</v>
      </c>
      <c r="G457" t="s">
        <v>2732</v>
      </c>
      <c r="H457">
        <v>25</v>
      </c>
      <c r="I457">
        <v>25</v>
      </c>
      <c r="J457" s="438">
        <f>IF($F457="","",IFERROR(IFERROR(INDEX(Réttabanki!$U:$U,MATCH($F457,Réttabanki!$A:$A,0)),INDEX(Vöruskrá!$R:$R,MATCH($F457,Vöruskrá!$B:$B,0)))*($H457+IF($I457="",$H457*(1+$AD$2),$I457))/2/1000,""))</f>
        <v>15</v>
      </c>
      <c r="K457" t="s">
        <v>485</v>
      </c>
      <c r="L457" t="s">
        <v>228</v>
      </c>
      <c r="N457">
        <v>33</v>
      </c>
      <c r="O457">
        <v>0</v>
      </c>
      <c r="P457">
        <v>0</v>
      </c>
      <c r="Q457">
        <v>5.5</v>
      </c>
      <c r="R457">
        <v>1.6</v>
      </c>
      <c r="S457">
        <v>1</v>
      </c>
      <c r="U457" s="457"/>
      <c r="V457" s="457"/>
      <c r="W457" s="457"/>
      <c r="X457" s="457"/>
      <c r="Y457" s="457"/>
      <c r="Z457" s="457"/>
      <c r="AA457" s="457"/>
      <c r="AF457">
        <f>IF($F457="","",IFERROR(IFERROR(INDEX(Réttabanki!$U:$U,MATCH($F457,Réttabanki!$A:$A,0)),INDEX(Vöruskrá!$R:$R,MATCH($F457,Vöruskrá!$B:$B,0)))*$H457/1000,""))</f>
        <v>15</v>
      </c>
      <c r="AG457">
        <f>IF($F457="","",IFERROR(IFERROR(INDEX(Réttabanki!$U:$U,MATCH($F457,Réttabanki!$A:$A,0)),INDEX(Vöruskrá!$R:$R,MATCH($F457,Vöruskrá!$B:$B,0)))*IF($I457="",$H457*(1+$AD$2),$I457)/1000,""))</f>
        <v>15</v>
      </c>
      <c r="AH457">
        <f t="shared" si="28"/>
        <v>1.3043478260869565E-2</v>
      </c>
      <c r="AI457" t="str">
        <f t="shared" si="29"/>
        <v>OK</v>
      </c>
      <c r="AJ457" s="314">
        <f t="shared" si="30"/>
        <v>46276</v>
      </c>
    </row>
    <row r="458" spans="1:36" ht="14.45">
      <c r="A458" s="155"/>
      <c r="B458" t="s">
        <v>2490</v>
      </c>
      <c r="C458">
        <v>37</v>
      </c>
      <c r="D458" t="s">
        <v>2318</v>
      </c>
      <c r="E458" t="s">
        <v>1080</v>
      </c>
      <c r="F458" t="s">
        <v>1065</v>
      </c>
      <c r="G458" t="s">
        <v>2388</v>
      </c>
      <c r="H458">
        <v>10</v>
      </c>
      <c r="I458">
        <v>10</v>
      </c>
      <c r="J458" s="438">
        <f>IF($F458="","",IFERROR(IFERROR(INDEX(Réttabanki!$U:$U,MATCH($F458,Réttabanki!$A:$A,0)),INDEX(Vöruskrá!$R:$R,MATCH($F458,Vöruskrá!$B:$B,0)))*($H458+IF($I458="",$H458*(1+$AD$2),$I458))/2/1000,""))</f>
        <v>29</v>
      </c>
      <c r="K458" t="s">
        <v>1067</v>
      </c>
      <c r="L458" t="s">
        <v>214</v>
      </c>
      <c r="N458">
        <v>357</v>
      </c>
      <c r="O458">
        <v>29</v>
      </c>
      <c r="P458">
        <v>16</v>
      </c>
      <c r="Q458">
        <v>0</v>
      </c>
      <c r="R458">
        <v>24</v>
      </c>
      <c r="S458">
        <v>1.5</v>
      </c>
      <c r="U458" s="455"/>
      <c r="V458" s="455"/>
      <c r="W458" s="455"/>
      <c r="X458" s="455"/>
      <c r="Y458" s="455"/>
      <c r="Z458" s="455"/>
      <c r="AA458" s="455"/>
      <c r="AF458">
        <f>IF($F458="","",IFERROR(IFERROR(INDEX(Réttabanki!$U:$U,MATCH($F458,Réttabanki!$A:$A,0)),INDEX(Vöruskrá!$R:$R,MATCH($F458,Vöruskrá!$B:$B,0)))*$H458/1000,""))</f>
        <v>29</v>
      </c>
      <c r="AG458">
        <f>IF($F458="","",IFERROR(IFERROR(INDEX(Réttabanki!$U:$U,MATCH($F458,Réttabanki!$A:$A,0)),INDEX(Vöruskrá!$R:$R,MATCH($F458,Vöruskrá!$B:$B,0)))*IF($I458="",$H458*(1+$AD$2),$I458)/1000,""))</f>
        <v>29</v>
      </c>
      <c r="AH458">
        <f t="shared" si="28"/>
        <v>2.5217391304347827E-2</v>
      </c>
      <c r="AI458" t="str">
        <f t="shared" si="29"/>
        <v>OK</v>
      </c>
      <c r="AJ458" s="314">
        <f t="shared" si="30"/>
        <v>46276</v>
      </c>
    </row>
    <row r="459" spans="1:36" ht="14.45">
      <c r="A459" s="155"/>
      <c r="B459" t="s">
        <v>2490</v>
      </c>
      <c r="C459">
        <v>37</v>
      </c>
      <c r="D459" t="s">
        <v>2344</v>
      </c>
      <c r="E459" t="s">
        <v>1080</v>
      </c>
      <c r="G459" t="s">
        <v>2733</v>
      </c>
      <c r="J459" s="438" t="str">
        <f>IF($F459="","",IFERROR(IFERROR(INDEX(Réttabanki!$U:$U,MATCH($F459,Réttabanki!$A:$A,0)),INDEX(Vöruskrá!$R:$R,MATCH($F459,Vöruskrá!$B:$B,0)))*($H459+IF($I459="",$H459*(1+$AD$2),$I459))/2/1000,""))</f>
        <v/>
      </c>
      <c r="K459" t="s">
        <v>516</v>
      </c>
      <c r="L459" t="s">
        <v>228</v>
      </c>
      <c r="U459" s="457"/>
      <c r="V459" s="457"/>
      <c r="W459" s="457"/>
      <c r="X459" s="457"/>
      <c r="Y459" s="457"/>
      <c r="Z459" s="457"/>
      <c r="AA459" s="457"/>
      <c r="AF459" t="str">
        <f>IF($F459="","",IFERROR(IFERROR(INDEX(Réttabanki!$U:$U,MATCH($F459,Réttabanki!$A:$A,0)),INDEX(Vöruskrá!$R:$R,MATCH($F459,Vöruskrá!$B:$B,0)))*$H459/1000,""))</f>
        <v/>
      </c>
      <c r="AG459" t="str">
        <f>IF($F459="","",IFERROR(IFERROR(INDEX(Réttabanki!$U:$U,MATCH($F459,Réttabanki!$A:$A,0)),INDEX(Vöruskrá!$R:$R,MATCH($F459,Vöruskrá!$B:$B,0)))*IF($I459="",$H459*(1+$AD$2),$I459)/1000,""))</f>
        <v/>
      </c>
      <c r="AH459" t="str">
        <f t="shared" si="28"/>
        <v/>
      </c>
      <c r="AI459" t="str">
        <f t="shared" si="29"/>
        <v/>
      </c>
      <c r="AJ459" s="314">
        <f t="shared" si="30"/>
        <v>46276</v>
      </c>
    </row>
    <row r="460" spans="1:36" ht="14.45">
      <c r="A460" s="155"/>
      <c r="B460" t="s">
        <v>2490</v>
      </c>
      <c r="C460">
        <v>37</v>
      </c>
      <c r="D460" t="s">
        <v>2344</v>
      </c>
      <c r="E460" t="s">
        <v>1080</v>
      </c>
      <c r="F460" t="s">
        <v>514</v>
      </c>
      <c r="G460" t="s">
        <v>2388</v>
      </c>
      <c r="H460">
        <v>10</v>
      </c>
      <c r="I460">
        <v>10</v>
      </c>
      <c r="J460" s="438">
        <f>IF($F460="","",IFERROR(IFERROR(INDEX(Réttabanki!$U:$U,MATCH($F460,Réttabanki!$A:$A,0)),INDEX(Vöruskrá!$R:$R,MATCH($F460,Vöruskrá!$B:$B,0)))*($H460+IF($I460="",$H460*(1+$AD$2),$I460))/2/1000,""))</f>
        <v>6</v>
      </c>
      <c r="K460" t="s">
        <v>516</v>
      </c>
      <c r="L460" t="s">
        <v>228</v>
      </c>
      <c r="N460">
        <v>305</v>
      </c>
      <c r="O460">
        <v>24</v>
      </c>
      <c r="P460">
        <v>21</v>
      </c>
      <c r="Q460">
        <v>22</v>
      </c>
      <c r="R460">
        <v>0.1</v>
      </c>
      <c r="S460">
        <v>1.7</v>
      </c>
      <c r="U460" s="455"/>
      <c r="V460" s="455"/>
      <c r="W460" s="455"/>
      <c r="X460" s="455"/>
      <c r="Y460" s="455"/>
      <c r="Z460" s="455"/>
      <c r="AA460" s="455"/>
      <c r="AF460">
        <f>IF($F460="","",IFERROR(IFERROR(INDEX(Réttabanki!$U:$U,MATCH($F460,Réttabanki!$A:$A,0)),INDEX(Vöruskrá!$R:$R,MATCH($F460,Vöruskrá!$B:$B,0)))*$H460/1000,""))</f>
        <v>6</v>
      </c>
      <c r="AG460">
        <f>IF($F460="","",IFERROR(IFERROR(INDEX(Réttabanki!$U:$U,MATCH($F460,Réttabanki!$A:$A,0)),INDEX(Vöruskrá!$R:$R,MATCH($F460,Vöruskrá!$B:$B,0)))*IF($I460="",$H460*(1+$AD$2),$I460)/1000,""))</f>
        <v>6</v>
      </c>
      <c r="AH460">
        <f t="shared" si="28"/>
        <v>5.2173913043478265E-3</v>
      </c>
      <c r="AI460" t="str">
        <f t="shared" si="29"/>
        <v>OK</v>
      </c>
      <c r="AJ460" s="314">
        <f t="shared" si="30"/>
        <v>46276</v>
      </c>
    </row>
    <row r="461" spans="1:36" ht="14.45">
      <c r="A461" s="155"/>
      <c r="B461" t="s">
        <v>2490</v>
      </c>
      <c r="C461">
        <v>37</v>
      </c>
      <c r="D461" t="s">
        <v>2318</v>
      </c>
      <c r="E461" t="s">
        <v>1080</v>
      </c>
      <c r="J461" s="438" t="str">
        <f>IF($F461="","",IFERROR(IFERROR(INDEX(Réttabanki!$U:$U,MATCH($F461,Réttabanki!$A:$A,0)),INDEX(Vöruskrá!$R:$R,MATCH($F461,Vöruskrá!$B:$B,0)))*($H461+IF($I461="",$H461*(1+$AD$2),$I461))/2/1000,""))</f>
        <v/>
      </c>
      <c r="L461" t="s">
        <v>228</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ht="14.45">
      <c r="A462" s="155"/>
      <c r="B462" t="s">
        <v>2490</v>
      </c>
      <c r="C462">
        <v>37</v>
      </c>
      <c r="D462" t="s">
        <v>2356</v>
      </c>
      <c r="E462" t="s">
        <v>2376</v>
      </c>
      <c r="G462" t="s">
        <v>2737</v>
      </c>
      <c r="J462" s="438" t="str">
        <f>IF($F462="","",IFERROR(IFERROR(INDEX(Réttabanki!$U:$U,MATCH($F462,Réttabanki!$A:$A,0)),INDEX(Vöruskrá!$R:$R,MATCH($F462,Vöruskrá!$B:$B,0)))*($H462+IF($I462="",$H462*(1+$AD$2),$I462))/2/1000,""))</f>
        <v/>
      </c>
      <c r="K462" t="s">
        <v>2738</v>
      </c>
      <c r="L462" t="s">
        <v>572</v>
      </c>
      <c r="U462" s="455"/>
      <c r="V462" s="455"/>
      <c r="W462" s="455"/>
      <c r="X462" s="455"/>
      <c r="Y462" s="455"/>
      <c r="Z462" s="455"/>
      <c r="AA462" s="455"/>
      <c r="AF462" t="str">
        <f>IF($F462="","",IFERROR(IFERROR(INDEX(Réttabanki!$U:$U,MATCH($F462,Réttabanki!$A:$A,0)),INDEX(Vöruskrá!$R:$R,MATCH($F462,Vöruskrá!$B:$B,0)))*$H462/1000,""))</f>
        <v/>
      </c>
      <c r="AG462" t="str">
        <f>IF($F462="","",IFERROR(IFERROR(INDEX(Réttabanki!$U:$U,MATCH($F462,Réttabanki!$A:$A,0)),INDEX(Vöruskrá!$R:$R,MATCH($F462,Vöruskrá!$B:$B,0)))*IF($I462="",$H462*(1+$AD$2),$I462)/1000,""))</f>
        <v/>
      </c>
      <c r="AH462" t="str">
        <f t="shared" si="28"/>
        <v/>
      </c>
      <c r="AI462" t="str">
        <f t="shared" si="29"/>
        <v/>
      </c>
      <c r="AJ462" s="314">
        <f t="shared" si="30"/>
        <v>46276</v>
      </c>
    </row>
    <row r="463" spans="1:36" ht="14.45">
      <c r="A463" s="155"/>
      <c r="B463" t="s">
        <v>2490</v>
      </c>
      <c r="C463">
        <v>37</v>
      </c>
      <c r="D463" t="s">
        <v>2356</v>
      </c>
      <c r="E463" t="s">
        <v>2376</v>
      </c>
      <c r="F463" t="s">
        <v>570</v>
      </c>
      <c r="G463" t="s">
        <v>2739</v>
      </c>
      <c r="H463">
        <v>100</v>
      </c>
      <c r="I463">
        <v>120</v>
      </c>
      <c r="J463" s="438">
        <f>IF($F463="","",IFERROR(IFERROR(INDEX(Réttabanki!$U:$U,MATCH($F463,Réttabanki!$A:$A,0)),INDEX(Vöruskrá!$R:$R,MATCH($F463,Vöruskrá!$B:$B,0)))*($H463+IF($I463="",$H463*(1+$AD$2),$I463))/2/1000,""))</f>
        <v>198</v>
      </c>
      <c r="K463" t="s">
        <v>571</v>
      </c>
      <c r="L463" t="s">
        <v>572</v>
      </c>
      <c r="N463">
        <v>128</v>
      </c>
      <c r="O463">
        <v>2.5</v>
      </c>
      <c r="P463">
        <v>0.3</v>
      </c>
      <c r="Q463">
        <v>1.8</v>
      </c>
      <c r="R463">
        <v>21.2</v>
      </c>
      <c r="S463">
        <v>0.3</v>
      </c>
      <c r="T463">
        <v>2</v>
      </c>
      <c r="U463" s="457" t="s">
        <v>2357</v>
      </c>
      <c r="V463" s="457" t="s">
        <v>2358</v>
      </c>
      <c r="W463" s="457">
        <v>175</v>
      </c>
      <c r="X463" s="458" t="s">
        <v>2472</v>
      </c>
      <c r="Y463" s="457">
        <v>75</v>
      </c>
      <c r="Z463" s="457"/>
      <c r="AA463" s="457"/>
      <c r="AF463">
        <f>IF($F463="","",IFERROR(IFERROR(INDEX(Réttabanki!$U:$U,MATCH($F463,Réttabanki!$A:$A,0)),INDEX(Vöruskrá!$R:$R,MATCH($F463,Vöruskrá!$B:$B,0)))*$H463/1000,""))</f>
        <v>180</v>
      </c>
      <c r="AG463">
        <f>IF($F463="","",IFERROR(IFERROR(INDEX(Réttabanki!$U:$U,MATCH($F463,Réttabanki!$A:$A,0)),INDEX(Vöruskrá!$R:$R,MATCH($F463,Vöruskrá!$B:$B,0)))*IF($I463="",$H463*(1+$AD$2),$I463)/1000,""))</f>
        <v>216</v>
      </c>
      <c r="AH463">
        <f t="shared" si="28"/>
        <v>0.18782608695652173</v>
      </c>
      <c r="AI463" t="str">
        <f t="shared" si="29"/>
        <v>OK</v>
      </c>
      <c r="AJ463" s="314">
        <f t="shared" si="30"/>
        <v>46276</v>
      </c>
    </row>
    <row r="464" spans="1:36" ht="14.45">
      <c r="A464" s="155"/>
      <c r="B464" t="s">
        <v>2490</v>
      </c>
      <c r="C464">
        <v>37</v>
      </c>
      <c r="D464" t="s">
        <v>2356</v>
      </c>
      <c r="E464" t="s">
        <v>2376</v>
      </c>
      <c r="F464" t="s">
        <v>545</v>
      </c>
      <c r="G464" t="s">
        <v>2729</v>
      </c>
      <c r="H464">
        <v>24</v>
      </c>
      <c r="I464">
        <v>24</v>
      </c>
      <c r="J464" s="438">
        <f>IF($F464="","",IFERROR(IFERROR(INDEX(Réttabanki!$U:$U,MATCH($F464,Réttabanki!$A:$A,0)),INDEX(Vöruskrá!$R:$R,MATCH($F464,Vöruskrá!$B:$B,0)))*($H464+IF($I464="",$H464*(1+$AD$2),$I464))/2/1000,""))</f>
        <v>9.6</v>
      </c>
      <c r="K464" t="s">
        <v>546</v>
      </c>
      <c r="L464" t="s">
        <v>228</v>
      </c>
      <c r="N464">
        <v>483</v>
      </c>
      <c r="O464">
        <v>25</v>
      </c>
      <c r="P464">
        <v>2.2999999999999998</v>
      </c>
      <c r="Q464">
        <v>56</v>
      </c>
      <c r="R464">
        <v>5.7</v>
      </c>
      <c r="S464">
        <v>1.2</v>
      </c>
      <c r="U464" s="455"/>
      <c r="V464" s="455"/>
      <c r="W464" s="455"/>
      <c r="X464" s="455"/>
      <c r="Y464" s="455"/>
      <c r="Z464" s="455"/>
      <c r="AA464" s="455"/>
      <c r="AF464">
        <f>IF($F464="","",IFERROR(IFERROR(INDEX(Réttabanki!$U:$U,MATCH($F464,Réttabanki!$A:$A,0)),INDEX(Vöruskrá!$R:$R,MATCH($F464,Vöruskrá!$B:$B,0)))*$H464/1000,""))</f>
        <v>9.6</v>
      </c>
      <c r="AG464">
        <f>IF($F464="","",IFERROR(IFERROR(INDEX(Réttabanki!$U:$U,MATCH($F464,Réttabanki!$A:$A,0)),INDEX(Vöruskrá!$R:$R,MATCH($F464,Vöruskrá!$B:$B,0)))*IF($I464="",$H464*(1+$AD$2),$I464)/1000,""))</f>
        <v>9.6</v>
      </c>
      <c r="AH464">
        <f t="shared" si="28"/>
        <v>8.347826086956521E-3</v>
      </c>
      <c r="AI464" t="str">
        <f t="shared" si="29"/>
        <v>OK</v>
      </c>
      <c r="AJ464" s="314">
        <f t="shared" si="30"/>
        <v>46276</v>
      </c>
    </row>
    <row r="465" spans="1:36" ht="14.45">
      <c r="A465" s="155"/>
      <c r="B465" t="s">
        <v>2490</v>
      </c>
      <c r="C465">
        <v>37</v>
      </c>
      <c r="D465" t="s">
        <v>2356</v>
      </c>
      <c r="E465" t="s">
        <v>2376</v>
      </c>
      <c r="F465" t="s">
        <v>484</v>
      </c>
      <c r="G465" t="s">
        <v>2732</v>
      </c>
      <c r="H465">
        <v>25</v>
      </c>
      <c r="I465">
        <v>25</v>
      </c>
      <c r="J465" s="438">
        <f>IF($F465="","",IFERROR(IFERROR(INDEX(Réttabanki!$U:$U,MATCH($F465,Réttabanki!$A:$A,0)),INDEX(Vöruskrá!$R:$R,MATCH($F465,Vöruskrá!$B:$B,0)))*($H465+IF($I465="",$H465*(1+$AD$2),$I465))/2/1000,""))</f>
        <v>15</v>
      </c>
      <c r="K465" t="s">
        <v>485</v>
      </c>
      <c r="L465" t="s">
        <v>228</v>
      </c>
      <c r="N465">
        <v>33</v>
      </c>
      <c r="O465">
        <v>0</v>
      </c>
      <c r="P465">
        <v>0</v>
      </c>
      <c r="Q465">
        <v>5.5</v>
      </c>
      <c r="R465">
        <v>1.6</v>
      </c>
      <c r="S465">
        <v>1</v>
      </c>
      <c r="U465" s="457"/>
      <c r="V465" s="457"/>
      <c r="W465" s="457"/>
      <c r="X465" s="457"/>
      <c r="Y465" s="457"/>
      <c r="Z465" s="457"/>
      <c r="AA465" s="457"/>
      <c r="AF465">
        <f>IF($F465="","",IFERROR(IFERROR(INDEX(Réttabanki!$U:$U,MATCH($F465,Réttabanki!$A:$A,0)),INDEX(Vöruskrá!$R:$R,MATCH($F465,Vöruskrá!$B:$B,0)))*$H465/1000,""))</f>
        <v>15</v>
      </c>
      <c r="AG465">
        <f>IF($F465="","",IFERROR(IFERROR(INDEX(Réttabanki!$U:$U,MATCH($F465,Réttabanki!$A:$A,0)),INDEX(Vöruskrá!$R:$R,MATCH($F465,Vöruskrá!$B:$B,0)))*IF($I465="",$H465*(1+$AD$2),$I465)/1000,""))</f>
        <v>15</v>
      </c>
      <c r="AH465">
        <f t="shared" si="28"/>
        <v>1.3043478260869565E-2</v>
      </c>
      <c r="AI465" t="str">
        <f t="shared" si="29"/>
        <v>OK</v>
      </c>
      <c r="AJ465" s="314">
        <f t="shared" si="30"/>
        <v>46276</v>
      </c>
    </row>
    <row r="466" spans="1:36" ht="14.45">
      <c r="A466" s="155"/>
      <c r="B466" t="s">
        <v>2490</v>
      </c>
      <c r="C466">
        <v>37</v>
      </c>
      <c r="D466" t="s">
        <v>2356</v>
      </c>
      <c r="E466" t="s">
        <v>2376</v>
      </c>
      <c r="F466" t="s">
        <v>1666</v>
      </c>
      <c r="G466" t="s">
        <v>1666</v>
      </c>
      <c r="H466">
        <v>10</v>
      </c>
      <c r="I466">
        <v>10</v>
      </c>
      <c r="J466" s="438">
        <f>IF($F466="","",IFERROR(IFERROR(INDEX(Réttabanki!$U:$U,MATCH($F466,Réttabanki!$A:$A,0)),INDEX(Vöruskrá!$R:$R,MATCH($F466,Vöruskrá!$B:$B,0)))*($H466+IF($I466="",$H466*(1+$AD$2),$I466))/2/1000,""))</f>
        <v>20</v>
      </c>
      <c r="U466" s="455"/>
      <c r="V466" s="455"/>
      <c r="W466" s="455"/>
      <c r="X466" s="455"/>
      <c r="Y466" s="455"/>
      <c r="Z466" s="455"/>
      <c r="AA466" s="455"/>
      <c r="AF466">
        <f>IF($F466="","",IFERROR(IFERROR(INDEX(Réttabanki!$U:$U,MATCH($F466,Réttabanki!$A:$A,0)),INDEX(Vöruskrá!$R:$R,MATCH($F466,Vöruskrá!$B:$B,0)))*$H466/1000,""))</f>
        <v>20</v>
      </c>
      <c r="AG466">
        <f>IF($F466="","",IFERROR(IFERROR(INDEX(Réttabanki!$U:$U,MATCH($F466,Réttabanki!$A:$A,0)),INDEX(Vöruskrá!$R:$R,MATCH($F466,Vöruskrá!$B:$B,0)))*IF($I466="",$H466*(1+$AD$2),$I466)/1000,""))</f>
        <v>20</v>
      </c>
      <c r="AH466">
        <f t="shared" si="28"/>
        <v>1.7391304347826087E-2</v>
      </c>
      <c r="AI466" t="str">
        <f t="shared" si="29"/>
        <v>OK</v>
      </c>
      <c r="AJ466" s="314">
        <f t="shared" si="30"/>
        <v>46276</v>
      </c>
    </row>
    <row r="467" spans="1:36" ht="14.45">
      <c r="A467" s="155"/>
      <c r="B467" t="s">
        <v>2490</v>
      </c>
      <c r="C467">
        <v>37</v>
      </c>
      <c r="D467" t="s">
        <v>2344</v>
      </c>
      <c r="E467" t="s">
        <v>2376</v>
      </c>
      <c r="G467" t="s">
        <v>2737</v>
      </c>
      <c r="J467" s="438" t="str">
        <f>IF($F467="","",IFERROR(IFERROR(INDEX(Réttabanki!$U:$U,MATCH($F467,Réttabanki!$A:$A,0)),INDEX(Vöruskrá!$R:$R,MATCH($F467,Vöruskrá!$B:$B,0)))*($H467+IF($I467="",$H467*(1+$AD$2),$I467))/2/1000,""))</f>
        <v/>
      </c>
      <c r="K467" t="s">
        <v>2740</v>
      </c>
      <c r="L467" t="s">
        <v>2741</v>
      </c>
      <c r="U467" s="457"/>
      <c r="V467" s="457"/>
      <c r="W467" s="457"/>
      <c r="X467" s="457"/>
      <c r="Y467" s="457"/>
      <c r="Z467" s="457"/>
      <c r="AA467" s="457"/>
      <c r="AF467" t="str">
        <f>IF($F467="","",IFERROR(IFERROR(INDEX(Réttabanki!$U:$U,MATCH($F467,Réttabanki!$A:$A,0)),INDEX(Vöruskrá!$R:$R,MATCH($F467,Vöruskrá!$B:$B,0)))*$H467/1000,""))</f>
        <v/>
      </c>
      <c r="AG467" t="str">
        <f>IF($F467="","",IFERROR(IFERROR(INDEX(Réttabanki!$U:$U,MATCH($F467,Réttabanki!$A:$A,0)),INDEX(Vöruskrá!$R:$R,MATCH($F467,Vöruskrá!$B:$B,0)))*IF($I467="",$H467*(1+$AD$2),$I467)/1000,""))</f>
        <v/>
      </c>
      <c r="AH467" t="str">
        <f t="shared" si="28"/>
        <v/>
      </c>
      <c r="AI467" t="str">
        <f t="shared" si="29"/>
        <v/>
      </c>
      <c r="AJ467" s="314">
        <f t="shared" si="30"/>
        <v>46276</v>
      </c>
    </row>
    <row r="468" spans="1:36" ht="14.45">
      <c r="A468" s="155"/>
      <c r="B468" t="s">
        <v>2490</v>
      </c>
      <c r="C468">
        <v>37</v>
      </c>
      <c r="D468" t="s">
        <v>2344</v>
      </c>
      <c r="E468" t="s">
        <v>2376</v>
      </c>
      <c r="F468" t="s">
        <v>570</v>
      </c>
      <c r="G468" t="s">
        <v>2739</v>
      </c>
      <c r="H468">
        <v>100</v>
      </c>
      <c r="I468">
        <v>120</v>
      </c>
      <c r="J468" s="438">
        <f>IF($F468="","",IFERROR(IFERROR(INDEX(Réttabanki!$U:$U,MATCH($F468,Réttabanki!$A:$A,0)),INDEX(Vöruskrá!$R:$R,MATCH($F468,Vöruskrá!$B:$B,0)))*($H468+IF($I468="",$H468*(1+$AD$2),$I468))/2/1000,""))</f>
        <v>198</v>
      </c>
      <c r="K468" t="s">
        <v>571</v>
      </c>
      <c r="L468" t="s">
        <v>572</v>
      </c>
      <c r="N468">
        <v>128</v>
      </c>
      <c r="O468">
        <v>2.5</v>
      </c>
      <c r="P468">
        <v>0.3</v>
      </c>
      <c r="Q468">
        <v>1.8</v>
      </c>
      <c r="R468">
        <v>21.2</v>
      </c>
      <c r="S468">
        <v>0.3</v>
      </c>
      <c r="U468" s="455"/>
      <c r="V468" s="455"/>
      <c r="W468" s="455"/>
      <c r="X468" s="455"/>
      <c r="Y468" s="455"/>
      <c r="Z468" s="455"/>
      <c r="AA468" s="455"/>
      <c r="AF468">
        <f>IF($F468="","",IFERROR(IFERROR(INDEX(Réttabanki!$U:$U,MATCH($F468,Réttabanki!$A:$A,0)),INDEX(Vöruskrá!$R:$R,MATCH($F468,Vöruskrá!$B:$B,0)))*$H468/1000,""))</f>
        <v>180</v>
      </c>
      <c r="AG468">
        <f>IF($F468="","",IFERROR(IFERROR(INDEX(Réttabanki!$U:$U,MATCH($F468,Réttabanki!$A:$A,0)),INDEX(Vöruskrá!$R:$R,MATCH($F468,Vöruskrá!$B:$B,0)))*IF($I468="",$H468*(1+$AD$2),$I468)/1000,""))</f>
        <v>216</v>
      </c>
      <c r="AH468">
        <f t="shared" si="28"/>
        <v>0.18782608695652173</v>
      </c>
      <c r="AI468" t="str">
        <f t="shared" si="29"/>
        <v>OK</v>
      </c>
      <c r="AJ468" s="314">
        <f t="shared" si="30"/>
        <v>46276</v>
      </c>
    </row>
    <row r="469" spans="1:36" ht="14.45">
      <c r="A469" s="155"/>
      <c r="B469" t="s">
        <v>2490</v>
      </c>
      <c r="C469">
        <v>37</v>
      </c>
      <c r="D469" t="s">
        <v>2344</v>
      </c>
      <c r="E469" t="s">
        <v>2376</v>
      </c>
      <c r="F469" t="s">
        <v>1166</v>
      </c>
      <c r="G469" t="s">
        <v>2729</v>
      </c>
      <c r="H469">
        <v>24</v>
      </c>
      <c r="I469">
        <v>24</v>
      </c>
      <c r="J469" s="438">
        <f>IF($F469="","",IFERROR(IFERROR(INDEX(Réttabanki!$U:$U,MATCH($F469,Réttabanki!$A:$A,0)),INDEX(Vöruskrá!$R:$R,MATCH($F469,Vöruskrá!$B:$B,0)))*($H469+IF($I469="",$H469*(1+$AD$2),$I469))/2/1000,""))</f>
        <v>19.2</v>
      </c>
      <c r="K469" t="s">
        <v>1168</v>
      </c>
      <c r="L469" t="s">
        <v>136</v>
      </c>
      <c r="N469">
        <v>312</v>
      </c>
      <c r="O469">
        <v>6.9</v>
      </c>
      <c r="P469">
        <v>0.9</v>
      </c>
      <c r="Q469">
        <v>52.5</v>
      </c>
      <c r="R469">
        <v>8.5</v>
      </c>
      <c r="S469">
        <v>1</v>
      </c>
      <c r="U469" s="457"/>
      <c r="V469" s="457"/>
      <c r="W469" s="457"/>
      <c r="X469" s="457"/>
      <c r="Y469" s="457"/>
      <c r="Z469" s="457"/>
      <c r="AA469" s="457"/>
      <c r="AF469">
        <f>IF($F469="","",IFERROR(IFERROR(INDEX(Réttabanki!$U:$U,MATCH($F469,Réttabanki!$A:$A,0)),INDEX(Vöruskrá!$R:$R,MATCH($F469,Vöruskrá!$B:$B,0)))*$H469/1000,""))</f>
        <v>19.2</v>
      </c>
      <c r="AG469">
        <f>IF($F469="","",IFERROR(IFERROR(INDEX(Réttabanki!$U:$U,MATCH($F469,Réttabanki!$A:$A,0)),INDEX(Vöruskrá!$R:$R,MATCH($F469,Vöruskrá!$B:$B,0)))*IF($I469="",$H469*(1+$AD$2),$I469)/1000,""))</f>
        <v>19.2</v>
      </c>
      <c r="AH469">
        <f t="shared" si="28"/>
        <v>1.6695652173913042E-2</v>
      </c>
      <c r="AI469" t="str">
        <f t="shared" si="29"/>
        <v>OK</v>
      </c>
      <c r="AJ469" s="314">
        <f t="shared" si="30"/>
        <v>46276</v>
      </c>
    </row>
    <row r="470" spans="1:36" ht="14.45">
      <c r="A470" s="155"/>
      <c r="B470" t="s">
        <v>2490</v>
      </c>
      <c r="C470">
        <v>37</v>
      </c>
      <c r="D470" t="s">
        <v>2344</v>
      </c>
      <c r="E470" t="s">
        <v>2376</v>
      </c>
      <c r="F470" t="s">
        <v>484</v>
      </c>
      <c r="G470" t="s">
        <v>2732</v>
      </c>
      <c r="H470">
        <v>25</v>
      </c>
      <c r="I470">
        <v>25</v>
      </c>
      <c r="J470" s="438">
        <f>IF($F470="","",IFERROR(IFERROR(INDEX(Réttabanki!$U:$U,MATCH($F470,Réttabanki!$A:$A,0)),INDEX(Vöruskrá!$R:$R,MATCH($F470,Vöruskrá!$B:$B,0)))*($H470+IF($I470="",$H470*(1+$AD$2),$I470))/2/1000,""))</f>
        <v>15</v>
      </c>
      <c r="K470" t="s">
        <v>485</v>
      </c>
      <c r="L470" t="s">
        <v>228</v>
      </c>
      <c r="N470">
        <v>33</v>
      </c>
      <c r="O470">
        <v>0</v>
      </c>
      <c r="P470">
        <v>0</v>
      </c>
      <c r="Q470">
        <v>5.5</v>
      </c>
      <c r="R470">
        <v>1.6</v>
      </c>
      <c r="S470">
        <v>1</v>
      </c>
      <c r="U470" s="455"/>
      <c r="V470" s="455"/>
      <c r="W470" s="455"/>
      <c r="X470" s="455"/>
      <c r="Y470" s="455"/>
      <c r="Z470" s="455"/>
      <c r="AA470" s="455"/>
      <c r="AF470">
        <f>IF($F470="","",IFERROR(IFERROR(INDEX(Réttabanki!$U:$U,MATCH($F470,Réttabanki!$A:$A,0)),INDEX(Vöruskrá!$R:$R,MATCH($F470,Vöruskrá!$B:$B,0)))*$H470/1000,""))</f>
        <v>15</v>
      </c>
      <c r="AG470">
        <f>IF($F470="","",IFERROR(IFERROR(INDEX(Réttabanki!$U:$U,MATCH($F470,Réttabanki!$A:$A,0)),INDEX(Vöruskrá!$R:$R,MATCH($F470,Vöruskrá!$B:$B,0)))*IF($I470="",$H470*(1+$AD$2),$I470)/1000,""))</f>
        <v>15</v>
      </c>
      <c r="AH470">
        <f t="shared" si="28"/>
        <v>1.3043478260869565E-2</v>
      </c>
      <c r="AI470" t="str">
        <f t="shared" si="29"/>
        <v>OK</v>
      </c>
      <c r="AJ470" s="314">
        <f t="shared" si="30"/>
        <v>46276</v>
      </c>
    </row>
    <row r="471" spans="1:36" ht="14.45">
      <c r="A471" s="155"/>
      <c r="B471" t="s">
        <v>2490</v>
      </c>
      <c r="C471">
        <v>37</v>
      </c>
      <c r="D471" t="s">
        <v>2344</v>
      </c>
      <c r="E471" t="s">
        <v>2376</v>
      </c>
      <c r="F471" t="s">
        <v>514</v>
      </c>
      <c r="G471" t="s">
        <v>1666</v>
      </c>
      <c r="H471">
        <v>10</v>
      </c>
      <c r="I471">
        <v>10</v>
      </c>
      <c r="J471" s="438">
        <f>IF($F471="","",IFERROR(IFERROR(INDEX(Réttabanki!$U:$U,MATCH($F471,Réttabanki!$A:$A,0)),INDEX(Vöruskrá!$R:$R,MATCH($F471,Vöruskrá!$B:$B,0)))*($H471+IF($I471="",$H471*(1+$AD$2),$I471))/2/1000,""))</f>
        <v>6</v>
      </c>
      <c r="K471" t="s">
        <v>516</v>
      </c>
      <c r="L471" t="s">
        <v>228</v>
      </c>
      <c r="N471">
        <v>305</v>
      </c>
      <c r="O471">
        <v>24</v>
      </c>
      <c r="P471">
        <v>21</v>
      </c>
      <c r="Q471">
        <v>22</v>
      </c>
      <c r="R471">
        <v>0.1</v>
      </c>
      <c r="S471">
        <v>1.7</v>
      </c>
      <c r="U471" s="457"/>
      <c r="V471" s="457"/>
      <c r="W471" s="457"/>
      <c r="X471" s="457"/>
      <c r="Y471" s="457"/>
      <c r="Z471" s="457"/>
      <c r="AA471" s="457"/>
      <c r="AF471">
        <f>IF($F471="","",IFERROR(IFERROR(INDEX(Réttabanki!$U:$U,MATCH($F471,Réttabanki!$A:$A,0)),INDEX(Vöruskrá!$R:$R,MATCH($F471,Vöruskrá!$B:$B,0)))*$H471/1000,""))</f>
        <v>6</v>
      </c>
      <c r="AG471">
        <f>IF($F471="","",IFERROR(IFERROR(INDEX(Réttabanki!$U:$U,MATCH($F471,Réttabanki!$A:$A,0)),INDEX(Vöruskrá!$R:$R,MATCH($F471,Vöruskrá!$B:$B,0)))*IF($I471="",$H471*(1+$AD$2),$I471)/1000,""))</f>
        <v>6</v>
      </c>
      <c r="AH471">
        <f t="shared" si="28"/>
        <v>5.2173913043478265E-3</v>
      </c>
      <c r="AI471" t="str">
        <f t="shared" si="29"/>
        <v>OK</v>
      </c>
      <c r="AJ471" s="314">
        <f t="shared" si="30"/>
        <v>46276</v>
      </c>
    </row>
    <row r="472" spans="1:36" ht="14.45">
      <c r="A472" s="155"/>
      <c r="B472" t="s">
        <v>2490</v>
      </c>
      <c r="C472">
        <v>37</v>
      </c>
      <c r="D472" t="s">
        <v>2318</v>
      </c>
      <c r="E472" t="s">
        <v>2381</v>
      </c>
      <c r="G472" t="s">
        <v>2742</v>
      </c>
      <c r="J472" s="438" t="str">
        <f>IF($F472="","",IFERROR(IFERROR(INDEX(Réttabanki!$U:$U,MATCH($F472,Réttabanki!$A:$A,0)),INDEX(Vöruskrá!$R:$R,MATCH($F472,Vöruskrá!$B:$B,0)))*($H472+IF($I472="",$H472*(1+$AD$2),$I472))/2/1000,""))</f>
        <v/>
      </c>
      <c r="K472" t="s">
        <v>2743</v>
      </c>
      <c r="L472" t="s">
        <v>1077</v>
      </c>
      <c r="U472" s="455"/>
      <c r="V472" s="455"/>
      <c r="W472" s="455"/>
      <c r="X472" s="455"/>
      <c r="Y472" s="455"/>
      <c r="Z472" s="455"/>
      <c r="AA472" s="455"/>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28"/>
        <v/>
      </c>
      <c r="AI472" t="str">
        <f t="shared" si="29"/>
        <v/>
      </c>
      <c r="AJ472" s="314">
        <f t="shared" si="30"/>
        <v>46276</v>
      </c>
    </row>
    <row r="473" spans="1:36" ht="14.45">
      <c r="A473" s="155"/>
      <c r="B473" t="s">
        <v>2490</v>
      </c>
      <c r="C473">
        <v>37</v>
      </c>
      <c r="D473" t="s">
        <v>2318</v>
      </c>
      <c r="E473" t="s">
        <v>2381</v>
      </c>
      <c r="F473" t="s">
        <v>1101</v>
      </c>
      <c r="G473" t="s">
        <v>551</v>
      </c>
      <c r="H473">
        <v>10</v>
      </c>
      <c r="I473">
        <v>15</v>
      </c>
      <c r="J473" s="438">
        <f>IF($F473="","",IFERROR(IFERROR(INDEX(Réttabanki!$U:$U,MATCH($F473,Réttabanki!$A:$A,0)),INDEX(Vöruskrá!$R:$R,MATCH($F473,Vöruskrá!$B:$B,0)))*($H473+IF($I473="",$H473*(1+$AD$2),$I473))/2/1000,""))</f>
        <v>6.25</v>
      </c>
      <c r="K473" t="s">
        <v>1102</v>
      </c>
      <c r="L473" t="s">
        <v>1077</v>
      </c>
      <c r="N473">
        <v>18</v>
      </c>
      <c r="O473">
        <v>0.2</v>
      </c>
      <c r="P473">
        <v>0</v>
      </c>
      <c r="Q473">
        <v>3.9</v>
      </c>
      <c r="R473">
        <v>0.9</v>
      </c>
      <c r="S473">
        <v>0</v>
      </c>
      <c r="U473" s="457"/>
      <c r="V473" s="457"/>
      <c r="W473" s="457"/>
      <c r="X473" s="457"/>
      <c r="Y473" s="457"/>
      <c r="Z473" s="457"/>
      <c r="AA473" s="457"/>
      <c r="AF473">
        <f>IF($F473="","",IFERROR(IFERROR(INDEX(Réttabanki!$U:$U,MATCH($F473,Réttabanki!$A:$A,0)),INDEX(Vöruskrá!$R:$R,MATCH($F473,Vöruskrá!$B:$B,0)))*$H473/1000,""))</f>
        <v>5</v>
      </c>
      <c r="AG473">
        <f>IF($F473="","",IFERROR(IFERROR(INDEX(Réttabanki!$U:$U,MATCH($F473,Réttabanki!$A:$A,0)),INDEX(Vöruskrá!$R:$R,MATCH($F473,Vöruskrá!$B:$B,0)))*IF($I473="",$H473*(1+$AD$2),$I473)/1000,""))</f>
        <v>7.5</v>
      </c>
      <c r="AH473">
        <f t="shared" si="28"/>
        <v>6.5217391304347823E-3</v>
      </c>
      <c r="AI473" t="str">
        <f t="shared" si="29"/>
        <v>OK</v>
      </c>
      <c r="AJ473" s="314">
        <f t="shared" si="30"/>
        <v>46276</v>
      </c>
    </row>
    <row r="474" spans="1:36" ht="14.45">
      <c r="A474" s="155"/>
      <c r="B474" t="s">
        <v>2490</v>
      </c>
      <c r="C474">
        <v>37</v>
      </c>
      <c r="D474" t="s">
        <v>2318</v>
      </c>
      <c r="E474" t="s">
        <v>2381</v>
      </c>
      <c r="F474" t="s">
        <v>1085</v>
      </c>
      <c r="G474" t="s">
        <v>1086</v>
      </c>
      <c r="H474">
        <v>10</v>
      </c>
      <c r="I474">
        <v>15</v>
      </c>
      <c r="J474" s="438">
        <f>IF($F474="","",IFERROR(IFERROR(INDEX(Réttabanki!$U:$U,MATCH($F474,Réttabanki!$A:$A,0)),INDEX(Vöruskrá!$R:$R,MATCH($F474,Vöruskrá!$B:$B,0)))*($H474+IF($I474="",$H474*(1+$AD$2),$I474))/2/1000,""))</f>
        <v>5</v>
      </c>
      <c r="K474" t="s">
        <v>1086</v>
      </c>
      <c r="L474" t="s">
        <v>1077</v>
      </c>
      <c r="N474">
        <v>15</v>
      </c>
      <c r="O474">
        <v>0.1</v>
      </c>
      <c r="P474">
        <v>0</v>
      </c>
      <c r="Q474">
        <v>3.6</v>
      </c>
      <c r="R474">
        <v>0.7</v>
      </c>
      <c r="S474">
        <v>0</v>
      </c>
      <c r="U474" s="455"/>
      <c r="V474" s="455"/>
      <c r="W474" s="455"/>
      <c r="X474" s="455"/>
      <c r="Y474" s="455"/>
      <c r="Z474" s="455"/>
      <c r="AA474" s="455"/>
      <c r="AF474">
        <f>IF($F474="","",IFERROR(IFERROR(INDEX(Réttabanki!$U:$U,MATCH($F474,Réttabanki!$A:$A,0)),INDEX(Vöruskrá!$R:$R,MATCH($F474,Vöruskrá!$B:$B,0)))*$H474/1000,""))</f>
        <v>4</v>
      </c>
      <c r="AG474">
        <f>IF($F474="","",IFERROR(IFERROR(INDEX(Réttabanki!$U:$U,MATCH($F474,Réttabanki!$A:$A,0)),INDEX(Vöruskrá!$R:$R,MATCH($F474,Vöruskrá!$B:$B,0)))*IF($I474="",$H474*(1+$AD$2),$I474)/1000,""))</f>
        <v>6</v>
      </c>
      <c r="AH474">
        <f t="shared" si="28"/>
        <v>5.2173913043478265E-3</v>
      </c>
      <c r="AI474" t="str">
        <f t="shared" si="29"/>
        <v>OK</v>
      </c>
      <c r="AJ474" s="314">
        <f t="shared" si="30"/>
        <v>46276</v>
      </c>
    </row>
    <row r="475" spans="1:36" ht="14.45">
      <c r="A475" s="155"/>
      <c r="B475" t="s">
        <v>2490</v>
      </c>
      <c r="C475">
        <v>37</v>
      </c>
      <c r="D475" t="s">
        <v>2318</v>
      </c>
      <c r="E475" t="s">
        <v>2381</v>
      </c>
      <c r="F475" t="s">
        <v>1681</v>
      </c>
      <c r="G475" t="s">
        <v>2645</v>
      </c>
      <c r="H475">
        <v>10</v>
      </c>
      <c r="I475">
        <v>15</v>
      </c>
      <c r="J475" s="438">
        <f>IF($F475="","",IFERROR(IFERROR(INDEX(Réttabanki!$U:$U,MATCH($F475,Réttabanki!$A:$A,0)),INDEX(Vöruskrá!$R:$R,MATCH($F475,Vöruskrá!$B:$B,0)))*($H475+IF($I475="",$H475*(1+$AD$2),$I475))/2/1000,""))</f>
        <v>11.25</v>
      </c>
      <c r="U475" s="457"/>
      <c r="V475" s="457"/>
      <c r="W475" s="457"/>
      <c r="X475" s="457"/>
      <c r="Y475" s="457"/>
      <c r="Z475" s="457"/>
      <c r="AA475" s="457"/>
      <c r="AF475">
        <f>IF($F475="","",IFERROR(IFERROR(INDEX(Réttabanki!$U:$U,MATCH($F475,Réttabanki!$A:$A,0)),INDEX(Vöruskrá!$R:$R,MATCH($F475,Vöruskrá!$B:$B,0)))*$H475/1000,""))</f>
        <v>9</v>
      </c>
      <c r="AG475">
        <f>IF($F475="","",IFERROR(IFERROR(INDEX(Réttabanki!$U:$U,MATCH($F475,Réttabanki!$A:$A,0)),INDEX(Vöruskrá!$R:$R,MATCH($F475,Vöruskrá!$B:$B,0)))*IF($I475="",$H475*(1+$AD$2),$I475)/1000,""))</f>
        <v>13.5</v>
      </c>
      <c r="AH475">
        <f t="shared" si="28"/>
        <v>1.1739130434782608E-2</v>
      </c>
      <c r="AI475" t="str">
        <f t="shared" si="29"/>
        <v>OK</v>
      </c>
      <c r="AJ475" s="314">
        <f t="shared" si="30"/>
        <v>46276</v>
      </c>
    </row>
    <row r="476" spans="1:36" ht="14.45">
      <c r="A476" s="155"/>
      <c r="B476" t="s">
        <v>2490</v>
      </c>
      <c r="C476">
        <v>37</v>
      </c>
      <c r="D476" t="s">
        <v>2318</v>
      </c>
      <c r="E476" t="s">
        <v>2381</v>
      </c>
      <c r="F476" t="s">
        <v>1088</v>
      </c>
      <c r="G476" t="s">
        <v>2528</v>
      </c>
      <c r="H476">
        <v>10</v>
      </c>
      <c r="I476">
        <v>15</v>
      </c>
      <c r="J476" s="438">
        <f>IF($F476="","",IFERROR(IFERROR(INDEX(Réttabanki!$U:$U,MATCH($F476,Réttabanki!$A:$A,0)),INDEX(Vöruskrá!$R:$R,MATCH($F476,Vöruskrá!$B:$B,0)))*($H476+IF($I476="",$H476*(1+$AD$2),$I476))/2/1000,""))</f>
        <v>10</v>
      </c>
      <c r="K476" t="s">
        <v>1089</v>
      </c>
      <c r="L476" t="s">
        <v>1077</v>
      </c>
      <c r="N476">
        <v>31</v>
      </c>
      <c r="O476">
        <v>0.3</v>
      </c>
      <c r="P476">
        <v>0</v>
      </c>
      <c r="Q476">
        <v>6</v>
      </c>
      <c r="R476">
        <v>1</v>
      </c>
      <c r="S476">
        <v>0</v>
      </c>
      <c r="U476" s="455"/>
      <c r="V476" s="455"/>
      <c r="W476" s="455"/>
      <c r="X476" s="455"/>
      <c r="Y476" s="455"/>
      <c r="Z476" s="455"/>
      <c r="AA476" s="455"/>
      <c r="AF476">
        <f>IF($F476="","",IFERROR(IFERROR(INDEX(Réttabanki!$U:$U,MATCH($F476,Réttabanki!$A:$A,0)),INDEX(Vöruskrá!$R:$R,MATCH($F476,Vöruskrá!$B:$B,0)))*$H476/1000,""))</f>
        <v>8</v>
      </c>
      <c r="AG476">
        <f>IF($F476="","",IFERROR(IFERROR(INDEX(Réttabanki!$U:$U,MATCH($F476,Réttabanki!$A:$A,0)),INDEX(Vöruskrá!$R:$R,MATCH($F476,Vöruskrá!$B:$B,0)))*IF($I476="",$H476*(1+$AD$2),$I476)/1000,""))</f>
        <v>12</v>
      </c>
      <c r="AH476">
        <f t="shared" si="28"/>
        <v>1.0434782608695653E-2</v>
      </c>
      <c r="AI476" t="str">
        <f t="shared" si="29"/>
        <v>OK</v>
      </c>
      <c r="AJ476" s="314">
        <f t="shared" si="30"/>
        <v>46276</v>
      </c>
    </row>
    <row r="477" spans="1:36" ht="14.45">
      <c r="A477" s="155"/>
      <c r="B477" t="s">
        <v>2490</v>
      </c>
      <c r="C477">
        <v>37</v>
      </c>
      <c r="D477" t="s">
        <v>2318</v>
      </c>
      <c r="E477" t="s">
        <v>2383</v>
      </c>
      <c r="G477" t="s">
        <v>2744</v>
      </c>
      <c r="J477" s="438" t="str">
        <f>IF($F477="","",IFERROR(IFERROR(INDEX(Réttabanki!$U:$U,MATCH($F477,Réttabanki!$A:$A,0)),INDEX(Vöruskrá!$R:$R,MATCH($F477,Vöruskrá!$B:$B,0)))*($H477+IF($I477="",$H477*(1+$AD$2),$I477))/2/1000,""))</f>
        <v/>
      </c>
      <c r="K477" t="s">
        <v>2745</v>
      </c>
      <c r="L477" t="s">
        <v>2746</v>
      </c>
      <c r="U477" s="457"/>
      <c r="V477" s="457"/>
      <c r="W477" s="457"/>
      <c r="X477" s="457"/>
      <c r="Y477" s="457"/>
      <c r="Z477" s="457"/>
      <c r="AA477" s="457"/>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28"/>
        <v/>
      </c>
      <c r="AI477" t="str">
        <f t="shared" si="29"/>
        <v/>
      </c>
      <c r="AJ477" s="314">
        <f t="shared" si="30"/>
        <v>46276</v>
      </c>
    </row>
    <row r="478" spans="1:36" ht="14.45">
      <c r="A478" s="155"/>
      <c r="B478" t="s">
        <v>2490</v>
      </c>
      <c r="C478">
        <v>37</v>
      </c>
      <c r="D478" t="s">
        <v>2318</v>
      </c>
      <c r="E478" t="s">
        <v>2383</v>
      </c>
      <c r="F478" t="s">
        <v>1227</v>
      </c>
      <c r="G478" t="s">
        <v>1227</v>
      </c>
      <c r="H478">
        <v>40</v>
      </c>
      <c r="I478">
        <v>40</v>
      </c>
      <c r="J478" s="438">
        <f>IF($F478="","",IFERROR(IFERROR(INDEX(Réttabanki!$U:$U,MATCH($F478,Réttabanki!$A:$A,0)),INDEX(Vöruskrá!$R:$R,MATCH($F478,Vöruskrá!$B:$B,0)))*($H478+IF($I478="",$H478*(1+$AD$2),$I478))/2/1000,""))</f>
        <v>52.16</v>
      </c>
      <c r="K478" t="s">
        <v>1229</v>
      </c>
      <c r="L478" t="s">
        <v>136</v>
      </c>
      <c r="N478">
        <v>439</v>
      </c>
      <c r="O478">
        <v>13.6</v>
      </c>
      <c r="P478">
        <v>6.3</v>
      </c>
      <c r="Q478">
        <v>67.7</v>
      </c>
      <c r="R478">
        <v>10</v>
      </c>
      <c r="S478">
        <v>1.3</v>
      </c>
      <c r="U478" s="455"/>
      <c r="V478" s="455"/>
      <c r="W478" s="455"/>
      <c r="X478" s="455"/>
      <c r="Y478" s="455"/>
      <c r="Z478" s="455"/>
      <c r="AA478" s="455"/>
      <c r="AF478">
        <f>IF($F478="","",IFERROR(IFERROR(INDEX(Réttabanki!$U:$U,MATCH($F478,Réttabanki!$A:$A,0)),INDEX(Vöruskrá!$R:$R,MATCH($F478,Vöruskrá!$B:$B,0)))*$H478/1000,""))</f>
        <v>52.16</v>
      </c>
      <c r="AG478">
        <f>IF($F478="","",IFERROR(IFERROR(INDEX(Réttabanki!$U:$U,MATCH($F478,Réttabanki!$A:$A,0)),INDEX(Vöruskrá!$R:$R,MATCH($F478,Vöruskrá!$B:$B,0)))*IF($I478="",$H478*(1+$AD$2),$I478)/1000,""))</f>
        <v>52.16</v>
      </c>
      <c r="AH478">
        <f t="shared" si="28"/>
        <v>4.5356521739130434E-2</v>
      </c>
      <c r="AI478" t="str">
        <f t="shared" si="29"/>
        <v>OK</v>
      </c>
      <c r="AJ478" s="314">
        <f t="shared" si="30"/>
        <v>46276</v>
      </c>
    </row>
    <row r="479" spans="1:36" ht="14.45">
      <c r="A479" s="155"/>
      <c r="B479" t="s">
        <v>2490</v>
      </c>
      <c r="C479">
        <v>37</v>
      </c>
      <c r="D479" t="s">
        <v>2318</v>
      </c>
      <c r="E479" t="s">
        <v>2383</v>
      </c>
      <c r="F479" t="s">
        <v>231</v>
      </c>
      <c r="G479" t="s">
        <v>2453</v>
      </c>
      <c r="H479">
        <v>20</v>
      </c>
      <c r="I479">
        <v>20</v>
      </c>
      <c r="J479" s="438">
        <f>IF($F479="","",IFERROR(IFERROR(INDEX(Réttabanki!$U:$U,MATCH($F479,Réttabanki!$A:$A,0)),INDEX(Vöruskrá!$R:$R,MATCH($F479,Vöruskrá!$B:$B,0)))*($H479+IF($I479="",$H479*(1+$AD$2),$I479))/2/1000,""))</f>
        <v>36.72</v>
      </c>
      <c r="K479" t="s">
        <v>234</v>
      </c>
      <c r="L479" t="s">
        <v>235</v>
      </c>
      <c r="N479">
        <v>122</v>
      </c>
      <c r="O479">
        <v>5.9</v>
      </c>
      <c r="P479">
        <v>2.4</v>
      </c>
      <c r="Q479">
        <v>3.6</v>
      </c>
      <c r="R479">
        <v>13.4</v>
      </c>
      <c r="S479">
        <v>2.7</v>
      </c>
      <c r="U479" s="457"/>
      <c r="V479" s="457"/>
      <c r="W479" s="457"/>
      <c r="X479" s="457"/>
      <c r="Y479" s="457"/>
      <c r="Z479" s="457"/>
      <c r="AA479" s="457"/>
      <c r="AF479">
        <f>IF($F479="","",IFERROR(IFERROR(INDEX(Réttabanki!$U:$U,MATCH($F479,Réttabanki!$A:$A,0)),INDEX(Vöruskrá!$R:$R,MATCH($F479,Vöruskrá!$B:$B,0)))*$H479/1000,""))</f>
        <v>36.72</v>
      </c>
      <c r="AG479">
        <f>IF($F479="","",IFERROR(IFERROR(INDEX(Réttabanki!$U:$U,MATCH($F479,Réttabanki!$A:$A,0)),INDEX(Vöruskrá!$R:$R,MATCH($F479,Vöruskrá!$B:$B,0)))*IF($I479="",$H479*(1+$AD$2),$I479)/1000,""))</f>
        <v>36.72</v>
      </c>
      <c r="AH479">
        <f t="shared" si="28"/>
        <v>3.1930434782608694E-2</v>
      </c>
      <c r="AI479" t="str">
        <f t="shared" si="29"/>
        <v>OK</v>
      </c>
      <c r="AJ479" s="314">
        <f t="shared" si="30"/>
        <v>46276</v>
      </c>
    </row>
    <row r="480" spans="1:36" ht="14.45">
      <c r="A480" s="155"/>
      <c r="B480" t="s">
        <v>2490</v>
      </c>
      <c r="C480">
        <v>37</v>
      </c>
      <c r="D480" t="s">
        <v>2318</v>
      </c>
      <c r="E480" t="s">
        <v>1080</v>
      </c>
      <c r="G480" t="s">
        <v>2747</v>
      </c>
      <c r="J480" s="438" t="str">
        <f>IF($F480="","",IFERROR(IFERROR(INDEX(Réttabanki!$U:$U,MATCH($F480,Réttabanki!$A:$A,0)),INDEX(Vöruskrá!$R:$R,MATCH($F480,Vöruskrá!$B:$B,0)))*($H480+IF($I480="",$H480*(1+$AD$2),$I480))/2/1000,""))</f>
        <v/>
      </c>
      <c r="K480" t="s">
        <v>2748</v>
      </c>
      <c r="L480" t="s">
        <v>235</v>
      </c>
      <c r="U480" s="455"/>
      <c r="V480" s="455"/>
      <c r="W480" s="455"/>
      <c r="X480" s="455"/>
      <c r="Y480" s="455"/>
      <c r="Z480" s="455"/>
      <c r="AA480" s="455"/>
      <c r="AF480" t="str">
        <f>IF($F480="","",IFERROR(IFERROR(INDEX(Réttabanki!$U:$U,MATCH($F480,Réttabanki!$A:$A,0)),INDEX(Vöruskrá!$R:$R,MATCH($F480,Vöruskrá!$B:$B,0)))*$H480/1000,""))</f>
        <v/>
      </c>
      <c r="AG480" t="str">
        <f>IF($F480="","",IFERROR(IFERROR(INDEX(Réttabanki!$U:$U,MATCH($F480,Réttabanki!$A:$A,0)),INDEX(Vöruskrá!$R:$R,MATCH($F480,Vöruskrá!$B:$B,0)))*IF($I480="",$H480*(1+$AD$2),$I480)/1000,""))</f>
        <v/>
      </c>
      <c r="AH480" t="str">
        <f t="shared" si="28"/>
        <v/>
      </c>
      <c r="AI480" t="str">
        <f t="shared" si="29"/>
        <v/>
      </c>
      <c r="AJ480" s="314">
        <f t="shared" si="30"/>
        <v>46276</v>
      </c>
    </row>
    <row r="481" spans="1:36" ht="14.45">
      <c r="A481" s="155"/>
      <c r="B481" t="s">
        <v>2490</v>
      </c>
      <c r="C481">
        <v>37</v>
      </c>
      <c r="D481" t="s">
        <v>2318</v>
      </c>
      <c r="E481" t="s">
        <v>1080</v>
      </c>
      <c r="F481" t="s">
        <v>1305</v>
      </c>
      <c r="G481" t="s">
        <v>2392</v>
      </c>
      <c r="H481">
        <v>40</v>
      </c>
      <c r="I481">
        <v>40</v>
      </c>
      <c r="J481" s="438">
        <f>IF($F481="","",IFERROR(IFERROR(INDEX(Réttabanki!$U:$U,MATCH($F481,Réttabanki!$A:$A,0)),INDEX(Vöruskrá!$R:$R,MATCH($F481,Vöruskrá!$B:$B,0)))*($H481+IF($I481="",$H481*(1+$AD$2),$I481))/2/1000,""))</f>
        <v>24</v>
      </c>
      <c r="K481" t="s">
        <v>1306</v>
      </c>
      <c r="L481" t="s">
        <v>228</v>
      </c>
      <c r="N481">
        <v>225</v>
      </c>
      <c r="O481">
        <v>3</v>
      </c>
      <c r="P481">
        <v>0.3</v>
      </c>
      <c r="Q481">
        <v>41</v>
      </c>
      <c r="R481">
        <v>2.1</v>
      </c>
      <c r="S481">
        <v>1</v>
      </c>
      <c r="U481" s="457"/>
      <c r="V481" s="457"/>
      <c r="W481" s="457"/>
      <c r="X481" s="457"/>
      <c r="Y481" s="457"/>
      <c r="Z481" s="457"/>
      <c r="AA481" s="457"/>
      <c r="AF481">
        <f>IF($F481="","",IFERROR(IFERROR(INDEX(Réttabanki!$U:$U,MATCH($F481,Réttabanki!$A:$A,0)),INDEX(Vöruskrá!$R:$R,MATCH($F481,Vöruskrá!$B:$B,0)))*$H481/1000,""))</f>
        <v>24</v>
      </c>
      <c r="AG481">
        <f>IF($F481="","",IFERROR(IFERROR(INDEX(Réttabanki!$U:$U,MATCH($F481,Réttabanki!$A:$A,0)),INDEX(Vöruskrá!$R:$R,MATCH($F481,Vöruskrá!$B:$B,0)))*IF($I481="",$H481*(1+$AD$2),$I481)/1000,""))</f>
        <v>24</v>
      </c>
      <c r="AH481">
        <f t="shared" si="28"/>
        <v>2.0869565217391306E-2</v>
      </c>
      <c r="AI481" t="str">
        <f t="shared" si="29"/>
        <v>OK</v>
      </c>
      <c r="AJ481" s="314">
        <f t="shared" si="30"/>
        <v>46276</v>
      </c>
    </row>
    <row r="482" spans="1:36" ht="14.45">
      <c r="A482" s="155"/>
      <c r="B482" t="s">
        <v>2490</v>
      </c>
      <c r="C482">
        <v>37</v>
      </c>
      <c r="D482" t="s">
        <v>2318</v>
      </c>
      <c r="E482" t="s">
        <v>1080</v>
      </c>
      <c r="F482" t="s">
        <v>231</v>
      </c>
      <c r="G482" t="s">
        <v>2453</v>
      </c>
      <c r="H482">
        <v>20</v>
      </c>
      <c r="I482">
        <v>20</v>
      </c>
      <c r="J482" s="438">
        <f>IF($F482="","",IFERROR(IFERROR(INDEX(Réttabanki!$U:$U,MATCH($F482,Réttabanki!$A:$A,0)),INDEX(Vöruskrá!$R:$R,MATCH($F482,Vöruskrá!$B:$B,0)))*($H482+IF($I482="",$H482*(1+$AD$2),$I482))/2/1000,""))</f>
        <v>36.72</v>
      </c>
      <c r="K482" t="s">
        <v>234</v>
      </c>
      <c r="L482" t="s">
        <v>235</v>
      </c>
      <c r="N482">
        <v>122</v>
      </c>
      <c r="O482">
        <v>5.9</v>
      </c>
      <c r="P482">
        <v>2.4</v>
      </c>
      <c r="Q482">
        <v>3.6</v>
      </c>
      <c r="R482">
        <v>13.4</v>
      </c>
      <c r="S482">
        <v>2.7</v>
      </c>
      <c r="U482" s="455"/>
      <c r="V482" s="455"/>
      <c r="W482" s="455"/>
      <c r="X482" s="455"/>
      <c r="Y482" s="455"/>
      <c r="Z482" s="455"/>
      <c r="AA482" s="455"/>
      <c r="AF482">
        <f>IF($F482="","",IFERROR(IFERROR(INDEX(Réttabanki!$U:$U,MATCH($F482,Réttabanki!$A:$A,0)),INDEX(Vöruskrá!$R:$R,MATCH($F482,Vöruskrá!$B:$B,0)))*$H482/1000,""))</f>
        <v>36.72</v>
      </c>
      <c r="AG482">
        <f>IF($F482="","",IFERROR(IFERROR(INDEX(Réttabanki!$U:$U,MATCH($F482,Réttabanki!$A:$A,0)),INDEX(Vöruskrá!$R:$R,MATCH($F482,Vöruskrá!$B:$B,0)))*IF($I482="",$H482*(1+$AD$2),$I482)/1000,""))</f>
        <v>36.72</v>
      </c>
      <c r="AH482">
        <f t="shared" si="28"/>
        <v>3.1930434782608694E-2</v>
      </c>
      <c r="AI482" t="str">
        <f t="shared" si="29"/>
        <v>OK</v>
      </c>
      <c r="AJ482" s="314">
        <f t="shared" si="30"/>
        <v>46276</v>
      </c>
    </row>
    <row r="483" spans="1:36">
      <c r="A483" s="154"/>
      <c r="B483" s="95" t="s">
        <v>2490</v>
      </c>
      <c r="C483" s="95">
        <v>37</v>
      </c>
      <c r="D483" s="96"/>
      <c r="E483" s="96"/>
      <c r="F483" s="96" t="s">
        <v>2393</v>
      </c>
      <c r="G483" s="96"/>
      <c r="H483" s="97"/>
      <c r="I483" s="97"/>
      <c r="J483" s="225">
        <f>SUMIFS($AF$3:$AF$798,$AJ$3:$AJ$798,$AJ483,$D$3:$D$798,"&lt;&gt;Grunnskólar starfsmenn",$E$3:$E$798,"Aðalréttur")+SUMIFS($AF$3:$AF$798,$AJ$3:$AJ$798,$AJ483,$D$3:$D$798,"&lt;&gt;Grunnskólar starfsmenn",$E$3:$E$798,"Meðlætisbar")+SUMIFS($AF$3:$AF$798,$AJ$3:$AJ$798,$AJ483,$D$3:$D$798,"&lt;&gt;Grunnskólar starfsmenn",$E$3:$E$798,"Síðdegishressing")</f>
        <v>178.07999999999998</v>
      </c>
      <c r="K483" s="9" t="s">
        <v>2394</v>
      </c>
      <c r="L483" s="9"/>
      <c r="M483" s="9"/>
      <c r="N483" s="10"/>
      <c r="O483" s="10"/>
      <c r="P483" s="10"/>
      <c r="Q483" s="10"/>
      <c r="R483" s="10"/>
      <c r="S483" s="10"/>
      <c r="T483" s="44"/>
      <c r="U483" s="457"/>
      <c r="V483" s="457"/>
      <c r="W483" s="457"/>
      <c r="X483" s="457"/>
      <c r="Y483" s="457"/>
      <c r="Z483" s="457"/>
      <c r="AA483" s="457"/>
      <c r="AC483" t="s">
        <v>88</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IF($J483="","",$J483/$AE$6)</f>
        <v>0.13191111111111109</v>
      </c>
      <c r="AI483" s="409" t="str">
        <f t="shared" si="29"/>
        <v>OK</v>
      </c>
      <c r="AJ483" s="314">
        <f t="shared" si="30"/>
        <v>46276</v>
      </c>
    </row>
    <row r="484" spans="1:36">
      <c r="A484" s="154"/>
      <c r="B484" s="95" t="s">
        <v>2490</v>
      </c>
      <c r="C484" s="95">
        <v>37</v>
      </c>
      <c r="D484" s="96"/>
      <c r="E484" s="96"/>
      <c r="F484" s="96" t="s">
        <v>2395</v>
      </c>
      <c r="G484" s="96"/>
      <c r="H484" s="97"/>
      <c r="I484" s="97"/>
      <c r="J484" s="225">
        <f>SUMIFS($AG$3:$AG$798,$AJ$3:$AJ$798,$AJ484,$D$3:$D$798,"&lt;&gt;Grunnskólar starfsmenn",$E$3:$E$798,"Aðalréttur")+SUMIFS($AG$3:$AG$798,$AJ$3:$AJ$798,$AJ484,$D$3:$D$798,"&lt;&gt;Grunnskólar starfsmenn",$E$3:$E$798,"Meðlætisbar")</f>
        <v>187.4</v>
      </c>
      <c r="K484" s="9" t="s">
        <v>2394</v>
      </c>
      <c r="L484" s="9"/>
      <c r="M484" s="9"/>
      <c r="N484" s="10"/>
      <c r="O484" s="10"/>
      <c r="P484" s="10"/>
      <c r="Q484" s="10"/>
      <c r="R484" s="10"/>
      <c r="S484" s="10"/>
      <c r="T484" s="44"/>
      <c r="U484" s="455"/>
      <c r="V484" s="455"/>
      <c r="W484" s="455"/>
      <c r="X484" s="455"/>
      <c r="Y484" s="455"/>
      <c r="Z484" s="455"/>
      <c r="AA484" s="455"/>
      <c r="AC484" t="s">
        <v>93</v>
      </c>
      <c r="AF484" s="205" t="str">
        <f>IF($F484="","",IFERROR(IFERROR(INDEX(Réttabanki!$U:$U,MATCH($F484,Réttabanki!$A:$A,0)),INDEX(Vöruskrá!$R:$R,MATCH($F484,Vöruskrá!$B:$B,0)))*$H484/1000,""))</f>
        <v/>
      </c>
      <c r="AG484" s="205" t="str">
        <f>IF($F484="","",IFERROR(IFERROR(INDEX(Réttabanki!$U:$U,MATCH($F484,Réttabanki!$A:$A,0)),INDEX(Vöruskrá!$R:$R,MATCH($F484,Vöruskrá!$B:$B,0)))*IF($I484="",$H484*(1+$AD$2),$I484)/1000,""))</f>
        <v/>
      </c>
      <c r="AH484" s="206">
        <f>IF($J484="","",$J484/$AE$5)</f>
        <v>0.16295652173913044</v>
      </c>
      <c r="AI484" s="409" t="str">
        <f t="shared" si="29"/>
        <v>OK</v>
      </c>
      <c r="AJ484" s="314">
        <f t="shared" si="30"/>
        <v>46276</v>
      </c>
    </row>
    <row r="485" spans="1:36" ht="14.45">
      <c r="A485" s="155">
        <v>46279</v>
      </c>
      <c r="B485" t="s">
        <v>2350</v>
      </c>
      <c r="C485">
        <v>38</v>
      </c>
      <c r="D485" t="s">
        <v>2318</v>
      </c>
      <c r="E485" t="s">
        <v>2352</v>
      </c>
      <c r="G485" t="s">
        <v>2749</v>
      </c>
      <c r="J485" s="438" t="str">
        <f>IF($F485="","",IFERROR(IFERROR(INDEX(Réttabanki!$U:$U,MATCH($F485,Réttabanki!$A:$A,0)),INDEX(Vöruskrá!$R:$R,MATCH($F485,Vöruskrá!$B:$B,0)))*($H485+IF($I485="",$H485*(1+$AD$2),$I485))/2/1000,""))</f>
        <v/>
      </c>
      <c r="K485" t="s">
        <v>2750</v>
      </c>
      <c r="L485" t="s">
        <v>989</v>
      </c>
      <c r="U485" s="457"/>
      <c r="V485" s="457"/>
      <c r="W485" s="457"/>
      <c r="X485" s="457"/>
      <c r="Y485" s="457"/>
      <c r="Z485" s="457"/>
      <c r="AA485" s="457"/>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ref="AH485:AH501" si="31">IF(N($AF485)+N($AG485)=0,"",MAX(N($AF485)/$AE$6,N($AG485)/$AE$5))</f>
        <v/>
      </c>
      <c r="AI485" t="str">
        <f t="shared" si="29"/>
        <v/>
      </c>
      <c r="AJ485" s="314">
        <f t="shared" si="30"/>
        <v>46279</v>
      </c>
    </row>
    <row r="486" spans="1:36" ht="14.45">
      <c r="A486" s="332"/>
      <c r="B486" s="410" t="s">
        <v>2350</v>
      </c>
      <c r="C486" s="410">
        <v>38</v>
      </c>
      <c r="D486" s="333" t="s">
        <v>2318</v>
      </c>
      <c r="E486" s="333" t="s">
        <v>2352</v>
      </c>
      <c r="F486" s="333" t="s">
        <v>987</v>
      </c>
      <c r="G486" s="333" t="s">
        <v>2751</v>
      </c>
      <c r="H486" s="334">
        <v>160</v>
      </c>
      <c r="I486" s="334">
        <v>180</v>
      </c>
      <c r="J486" s="335">
        <f>IF($F486="","",IFERROR(IFERROR(INDEX(Réttabanki!$U:$U,MATCH($F486,Réttabanki!$A:$A,0)),INDEX(Vöruskrá!$R:$R,MATCH($F486,Vöruskrá!$B:$B,0)))*($H486+IF($I486="",$H486*(1+$AD$2),$I486))/2/1000,""))</f>
        <v>204</v>
      </c>
      <c r="K486" s="411" t="s">
        <v>2752</v>
      </c>
      <c r="L486" s="411" t="s">
        <v>989</v>
      </c>
      <c r="M486" s="411"/>
      <c r="N486" s="412">
        <v>147</v>
      </c>
      <c r="O486" s="412">
        <v>9.6</v>
      </c>
      <c r="P486" s="412">
        <v>3</v>
      </c>
      <c r="Q486" s="412">
        <v>5.0999999999999996</v>
      </c>
      <c r="R486" s="412">
        <v>10.3</v>
      </c>
      <c r="S486" s="412">
        <v>1.4</v>
      </c>
      <c r="T486" s="413">
        <v>1</v>
      </c>
      <c r="U486" s="455" t="s">
        <v>2357</v>
      </c>
      <c r="V486" s="455" t="s">
        <v>2358</v>
      </c>
      <c r="W486" s="455">
        <v>160</v>
      </c>
      <c r="X486" s="455" t="s">
        <v>2365</v>
      </c>
      <c r="Y486" s="455">
        <v>80</v>
      </c>
      <c r="Z486" s="455" t="s">
        <v>2401</v>
      </c>
      <c r="AA486" s="455"/>
      <c r="AF486" s="205">
        <f>IF($F486="","",IFERROR(IFERROR(INDEX(Réttabanki!$U:$U,MATCH($F486,Réttabanki!$A:$A,0)),INDEX(Vöruskrá!$R:$R,MATCH($F486,Vöruskrá!$B:$B,0)))*$H486/1000,""))</f>
        <v>192</v>
      </c>
      <c r="AG486" s="205">
        <f>IF($F486="","",IFERROR(IFERROR(INDEX(Réttabanki!$U:$U,MATCH($F486,Réttabanki!$A:$A,0)),INDEX(Vöruskrá!$R:$R,MATCH($F486,Vöruskrá!$B:$B,0)))*IF($I486="",$H486*(1+$AD$2),$I486)/1000,""))</f>
        <v>216</v>
      </c>
      <c r="AH486" s="206">
        <f t="shared" si="31"/>
        <v>0.18782608695652173</v>
      </c>
      <c r="AI486" s="409" t="str">
        <f t="shared" si="29"/>
        <v>OK</v>
      </c>
      <c r="AJ486" s="314">
        <f t="shared" si="30"/>
        <v>46279</v>
      </c>
    </row>
    <row r="487" spans="1:36" ht="14.45">
      <c r="A487" s="332"/>
      <c r="B487" s="410" t="s">
        <v>2350</v>
      </c>
      <c r="C487" s="410">
        <v>38</v>
      </c>
      <c r="D487" s="333" t="s">
        <v>2318</v>
      </c>
      <c r="E487" s="333" t="s">
        <v>2352</v>
      </c>
      <c r="F487" s="333" t="s">
        <v>420</v>
      </c>
      <c r="G487" s="333" t="s">
        <v>2463</v>
      </c>
      <c r="H487" s="334">
        <v>80</v>
      </c>
      <c r="I487" s="334">
        <v>100</v>
      </c>
      <c r="J487" s="335">
        <f>IF($F487="","",IFERROR(IFERROR(INDEX(Réttabanki!$U:$U,MATCH($F487,Réttabanki!$A:$A,0)),INDEX(Vöruskrá!$R:$R,MATCH($F487,Vöruskrá!$B:$B,0)))*($H487+IF($I487="",$H487*(1+$AD$2),$I487))/2/1000,""))</f>
        <v>31.5</v>
      </c>
      <c r="K487" s="411" t="s">
        <v>418</v>
      </c>
      <c r="L487" s="411" t="s">
        <v>228</v>
      </c>
      <c r="M487" s="411"/>
      <c r="N487" s="412">
        <v>130</v>
      </c>
      <c r="O487" s="412">
        <v>0.3</v>
      </c>
      <c r="P487" s="412">
        <v>0.1</v>
      </c>
      <c r="Q487" s="412">
        <v>28.6</v>
      </c>
      <c r="R487" s="412">
        <v>2.7</v>
      </c>
      <c r="S487" s="412">
        <v>0</v>
      </c>
      <c r="T487" s="414">
        <v>2</v>
      </c>
      <c r="U487" s="457" t="s">
        <v>2464</v>
      </c>
      <c r="V487" s="457" t="s">
        <v>2358</v>
      </c>
      <c r="W487" s="457" t="s">
        <v>2364</v>
      </c>
      <c r="X487" s="457">
        <v>50</v>
      </c>
      <c r="Y487" s="457">
        <v>75</v>
      </c>
      <c r="Z487" s="457" t="s">
        <v>2466</v>
      </c>
      <c r="AA487" s="457"/>
      <c r="AF487" s="205">
        <f>IF($F487="","",IFERROR(IFERROR(INDEX(Réttabanki!$U:$U,MATCH($F487,Réttabanki!$A:$A,0)),INDEX(Vöruskrá!$R:$R,MATCH($F487,Vöruskrá!$B:$B,0)))*$H487/1000,""))</f>
        <v>28</v>
      </c>
      <c r="AG487" s="205">
        <f>IF($F487="","",IFERROR(IFERROR(INDEX(Réttabanki!$U:$U,MATCH($F487,Réttabanki!$A:$A,0)),INDEX(Vöruskrá!$R:$R,MATCH($F487,Vöruskrá!$B:$B,0)))*IF($I487="",$H487*(1+$AD$2),$I487)/1000,""))</f>
        <v>35</v>
      </c>
      <c r="AH487" s="206">
        <f t="shared" si="31"/>
        <v>3.0434782608695653E-2</v>
      </c>
      <c r="AI487" s="409" t="str">
        <f t="shared" si="29"/>
        <v>OK</v>
      </c>
      <c r="AJ487" s="314">
        <f t="shared" si="30"/>
        <v>46279</v>
      </c>
    </row>
    <row r="488" spans="1:36" ht="14.45">
      <c r="A488" s="332"/>
      <c r="B488" s="410" t="s">
        <v>2350</v>
      </c>
      <c r="C488" s="410">
        <v>38</v>
      </c>
      <c r="D488" s="333" t="s">
        <v>2318</v>
      </c>
      <c r="E488" s="333" t="s">
        <v>2376</v>
      </c>
      <c r="F488" s="333"/>
      <c r="G488" s="333" t="s">
        <v>2753</v>
      </c>
      <c r="H488" s="334"/>
      <c r="I488" s="334"/>
      <c r="J488" s="335" t="str">
        <f>IF($F488="","",IFERROR(IFERROR(INDEX(Réttabanki!$U:$U,MATCH($F488,Réttabanki!$A:$A,0)),INDEX(Vöruskrá!$R:$R,MATCH($F488,Vöruskrá!$B:$B,0)))*($H488+IF($I488="",$H488*(1+$AD$2),$I488))/2/1000,""))</f>
        <v/>
      </c>
      <c r="K488" s="411" t="s">
        <v>2754</v>
      </c>
      <c r="L488" s="411" t="s">
        <v>1287</v>
      </c>
      <c r="M488" s="411" t="str">
        <f>IF($F488="","",IFERROR(IFERROR(INDEX(Réttabanki!$F:$F,MATCH($F488,Réttabanki!$A:$A,0)),INDEX(Vöruskrá!$H:$H,MATCH($F488,Vöruskrá!$B:$B,0))),""))</f>
        <v/>
      </c>
      <c r="N488" s="412" t="str">
        <f>IF($F488="","",IFERROR(IFERROR(INDEX(Réttabanki!$G:$G,MATCH($F488,Réttabanki!$A:$A,0)),INDEX(Vöruskrá!$J:$J,MATCH($F488,Vöruskrá!$B:$B,0)))*($H488+IF($I488="",$H488*(1+$AD$2),$I488))/2/100,""))</f>
        <v/>
      </c>
      <c r="O488" s="412" t="str">
        <f>IF($F488="","",IFERROR(IFERROR(INDEX(Réttabanki!$H:$H,MATCH($F488,Réttabanki!$A:$A,0)),INDEX(Vöruskrá!$K:$K,MATCH($F488,Vöruskrá!$B:$B,0)))*($H488+IF($I488="",$H488*(1+$AD$2),$I488))/2/100,""))</f>
        <v/>
      </c>
      <c r="P488" s="412" t="str">
        <f>IF($F488="","",IFERROR(IFERROR(INDEX(Réttabanki!$I:$I,MATCH($F488,Réttabanki!$A:$A,0)),INDEX(Vöruskrá!$L:$L,MATCH($F488,Vöruskrá!$B:$B,0)))*($H488+IF($I488="",$H488*(1+$AD$2),$I488))/2/100,""))</f>
        <v/>
      </c>
      <c r="Q488" s="412" t="str">
        <f>IF($F488="","",IFERROR(IFERROR(INDEX(Réttabanki!$J:$J,MATCH($F488,Réttabanki!$A:$A,0)),INDEX(Vöruskrá!$M:$M,MATCH($F488,Vöruskrá!$B:$B,0)))*($H488+IF($I488="",$H488*(1+$AD$2),$I488))/2/100,""))</f>
        <v/>
      </c>
      <c r="R488" s="412" t="str">
        <f>IF($F488="","",IFERROR(IFERROR(INDEX(Réttabanki!$L:$L,MATCH($F488,Réttabanki!$A:$A,0)),INDEX(Vöruskrá!$O:$O,MATCH($F488,Vöruskrá!$B:$B,0)))*($H488+IF($I488="",$H488*(1+$AD$2),$I488))/2/100,""))</f>
        <v/>
      </c>
      <c r="S488" s="412" t="str">
        <f>IF($F488="","",IFERROR(IFERROR(INDEX(Réttabanki!$M:$M,MATCH($F488,Réttabanki!$A:$A,0)),INDEX(Vöruskrá!$P:$P,MATCH($F488,Vöruskrá!$B:$B,0)))*($H488+IF($I488="",$H488*(1+$AD$2),$I488))/2/100,""))</f>
        <v/>
      </c>
      <c r="T488" s="413"/>
      <c r="U488" s="455"/>
      <c r="V488" s="455"/>
      <c r="W488" s="455"/>
      <c r="X488" s="455"/>
      <c r="Y488" s="455"/>
      <c r="Z488" s="455"/>
      <c r="AA488" s="455"/>
      <c r="AF488" s="205" t="str">
        <f>IF($F488="","",IFERROR(IFERROR(INDEX(Réttabanki!$U:$U,MATCH($F488,Réttabanki!$A:$A,0)),INDEX(Vöruskrá!$R:$R,MATCH($F488,Vöruskrá!$B:$B,0)))*$H488/1000,""))</f>
        <v/>
      </c>
      <c r="AG488" s="205" t="str">
        <f>IF($F488="","",IFERROR(IFERROR(INDEX(Réttabanki!$U:$U,MATCH($F488,Réttabanki!$A:$A,0)),INDEX(Vöruskrá!$R:$R,MATCH($F488,Vöruskrá!$B:$B,0)))*IF($I488="",$H488*(1+$AD$2),$I488)/1000,""))</f>
        <v/>
      </c>
      <c r="AH488" s="206" t="str">
        <f t="shared" si="31"/>
        <v/>
      </c>
      <c r="AI488" s="409" t="str">
        <f t="shared" si="29"/>
        <v/>
      </c>
      <c r="AJ488" s="314">
        <f t="shared" si="30"/>
        <v>46279</v>
      </c>
    </row>
    <row r="489" spans="1:36" ht="14.45">
      <c r="A489" s="332"/>
      <c r="B489" s="410" t="s">
        <v>2350</v>
      </c>
      <c r="C489" s="410">
        <v>38</v>
      </c>
      <c r="D489" s="333" t="s">
        <v>2318</v>
      </c>
      <c r="E489" s="333" t="s">
        <v>2376</v>
      </c>
      <c r="F489" s="333" t="s">
        <v>1285</v>
      </c>
      <c r="G489" s="333" t="s">
        <v>2755</v>
      </c>
      <c r="H489" s="334">
        <v>160</v>
      </c>
      <c r="I489" s="334">
        <v>180</v>
      </c>
      <c r="J489" s="335">
        <f>IF($F489="","",IFERROR(IFERROR(INDEX(Réttabanki!$U:$U,MATCH($F489,Réttabanki!$A:$A,0)),INDEX(Vöruskrá!$R:$R,MATCH($F489,Vöruskrá!$B:$B,0)))*($H489+IF($I489="",$H489*(1+$AD$2),$I489))/2/1000,""))</f>
        <v>425</v>
      </c>
      <c r="K489" s="411" t="s">
        <v>1286</v>
      </c>
      <c r="L489" s="411" t="s">
        <v>1287</v>
      </c>
      <c r="M489" s="411"/>
      <c r="N489" s="412">
        <v>118</v>
      </c>
      <c r="O489" s="412">
        <v>3.3</v>
      </c>
      <c r="P489" s="412">
        <v>1.1000000000000001</v>
      </c>
      <c r="Q489" s="412">
        <v>6.9</v>
      </c>
      <c r="R489" s="412">
        <v>17.600000000000001</v>
      </c>
      <c r="S489" s="412">
        <v>1.2</v>
      </c>
      <c r="T489" s="413">
        <v>1</v>
      </c>
      <c r="U489" s="457" t="s">
        <v>2357</v>
      </c>
      <c r="V489" s="457" t="s">
        <v>2358</v>
      </c>
      <c r="W489" s="457">
        <v>160</v>
      </c>
      <c r="X489" s="457" t="s">
        <v>2380</v>
      </c>
      <c r="Y489" s="457">
        <v>75</v>
      </c>
      <c r="Z489" s="457" t="s">
        <v>2401</v>
      </c>
      <c r="AA489" s="457" t="s">
        <v>2756</v>
      </c>
      <c r="AF489" s="205">
        <f>IF($F489="","",IFERROR(IFERROR(INDEX(Réttabanki!$U:$U,MATCH($F489,Réttabanki!$A:$A,0)),INDEX(Vöruskrá!$R:$R,MATCH($F489,Vöruskrá!$B:$B,0)))*$H489/1000,""))</f>
        <v>400</v>
      </c>
      <c r="AG489" s="205">
        <f>IF($F489="","",IFERROR(IFERROR(INDEX(Réttabanki!$U:$U,MATCH($F489,Réttabanki!$A:$A,0)),INDEX(Vöruskrá!$R:$R,MATCH($F489,Vöruskrá!$B:$B,0)))*IF($I489="",$H489*(1+$AD$2),$I489)/1000,""))</f>
        <v>450</v>
      </c>
      <c r="AH489" s="206">
        <f t="shared" si="31"/>
        <v>0.39130434782608697</v>
      </c>
      <c r="AI489" s="409" t="str">
        <f t="shared" si="29"/>
        <v>⚠ Yfir 30%</v>
      </c>
      <c r="AJ489" s="314">
        <f t="shared" si="30"/>
        <v>46279</v>
      </c>
    </row>
    <row r="490" spans="1:36" ht="14.45">
      <c r="A490" s="332"/>
      <c r="B490" s="410" t="s">
        <v>2350</v>
      </c>
      <c r="C490" s="410">
        <v>38</v>
      </c>
      <c r="D490" s="333" t="s">
        <v>2318</v>
      </c>
      <c r="E490" s="333" t="s">
        <v>2376</v>
      </c>
      <c r="F490" s="333" t="s">
        <v>420</v>
      </c>
      <c r="G490" s="333" t="s">
        <v>2463</v>
      </c>
      <c r="H490" s="334">
        <v>80</v>
      </c>
      <c r="I490" s="334">
        <v>100</v>
      </c>
      <c r="J490" s="335">
        <f>IF($F490="","",IFERROR(IFERROR(INDEX(Réttabanki!$U:$U,MATCH($F490,Réttabanki!$A:$A,0)),INDEX(Vöruskrá!$R:$R,MATCH($F490,Vöruskrá!$B:$B,0)))*($H490+IF($I490="",$H490*(1+$AD$2),$I490))/2/1000,""))</f>
        <v>31.5</v>
      </c>
      <c r="K490" s="411" t="s">
        <v>418</v>
      </c>
      <c r="L490" s="411" t="s">
        <v>228</v>
      </c>
      <c r="M490" s="411"/>
      <c r="N490" s="412">
        <v>130</v>
      </c>
      <c r="O490" s="412">
        <v>0.3</v>
      </c>
      <c r="P490" s="412">
        <v>0.1</v>
      </c>
      <c r="Q490" s="412">
        <v>28.6</v>
      </c>
      <c r="R490" s="412">
        <v>2.7</v>
      </c>
      <c r="S490" s="412">
        <v>0</v>
      </c>
      <c r="T490" s="413" t="str">
        <f>IF(F490="","",IFERROR(INDEX(Réttabanki!Q:Q,MATCH(F490,Réttabanki!A:A,0)),IFERROR(INDEX(Réttabanki!Q:Q,MATCH(F490,Réttabanki!B:B,0)),"")))</f>
        <v/>
      </c>
      <c r="U490" s="455"/>
      <c r="V490" s="455"/>
      <c r="W490" s="455"/>
      <c r="X490" s="455"/>
      <c r="Y490" s="455"/>
      <c r="Z490" s="455"/>
      <c r="AA490" s="455"/>
      <c r="AF490" s="205">
        <f>IF($F490="","",IFERROR(IFERROR(INDEX(Réttabanki!$U:$U,MATCH($F490,Réttabanki!$A:$A,0)),INDEX(Vöruskrá!$R:$R,MATCH($F490,Vöruskrá!$B:$B,0)))*$H490/1000,""))</f>
        <v>28</v>
      </c>
      <c r="AG490" s="205">
        <f>IF($F490="","",IFERROR(IFERROR(INDEX(Réttabanki!$U:$U,MATCH($F490,Réttabanki!$A:$A,0)),INDEX(Vöruskrá!$R:$R,MATCH($F490,Vöruskrá!$B:$B,0)))*IF($I490="",$H490*(1+$AD$2),$I490)/1000,""))</f>
        <v>35</v>
      </c>
      <c r="AH490" s="206">
        <f t="shared" si="31"/>
        <v>3.0434782608695653E-2</v>
      </c>
      <c r="AI490" s="409" t="str">
        <f t="shared" si="29"/>
        <v>OK</v>
      </c>
      <c r="AJ490" s="314">
        <f t="shared" si="30"/>
        <v>46279</v>
      </c>
    </row>
    <row r="491" spans="1:36" ht="14.45">
      <c r="A491" s="155"/>
      <c r="B491" t="s">
        <v>2350</v>
      </c>
      <c r="C491">
        <v>38</v>
      </c>
      <c r="D491" t="s">
        <v>2356</v>
      </c>
      <c r="E491" t="s">
        <v>2381</v>
      </c>
      <c r="G491" t="s">
        <v>2757</v>
      </c>
      <c r="J491" s="438" t="str">
        <f>IF($F491="","",IFERROR(IFERROR(INDEX(Réttabanki!$U:$U,MATCH($F491,Réttabanki!$A:$A,0)),INDEX(Vöruskrá!$R:$R,MATCH($F491,Vöruskrá!$B:$B,0)))*($H491+IF($I491="",$H491*(1+$AD$2),$I491))/2/1000,""))</f>
        <v/>
      </c>
      <c r="K491" t="s">
        <v>2758</v>
      </c>
      <c r="L491" t="s">
        <v>1077</v>
      </c>
      <c r="U491" s="457"/>
      <c r="V491" s="457"/>
      <c r="W491" s="457"/>
      <c r="X491" s="457"/>
      <c r="Y491" s="457"/>
      <c r="Z491" s="457"/>
      <c r="AA491" s="457"/>
      <c r="AF491" t="str">
        <f>IF($F491="","",IFERROR(IFERROR(INDEX(Réttabanki!$U:$U,MATCH($F491,Réttabanki!$A:$A,0)),INDEX(Vöruskrá!$R:$R,MATCH($F491,Vöruskrá!$B:$B,0)))*$H491/1000,""))</f>
        <v/>
      </c>
      <c r="AG491" t="str">
        <f>IF($F491="","",IFERROR(IFERROR(INDEX(Réttabanki!$U:$U,MATCH($F491,Réttabanki!$A:$A,0)),INDEX(Vöruskrá!$R:$R,MATCH($F491,Vöruskrá!$B:$B,0)))*IF($I491="",$H491*(1+$AD$2),$I491)/1000,""))</f>
        <v/>
      </c>
      <c r="AH491" t="str">
        <f t="shared" si="31"/>
        <v/>
      </c>
      <c r="AI491" t="str">
        <f t="shared" si="29"/>
        <v/>
      </c>
      <c r="AJ491" s="314">
        <f t="shared" si="30"/>
        <v>46279</v>
      </c>
    </row>
    <row r="492" spans="1:36" ht="14.45">
      <c r="A492" s="155"/>
      <c r="B492" t="s">
        <v>2350</v>
      </c>
      <c r="C492">
        <v>38</v>
      </c>
      <c r="D492" t="s">
        <v>2356</v>
      </c>
      <c r="E492" t="s">
        <v>2381</v>
      </c>
      <c r="F492" t="s">
        <v>1085</v>
      </c>
      <c r="G492" t="s">
        <v>1086</v>
      </c>
      <c r="I492">
        <v>15</v>
      </c>
      <c r="J492" s="438">
        <f>IF($F492="","",IFERROR(IFERROR(INDEX(Réttabanki!$U:$U,MATCH($F492,Réttabanki!$A:$A,0)),INDEX(Vöruskrá!$R:$R,MATCH($F492,Vöruskrá!$B:$B,0)))*($H492+IF($I492="",$H492*(1+$AD$2),$I492))/2/1000,""))</f>
        <v>3</v>
      </c>
      <c r="K492" t="s">
        <v>1086</v>
      </c>
      <c r="L492" t="s">
        <v>1077</v>
      </c>
      <c r="N492">
        <v>15</v>
      </c>
      <c r="O492">
        <v>0.1</v>
      </c>
      <c r="P492">
        <v>0</v>
      </c>
      <c r="Q492">
        <v>3.6</v>
      </c>
      <c r="R492">
        <v>0.7</v>
      </c>
      <c r="S492">
        <v>0</v>
      </c>
      <c r="U492" s="455"/>
      <c r="V492" s="455"/>
      <c r="W492" s="455"/>
      <c r="X492" s="455"/>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603</v>
      </c>
      <c r="G493" t="s">
        <v>605</v>
      </c>
      <c r="I493">
        <v>15</v>
      </c>
      <c r="J493" s="438">
        <f>IF($F493="","",IFERROR(IFERROR(INDEX(Réttabanki!$U:$U,MATCH($F493,Réttabanki!$A:$A,0)),INDEX(Vöruskrá!$R:$R,MATCH($F493,Vöruskrá!$B:$B,0)))*($H493+IF($I493="",$H493*(1+$AD$2),$I493))/2/1000,""))</f>
        <v>3</v>
      </c>
      <c r="K493" t="s">
        <v>605</v>
      </c>
      <c r="L493" t="s">
        <v>228</v>
      </c>
      <c r="N493">
        <v>31</v>
      </c>
      <c r="O493">
        <v>0.9</v>
      </c>
      <c r="P493">
        <v>0.2</v>
      </c>
      <c r="Q493">
        <v>2.1</v>
      </c>
      <c r="R493">
        <v>2.9</v>
      </c>
      <c r="S493">
        <v>0</v>
      </c>
      <c r="T493">
        <v>2</v>
      </c>
      <c r="U493" s="457"/>
      <c r="V493" s="457" t="s">
        <v>2358</v>
      </c>
      <c r="W493" s="457" t="s">
        <v>2364</v>
      </c>
      <c r="X493" s="458" t="s">
        <v>2597</v>
      </c>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6</v>
      </c>
      <c r="AH493">
        <f t="shared" si="31"/>
        <v>5.2173913043478265E-3</v>
      </c>
      <c r="AI493" t="str">
        <f t="shared" si="29"/>
        <v>OK</v>
      </c>
      <c r="AJ493" s="314">
        <f t="shared" si="30"/>
        <v>46279</v>
      </c>
    </row>
    <row r="494" spans="1:36" ht="14.45">
      <c r="A494" s="155"/>
      <c r="B494" t="s">
        <v>2350</v>
      </c>
      <c r="C494">
        <v>38</v>
      </c>
      <c r="D494" t="s">
        <v>2356</v>
      </c>
      <c r="E494" t="s">
        <v>2381</v>
      </c>
      <c r="F494" t="s">
        <v>1088</v>
      </c>
      <c r="G494" t="s">
        <v>2528</v>
      </c>
      <c r="I494">
        <v>15</v>
      </c>
      <c r="J494" s="438">
        <f>IF($F494="","",IFERROR(IFERROR(INDEX(Réttabanki!$U:$U,MATCH($F494,Réttabanki!$A:$A,0)),INDEX(Vöruskrá!$R:$R,MATCH($F494,Vöruskrá!$B:$B,0)))*($H494+IF($I494="",$H494*(1+$AD$2),$I494))/2/1000,""))</f>
        <v>6</v>
      </c>
      <c r="K494" t="s">
        <v>1089</v>
      </c>
      <c r="L494" t="s">
        <v>1077</v>
      </c>
      <c r="N494">
        <v>31</v>
      </c>
      <c r="O494">
        <v>0.3</v>
      </c>
      <c r="P494">
        <v>0</v>
      </c>
      <c r="Q494">
        <v>6</v>
      </c>
      <c r="R494">
        <v>1</v>
      </c>
      <c r="S494">
        <v>0</v>
      </c>
      <c r="U494" s="455"/>
      <c r="V494" s="455"/>
      <c r="W494" s="455"/>
      <c r="X494" s="455"/>
      <c r="Y494" s="455"/>
      <c r="Z494" s="455"/>
      <c r="AA494" s="455"/>
      <c r="AF494">
        <f>IF($F494="","",IFERROR(IFERROR(INDEX(Réttabanki!$U:$U,MATCH($F494,Réttabanki!$A:$A,0)),INDEX(Vöruskrá!$R:$R,MATCH($F494,Vöruskrá!$B:$B,0)))*$H494/1000,""))</f>
        <v>0</v>
      </c>
      <c r="AG494">
        <f>IF($F494="","",IFERROR(IFERROR(INDEX(Réttabanki!$U:$U,MATCH($F494,Réttabanki!$A:$A,0)),INDEX(Vöruskrá!$R:$R,MATCH($F494,Vöruskrá!$B:$B,0)))*IF($I494="",$H494*(1+$AD$2),$I494)/1000,""))</f>
        <v>12</v>
      </c>
      <c r="AH494">
        <f t="shared" si="31"/>
        <v>1.0434782608695653E-2</v>
      </c>
      <c r="AI494" t="str">
        <f t="shared" si="29"/>
        <v>OK</v>
      </c>
      <c r="AJ494" s="314">
        <f t="shared" si="30"/>
        <v>46279</v>
      </c>
    </row>
    <row r="495" spans="1:36" ht="14.45">
      <c r="A495" s="155"/>
      <c r="B495" t="s">
        <v>2350</v>
      </c>
      <c r="C495">
        <v>38</v>
      </c>
      <c r="D495" t="s">
        <v>2344</v>
      </c>
      <c r="E495" t="s">
        <v>2481</v>
      </c>
      <c r="G495" t="s">
        <v>2759</v>
      </c>
      <c r="J495" s="438" t="str">
        <f>IF($F495="","",IFERROR(IFERROR(INDEX(Réttabanki!$U:$U,MATCH($F495,Réttabanki!$A:$A,0)),INDEX(Vöruskrá!$R:$R,MATCH($F495,Vöruskrá!$B:$B,0)))*($H495+IF($I495="",$H495*(1+$AD$2),$I495))/2/1000,""))</f>
        <v/>
      </c>
      <c r="L495" t="s">
        <v>228</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G496" t="s">
        <v>2760</v>
      </c>
      <c r="J496" s="438" t="str">
        <f>IF($F496="","",IFERROR(IFERROR(INDEX(Réttabanki!$U:$U,MATCH($F496,Réttabanki!$A:$A,0)),INDEX(Vöruskrá!$R:$R,MATCH($F496,Vöruskrá!$B:$B,0)))*($H496+IF($I496="",$H496*(1+$AD$2),$I496))/2/1000,""))</f>
        <v/>
      </c>
      <c r="K496" t="s">
        <v>2761</v>
      </c>
      <c r="L496" t="s">
        <v>165</v>
      </c>
      <c r="U496" s="455"/>
      <c r="V496" s="455"/>
      <c r="W496" s="455"/>
      <c r="X496" s="455"/>
      <c r="Y496" s="455"/>
      <c r="Z496" s="455"/>
      <c r="AA496" s="455"/>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1"/>
        <v/>
      </c>
      <c r="AI496" t="str">
        <f t="shared" si="29"/>
        <v/>
      </c>
      <c r="AJ496" s="314">
        <f t="shared" si="30"/>
        <v>46279</v>
      </c>
    </row>
    <row r="497" spans="1:36" ht="14.45">
      <c r="A497" s="155"/>
      <c r="B497" t="s">
        <v>2350</v>
      </c>
      <c r="C497">
        <v>38</v>
      </c>
      <c r="D497" t="s">
        <v>2318</v>
      </c>
      <c r="E497" t="s">
        <v>2383</v>
      </c>
      <c r="F497" t="s">
        <v>163</v>
      </c>
      <c r="G497" t="s">
        <v>2387</v>
      </c>
      <c r="H497">
        <v>40</v>
      </c>
      <c r="I497">
        <v>40</v>
      </c>
      <c r="J497" s="438">
        <f>IF($F497="","",IFERROR(IFERROR(INDEX(Réttabanki!$U:$U,MATCH($F497,Réttabanki!$A:$A,0)),INDEX(Vöruskrá!$R:$R,MATCH($F497,Vöruskrá!$B:$B,0)))*($H497+IF($I497="",$H497*(1+$AD$2),$I497))/2/1000,""))</f>
        <v>24</v>
      </c>
      <c r="K497" t="s">
        <v>164</v>
      </c>
      <c r="L497" t="s">
        <v>165</v>
      </c>
      <c r="M497" t="s">
        <v>155</v>
      </c>
      <c r="N497">
        <v>241</v>
      </c>
      <c r="O497">
        <v>4.3</v>
      </c>
      <c r="P497">
        <v>0.8</v>
      </c>
      <c r="Q497">
        <v>33</v>
      </c>
      <c r="R497">
        <v>14</v>
      </c>
      <c r="S497">
        <v>0.9</v>
      </c>
      <c r="U497" s="457"/>
      <c r="V497" s="457"/>
      <c r="W497" s="457"/>
      <c r="X497" s="457"/>
      <c r="Y497" s="457"/>
      <c r="Z497" s="457"/>
      <c r="AA497" s="457"/>
      <c r="AF497">
        <f>IF($F497="","",IFERROR(IFERROR(INDEX(Réttabanki!$U:$U,MATCH($F497,Réttabanki!$A:$A,0)),INDEX(Vöruskrá!$R:$R,MATCH($F497,Vöruskrá!$B:$B,0)))*$H497/1000,""))</f>
        <v>24</v>
      </c>
      <c r="AG497">
        <f>IF($F497="","",IFERROR(IFERROR(INDEX(Réttabanki!$U:$U,MATCH($F497,Réttabanki!$A:$A,0)),INDEX(Vöruskrá!$R:$R,MATCH($F497,Vöruskrá!$B:$B,0)))*IF($I497="",$H497*(1+$AD$2),$I497)/1000,""))</f>
        <v>24</v>
      </c>
      <c r="AH497">
        <f t="shared" si="31"/>
        <v>2.0869565217391306E-2</v>
      </c>
      <c r="AI497" t="str">
        <f t="shared" si="29"/>
        <v>OK</v>
      </c>
      <c r="AJ497" s="314">
        <f t="shared" si="30"/>
        <v>46279</v>
      </c>
    </row>
    <row r="498" spans="1:36" ht="14.45">
      <c r="A498" s="155"/>
      <c r="B498" t="s">
        <v>2350</v>
      </c>
      <c r="C498">
        <v>38</v>
      </c>
      <c r="D498" t="s">
        <v>2318</v>
      </c>
      <c r="E498" t="s">
        <v>2383</v>
      </c>
      <c r="F498" t="s">
        <v>491</v>
      </c>
      <c r="G498" t="s">
        <v>2486</v>
      </c>
      <c r="H498">
        <v>20</v>
      </c>
      <c r="I498">
        <v>20</v>
      </c>
      <c r="J498" s="438">
        <f>IF($F498="","",IFERROR(IFERROR(INDEX(Réttabanki!$U:$U,MATCH($F498,Réttabanki!$A:$A,0)),INDEX(Vöruskrá!$R:$R,MATCH($F498,Vöruskrá!$B:$B,0)))*($H498+IF($I498="",$H498*(1+$AD$2),$I498))/2/1000,""))</f>
        <v>38</v>
      </c>
      <c r="K498" t="s">
        <v>493</v>
      </c>
      <c r="L498" t="s">
        <v>228</v>
      </c>
      <c r="N498">
        <v>85</v>
      </c>
      <c r="O498">
        <v>0.8</v>
      </c>
      <c r="P498">
        <v>0.3</v>
      </c>
      <c r="Q498">
        <v>1.8</v>
      </c>
      <c r="R498">
        <v>16</v>
      </c>
      <c r="S498">
        <v>2.6</v>
      </c>
      <c r="U498" s="455"/>
      <c r="V498" s="455"/>
      <c r="W498" s="455"/>
      <c r="X498" s="455"/>
      <c r="Y498" s="455"/>
      <c r="Z498" s="455"/>
      <c r="AA498" s="455"/>
      <c r="AF498">
        <f>IF($F498="","",IFERROR(IFERROR(INDEX(Réttabanki!$U:$U,MATCH($F498,Réttabanki!$A:$A,0)),INDEX(Vöruskrá!$R:$R,MATCH($F498,Vöruskrá!$B:$B,0)))*$H498/1000,""))</f>
        <v>38</v>
      </c>
      <c r="AG498">
        <f>IF($F498="","",IFERROR(IFERROR(INDEX(Réttabanki!$U:$U,MATCH($F498,Réttabanki!$A:$A,0)),INDEX(Vöruskrá!$R:$R,MATCH($F498,Vöruskrá!$B:$B,0)))*IF($I498="",$H498*(1+$AD$2),$I498)/1000,""))</f>
        <v>38</v>
      </c>
      <c r="AH498">
        <f t="shared" si="31"/>
        <v>3.3043478260869563E-2</v>
      </c>
      <c r="AI498" t="str">
        <f t="shared" si="29"/>
        <v>OK</v>
      </c>
      <c r="AJ498" s="314">
        <f t="shared" si="30"/>
        <v>46279</v>
      </c>
    </row>
    <row r="499" spans="1:36" ht="14.45">
      <c r="A499" s="155"/>
      <c r="B499" t="s">
        <v>2350</v>
      </c>
      <c r="C499">
        <v>38</v>
      </c>
      <c r="D499" t="s">
        <v>2318</v>
      </c>
      <c r="E499" t="s">
        <v>1080</v>
      </c>
      <c r="G499" t="s">
        <v>2762</v>
      </c>
      <c r="J499" s="438" t="str">
        <f>IF($F499="","",IFERROR(IFERROR(INDEX(Réttabanki!$U:$U,MATCH($F499,Réttabanki!$A:$A,0)),INDEX(Vöruskrá!$R:$R,MATCH($F499,Vöruskrá!$B:$B,0)))*($H499+IF($I499="",$H499*(1+$AD$2),$I499))/2/1000,""))</f>
        <v/>
      </c>
      <c r="K499" t="s">
        <v>2763</v>
      </c>
      <c r="L499" t="s">
        <v>228</v>
      </c>
      <c r="U499" s="457"/>
      <c r="V499" s="457"/>
      <c r="W499" s="457"/>
      <c r="X499" s="457"/>
      <c r="Y499" s="457"/>
      <c r="Z499" s="457"/>
      <c r="AA499" s="457"/>
      <c r="AF499" t="str">
        <f>IF($F499="","",IFERROR(IFERROR(INDEX(Réttabanki!$U:$U,MATCH($F499,Réttabanki!$A:$A,0)),INDEX(Vöruskrá!$R:$R,MATCH($F499,Vöruskrá!$B:$B,0)))*$H499/1000,""))</f>
        <v/>
      </c>
      <c r="AG499" t="str">
        <f>IF($F499="","",IFERROR(IFERROR(INDEX(Réttabanki!$U:$U,MATCH($F499,Réttabanki!$A:$A,0)),INDEX(Vöruskrá!$R:$R,MATCH($F499,Vöruskrá!$B:$B,0)))*IF($I499="",$H499*(1+$AD$2),$I499)/1000,""))</f>
        <v/>
      </c>
      <c r="AH499" t="str">
        <f t="shared" si="31"/>
        <v/>
      </c>
      <c r="AI499" t="str">
        <f t="shared" si="29"/>
        <v/>
      </c>
      <c r="AJ499" s="314">
        <f t="shared" si="30"/>
        <v>46279</v>
      </c>
    </row>
    <row r="500" spans="1:36" ht="14.45">
      <c r="A500" s="155"/>
      <c r="B500" t="s">
        <v>2350</v>
      </c>
      <c r="C500">
        <v>38</v>
      </c>
      <c r="D500" t="s">
        <v>2318</v>
      </c>
      <c r="E500" t="s">
        <v>1080</v>
      </c>
      <c r="F500" t="s">
        <v>1308</v>
      </c>
      <c r="G500" t="s">
        <v>2392</v>
      </c>
      <c r="H500">
        <v>40</v>
      </c>
      <c r="J500" s="438">
        <f>IF($F500="","",IFERROR(IFERROR(INDEX(Réttabanki!$U:$U,MATCH($F500,Réttabanki!$A:$A,0)),INDEX(Vöruskrá!$R:$R,MATCH($F500,Vöruskrá!$B:$B,0)))*($H500+IF($I500="",$H500*(1+$AD$2),$I500))/2/1000,""))</f>
        <v>30</v>
      </c>
      <c r="K500" t="s">
        <v>1309</v>
      </c>
      <c r="L500" t="s">
        <v>228</v>
      </c>
      <c r="N500">
        <v>227</v>
      </c>
      <c r="O500">
        <v>4.2</v>
      </c>
      <c r="P500">
        <v>0.4</v>
      </c>
      <c r="Q500">
        <v>39.799999999999997</v>
      </c>
      <c r="R500">
        <v>2.1</v>
      </c>
      <c r="S500">
        <v>0.9</v>
      </c>
      <c r="U500" s="455"/>
      <c r="V500" s="455"/>
      <c r="W500" s="455"/>
      <c r="X500" s="455"/>
      <c r="Y500" s="455"/>
      <c r="Z500" s="455"/>
      <c r="AA500" s="455"/>
      <c r="AF500">
        <f>IF($F500="","",IFERROR(IFERROR(INDEX(Réttabanki!$U:$U,MATCH($F500,Réttabanki!$A:$A,0)),INDEX(Vöruskrá!$R:$R,MATCH($F500,Vöruskrá!$B:$B,0)))*$H500/1000,""))</f>
        <v>24</v>
      </c>
      <c r="AG500">
        <f>IF($F500="","",IFERROR(IFERROR(INDEX(Réttabanki!$U:$U,MATCH($F500,Réttabanki!$A:$A,0)),INDEX(Vöruskrá!$R:$R,MATCH($F500,Vöruskrá!$B:$B,0)))*IF($I500="",$H500*(1+$AD$2),$I500)/1000,""))</f>
        <v>36</v>
      </c>
      <c r="AH500">
        <f t="shared" si="31"/>
        <v>3.1304347826086959E-2</v>
      </c>
      <c r="AI500" t="str">
        <f t="shared" si="29"/>
        <v>OK</v>
      </c>
      <c r="AJ500" s="314">
        <f t="shared" si="30"/>
        <v>46279</v>
      </c>
    </row>
    <row r="501" spans="1:36" ht="14.45">
      <c r="A501" s="155"/>
      <c r="B501" t="s">
        <v>2350</v>
      </c>
      <c r="C501">
        <v>38</v>
      </c>
      <c r="D501" t="s">
        <v>2318</v>
      </c>
      <c r="E501" t="s">
        <v>1080</v>
      </c>
      <c r="F501" t="s">
        <v>491</v>
      </c>
      <c r="G501" t="s">
        <v>2486</v>
      </c>
      <c r="H501">
        <v>20</v>
      </c>
      <c r="J501" s="438">
        <f>IF($F501="","",IFERROR(IFERROR(INDEX(Réttabanki!$U:$U,MATCH($F501,Réttabanki!$A:$A,0)),INDEX(Vöruskrá!$R:$R,MATCH($F501,Vöruskrá!$B:$B,0)))*($H501+IF($I501="",$H501*(1+$AD$2),$I501))/2/1000,""))</f>
        <v>47.5</v>
      </c>
      <c r="K501" t="s">
        <v>493</v>
      </c>
      <c r="L501" t="s">
        <v>228</v>
      </c>
      <c r="N501">
        <v>85</v>
      </c>
      <c r="O501">
        <v>0.8</v>
      </c>
      <c r="P501">
        <v>0.3</v>
      </c>
      <c r="Q501">
        <v>1.8</v>
      </c>
      <c r="R501">
        <v>16</v>
      </c>
      <c r="S501">
        <v>2.6</v>
      </c>
      <c r="U501" s="457"/>
      <c r="V501" s="457"/>
      <c r="W501" s="457"/>
      <c r="X501" s="457"/>
      <c r="Y501" s="457"/>
      <c r="Z501" s="457"/>
      <c r="AA501" s="457"/>
      <c r="AF501">
        <f>IF($F501="","",IFERROR(IFERROR(INDEX(Réttabanki!$U:$U,MATCH($F501,Réttabanki!$A:$A,0)),INDEX(Vöruskrá!$R:$R,MATCH($F501,Vöruskrá!$B:$B,0)))*$H501/1000,""))</f>
        <v>38</v>
      </c>
      <c r="AG501">
        <f>IF($F501="","",IFERROR(IFERROR(INDEX(Réttabanki!$U:$U,MATCH($F501,Réttabanki!$A:$A,0)),INDEX(Vöruskrá!$R:$R,MATCH($F501,Vöruskrá!$B:$B,0)))*IF($I501="",$H501*(1+$AD$2),$I501)/1000,""))</f>
        <v>57</v>
      </c>
      <c r="AH501">
        <f t="shared" si="31"/>
        <v>4.9565217391304345E-2</v>
      </c>
      <c r="AI501" t="str">
        <f t="shared" si="29"/>
        <v>OK</v>
      </c>
      <c r="AJ501" s="314">
        <f t="shared" si="30"/>
        <v>46279</v>
      </c>
    </row>
    <row r="502" spans="1:36">
      <c r="A502" s="154"/>
      <c r="B502" s="95" t="s">
        <v>2350</v>
      </c>
      <c r="C502" s="95">
        <v>38</v>
      </c>
      <c r="D502" s="96"/>
      <c r="E502" s="96"/>
      <c r="F502" s="96" t="s">
        <v>2393</v>
      </c>
      <c r="G502" s="96"/>
      <c r="H502" s="97"/>
      <c r="I502" s="97"/>
      <c r="J502" s="225">
        <f>SUMIFS($AF$3:$AF$798,$AJ$3:$AJ$798,$AJ502,$D$3:$D$798,"&lt;&gt;Grunnskólar starfsmenn",$E$3:$E$798,"Aðalréttur")+SUMIFS($AF$3:$AF$798,$AJ$3:$AJ$798,$AJ502,$D$3:$D$798,"&lt;&gt;Grunnskólar starfsmenn",$E$3:$E$798,"Meðlætisbar")+SUMIFS($AF$3:$AF$798,$AJ$3:$AJ$798,$AJ502,$D$3:$D$798,"&lt;&gt;Grunnskólar starfsmenn",$E$3:$E$798,"Síðdegishressing")</f>
        <v>282</v>
      </c>
      <c r="K502" s="9" t="s">
        <v>2394</v>
      </c>
      <c r="L502" s="9"/>
      <c r="M502" s="9"/>
      <c r="N502" s="10"/>
      <c r="O502" s="10"/>
      <c r="P502" s="10"/>
      <c r="Q502" s="10"/>
      <c r="R502" s="10"/>
      <c r="S502" s="10"/>
      <c r="T502" s="44"/>
      <c r="U502" s="455"/>
      <c r="V502" s="455"/>
      <c r="W502" s="455"/>
      <c r="X502" s="455"/>
      <c r="Y502" s="455"/>
      <c r="Z502" s="455"/>
      <c r="AA502" s="455"/>
      <c r="AC502" t="s">
        <v>88</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IF($J502="","",$J502/$AE$6)</f>
        <v>0.2088888888888889</v>
      </c>
      <c r="AI502" s="409" t="str">
        <f t="shared" si="29"/>
        <v>OK</v>
      </c>
      <c r="AJ502" s="314">
        <f t="shared" si="30"/>
        <v>46279</v>
      </c>
    </row>
    <row r="503" spans="1:36">
      <c r="A503" s="154"/>
      <c r="B503" s="95" t="s">
        <v>2350</v>
      </c>
      <c r="C503" s="95">
        <v>38</v>
      </c>
      <c r="D503" s="96"/>
      <c r="E503" s="96"/>
      <c r="F503" s="96" t="s">
        <v>2395</v>
      </c>
      <c r="G503" s="96"/>
      <c r="H503" s="97"/>
      <c r="I503" s="97"/>
      <c r="J503" s="225">
        <f>SUMIFS($AG$3:$AG$798,$AJ$3:$AJ$798,$AJ503,$D$3:$D$798,"&lt;&gt;Grunnskólar starfsmenn",$E$3:$E$798,"Aðalréttur")+SUMIFS($AG$3:$AG$798,$AJ$3:$AJ$798,$AJ503,$D$3:$D$798,"&lt;&gt;Grunnskólar starfsmenn",$E$3:$E$798,"Meðlætisbar")</f>
        <v>275</v>
      </c>
      <c r="K503" s="9" t="s">
        <v>2394</v>
      </c>
      <c r="L503" s="9"/>
      <c r="M503" s="9"/>
      <c r="N503" s="10"/>
      <c r="O503" s="10"/>
      <c r="P503" s="10"/>
      <c r="Q503" s="10"/>
      <c r="R503" s="10"/>
      <c r="S503" s="10"/>
      <c r="T503" s="44"/>
      <c r="U503" s="457"/>
      <c r="V503" s="457"/>
      <c r="W503" s="457"/>
      <c r="X503" s="457"/>
      <c r="Y503" s="457"/>
      <c r="Z503" s="457"/>
      <c r="AA503" s="457"/>
      <c r="AC503" t="s">
        <v>93</v>
      </c>
      <c r="AF503" s="205" t="str">
        <f>IF($F503="","",IFERROR(IFERROR(INDEX(Réttabanki!$U:$U,MATCH($F503,Réttabanki!$A:$A,0)),INDEX(Vöruskrá!$R:$R,MATCH($F503,Vöruskrá!$B:$B,0)))*$H503/1000,""))</f>
        <v/>
      </c>
      <c r="AG503" s="205" t="str">
        <f>IF($F503="","",IFERROR(IFERROR(INDEX(Réttabanki!$U:$U,MATCH($F503,Réttabanki!$A:$A,0)),INDEX(Vöruskrá!$R:$R,MATCH($F503,Vöruskrá!$B:$B,0)))*IF($I503="",$H503*(1+$AD$2),$I503)/1000,""))</f>
        <v/>
      </c>
      <c r="AH503" s="206">
        <f>IF($J503="","",$J503/$AE$5)</f>
        <v>0.2391304347826087</v>
      </c>
      <c r="AI503" s="409" t="str">
        <f t="shared" si="29"/>
        <v>OK</v>
      </c>
      <c r="AJ503" s="314">
        <f t="shared" si="30"/>
        <v>46279</v>
      </c>
    </row>
    <row r="504" spans="1:36" ht="14.45">
      <c r="A504" s="155">
        <v>46280</v>
      </c>
      <c r="B504" t="s">
        <v>2396</v>
      </c>
      <c r="C504">
        <v>38</v>
      </c>
      <c r="D504" t="s">
        <v>2344</v>
      </c>
      <c r="E504" t="s">
        <v>2352</v>
      </c>
      <c r="G504" s="333" t="s">
        <v>2397</v>
      </c>
      <c r="J504" s="438" t="str">
        <f>IF($F504="","",IFERROR(IFERROR(INDEX(Réttabanki!$U:$U,MATCH($F504,Réttabanki!$A:$A,0)),INDEX(Vöruskrá!$R:$R,MATCH($F504,Vöruskrá!$B:$B,0)))*($H504+IF($I504="",$H504*(1+$AD$2),$I504))/2/1000,""))</f>
        <v/>
      </c>
      <c r="K504" t="s">
        <v>2406</v>
      </c>
      <c r="L504" t="s">
        <v>2407</v>
      </c>
      <c r="U504" s="455"/>
      <c r="V504" s="455"/>
      <c r="W504" s="455"/>
      <c r="X504" s="455"/>
      <c r="Y504" s="455"/>
      <c r="Z504" s="455"/>
      <c r="AA504" s="455"/>
      <c r="AF504" t="str">
        <f>IF($F504="","",IFERROR(IFERROR(INDEX(Réttabanki!$U:$U,MATCH($F504,Réttabanki!$A:$A,0)),INDEX(Vöruskrá!$R:$R,MATCH($F504,Vöruskrá!$B:$B,0)))*$H504/1000,""))</f>
        <v/>
      </c>
      <c r="AG504" t="str">
        <f>IF($F504="","",IFERROR(IFERROR(INDEX(Réttabanki!$U:$U,MATCH($F504,Réttabanki!$A:$A,0)),INDEX(Vöruskrá!$R:$R,MATCH($F504,Vöruskrá!$B:$B,0)))*IF($I504="",$H504*(1+$AD$2),$I504)/1000,""))</f>
        <v/>
      </c>
      <c r="AH504" t="str">
        <f t="shared" ref="AH504:AH532" si="32">IF(N($AF504)+N($AG504)=0,"",MAX(N($AF504)/$AE$6,N($AG504)/$AE$5))</f>
        <v/>
      </c>
      <c r="AI504" t="str">
        <f t="shared" si="29"/>
        <v/>
      </c>
      <c r="AJ504" s="314">
        <f t="shared" si="30"/>
        <v>46280</v>
      </c>
    </row>
    <row r="505" spans="1:36" ht="14.45">
      <c r="A505" s="332"/>
      <c r="B505" s="410" t="s">
        <v>2396</v>
      </c>
      <c r="C505" s="410">
        <v>38</v>
      </c>
      <c r="D505" s="333" t="s">
        <v>2344</v>
      </c>
      <c r="E505" s="333" t="s">
        <v>2352</v>
      </c>
      <c r="F505" s="333" t="s">
        <v>1260</v>
      </c>
      <c r="G505" s="333" t="s">
        <v>1259</v>
      </c>
      <c r="H505" s="334">
        <v>200</v>
      </c>
      <c r="I505" s="334">
        <v>250</v>
      </c>
      <c r="J505" s="335">
        <f>IF($F505="","",IFERROR(IFERROR(INDEX(Réttabanki!$U:$U,MATCH($F505,Réttabanki!$A:$A,0)),INDEX(Vöruskrá!$R:$R,MATCH($F505,Vöruskrá!$B:$B,0)))*($H505+IF($I505="",$H505*(1+$AD$2),$I505))/2/1000,""))</f>
        <v>425.25</v>
      </c>
      <c r="K505" s="411" t="s">
        <v>1261</v>
      </c>
      <c r="L505" s="411" t="s">
        <v>1262</v>
      </c>
      <c r="M505" s="411"/>
      <c r="N505" s="412">
        <v>108</v>
      </c>
      <c r="O505" s="412">
        <v>4.2</v>
      </c>
      <c r="P505" s="412">
        <v>2.6</v>
      </c>
      <c r="Q505" s="412">
        <v>9.4</v>
      </c>
      <c r="R505" s="412">
        <v>8.1999999999999993</v>
      </c>
      <c r="S505" s="412">
        <v>0.5</v>
      </c>
      <c r="T505" s="414">
        <v>2</v>
      </c>
      <c r="U505" s="457" t="s">
        <v>2357</v>
      </c>
      <c r="V505" s="457" t="s">
        <v>2358</v>
      </c>
      <c r="W505" s="457">
        <v>140</v>
      </c>
      <c r="X505" s="457" t="s">
        <v>2400</v>
      </c>
      <c r="Y505" s="457">
        <v>75</v>
      </c>
      <c r="Z505" s="457" t="s">
        <v>2401</v>
      </c>
      <c r="AA505" s="457"/>
      <c r="AF505" s="205">
        <f>IF($F505="","",IFERROR(IFERROR(INDEX(Réttabanki!$U:$U,MATCH($F505,Réttabanki!$A:$A,0)),INDEX(Vöruskrá!$R:$R,MATCH($F505,Vöruskrá!$B:$B,0)))*$H505/1000,""))</f>
        <v>378</v>
      </c>
      <c r="AG505" s="205">
        <f>IF($F505="","",IFERROR(IFERROR(INDEX(Réttabanki!$U:$U,MATCH($F505,Réttabanki!$A:$A,0)),INDEX(Vöruskrá!$R:$R,MATCH($F505,Vöruskrá!$B:$B,0)))*IF($I505="",$H505*(1+$AD$2),$I505)/1000,""))</f>
        <v>472.5</v>
      </c>
      <c r="AH505" s="206">
        <f t="shared" si="32"/>
        <v>0.41086956521739132</v>
      </c>
      <c r="AI505" s="409" t="str">
        <f t="shared" si="29"/>
        <v>⚠ Yfir 30%</v>
      </c>
      <c r="AJ505" s="314">
        <f t="shared" si="30"/>
        <v>46280</v>
      </c>
    </row>
    <row r="506" spans="1:36" ht="14.45">
      <c r="A506" s="332"/>
      <c r="B506" s="410" t="s">
        <v>2396</v>
      </c>
      <c r="C506" s="410">
        <v>38</v>
      </c>
      <c r="D506" s="333" t="s">
        <v>2344</v>
      </c>
      <c r="E506" s="333" t="s">
        <v>2352</v>
      </c>
      <c r="F506" s="333" t="s">
        <v>440</v>
      </c>
      <c r="G506" s="333" t="s">
        <v>2402</v>
      </c>
      <c r="H506" s="334">
        <v>25</v>
      </c>
      <c r="I506" s="334">
        <v>25</v>
      </c>
      <c r="J506" s="335">
        <f>IF($F506="","",IFERROR(IFERROR(INDEX(Réttabanki!$U:$U,MATCH($F506,Réttabanki!$A:$A,0)),INDEX(Vöruskrá!$R:$R,MATCH($F506,Vöruskrá!$B:$B,0)))*($H506+IF($I506="",$H506*(1+$AD$2),$I506))/2/1000,""))</f>
        <v>25.45</v>
      </c>
      <c r="K506" s="411" t="s">
        <v>441</v>
      </c>
      <c r="L506" s="411" t="s">
        <v>442</v>
      </c>
      <c r="M506" s="411" t="s">
        <v>443</v>
      </c>
      <c r="N506" s="412">
        <v>252</v>
      </c>
      <c r="O506" s="412">
        <v>1.1000000000000001</v>
      </c>
      <c r="P506" s="412">
        <v>0.2</v>
      </c>
      <c r="Q506" s="412">
        <v>50</v>
      </c>
      <c r="R506" s="412">
        <v>4.8</v>
      </c>
      <c r="S506" s="412">
        <v>0.6</v>
      </c>
      <c r="T506" s="413" t="str">
        <f>IF(F506="","",IFERROR(INDEX(Réttabanki!Q:Q,MATCH(F506,Réttabanki!A:A,0)),IFERROR(INDEX(Réttabanki!Q:Q,MATCH(F506,Réttabanki!B:B,0)),"")))</f>
        <v/>
      </c>
      <c r="U506" s="455" t="s">
        <v>2357</v>
      </c>
      <c r="V506" s="455" t="s">
        <v>2403</v>
      </c>
      <c r="W506" s="455"/>
      <c r="X506" s="455"/>
      <c r="Y506" s="455"/>
      <c r="Z506" s="455"/>
      <c r="AA506" s="455"/>
      <c r="AF506" s="205">
        <f>IF($F506="","",IFERROR(IFERROR(INDEX(Réttabanki!$U:$U,MATCH($F506,Réttabanki!$A:$A,0)),INDEX(Vöruskrá!$R:$R,MATCH($F506,Vöruskrá!$B:$B,0)))*$H506/1000,""))</f>
        <v>25.45</v>
      </c>
      <c r="AG506" s="205">
        <f>IF($F506="","",IFERROR(IFERROR(INDEX(Réttabanki!$U:$U,MATCH($F506,Réttabanki!$A:$A,0)),INDEX(Vöruskrá!$R:$R,MATCH($F506,Vöruskrá!$B:$B,0)))*IF($I506="",$H506*(1+$AD$2),$I506)/1000,""))</f>
        <v>25.45</v>
      </c>
      <c r="AH506" s="206">
        <f t="shared" si="32"/>
        <v>2.2130434782608694E-2</v>
      </c>
      <c r="AI506" s="409" t="str">
        <f t="shared" si="29"/>
        <v>OK</v>
      </c>
      <c r="AJ506" s="314">
        <f t="shared" si="30"/>
        <v>46280</v>
      </c>
    </row>
    <row r="507" spans="1:36" ht="14.45">
      <c r="A507" s="332"/>
      <c r="B507" s="410" t="s">
        <v>2396</v>
      </c>
      <c r="C507" s="410">
        <v>38</v>
      </c>
      <c r="D507" s="333" t="s">
        <v>2344</v>
      </c>
      <c r="E507" s="333" t="s">
        <v>2352</v>
      </c>
      <c r="F507" s="333" t="s">
        <v>505</v>
      </c>
      <c r="G507" s="333" t="s">
        <v>2404</v>
      </c>
      <c r="H507" s="334">
        <v>10</v>
      </c>
      <c r="I507" s="334">
        <v>10</v>
      </c>
      <c r="J507" s="335">
        <f>IF($F507="","",IFERROR(IFERROR(INDEX(Réttabanki!$U:$U,MATCH($F507,Réttabanki!$A:$A,0)),INDEX(Vöruskrá!$R:$R,MATCH($F507,Vöruskrá!$B:$B,0)))*($H507+IF($I507="",$H507*(1+$AD$2),$I507))/2/1000,""))</f>
        <v>23</v>
      </c>
      <c r="K507" s="411" t="s">
        <v>507</v>
      </c>
      <c r="L507" s="411" t="s">
        <v>214</v>
      </c>
      <c r="M507" s="411"/>
      <c r="N507" s="412">
        <v>738</v>
      </c>
      <c r="O507" s="412">
        <v>82</v>
      </c>
      <c r="P507" s="412">
        <v>49</v>
      </c>
      <c r="Q507" s="412">
        <v>0.4</v>
      </c>
      <c r="R507" s="412">
        <v>0.6</v>
      </c>
      <c r="S507" s="412">
        <v>1.2</v>
      </c>
      <c r="T507" s="414" t="str">
        <f>IF(F507="","",IFERROR(INDEX(Réttabanki!Q:Q,MATCH(F507,Réttabanki!A:A,0)),IFERROR(INDEX(Réttabanki!Q:Q,MATCH(F507,Réttabanki!B:B,0)),"")))</f>
        <v> </v>
      </c>
      <c r="U507" s="457" t="s">
        <v>2357</v>
      </c>
      <c r="V507" s="457" t="s">
        <v>2403</v>
      </c>
      <c r="W507" s="457"/>
      <c r="X507" s="457"/>
      <c r="Y507" s="457"/>
      <c r="Z507" s="457"/>
      <c r="AA507" s="457"/>
      <c r="AF507" s="205">
        <f>IF($F507="","",IFERROR(IFERROR(INDEX(Réttabanki!$U:$U,MATCH($F507,Réttabanki!$A:$A,0)),INDEX(Vöruskrá!$R:$R,MATCH($F507,Vöruskrá!$B:$B,0)))*$H507/1000,""))</f>
        <v>23</v>
      </c>
      <c r="AG507" s="205">
        <f>IF($F507="","",IFERROR(IFERROR(INDEX(Réttabanki!$U:$U,MATCH($F507,Réttabanki!$A:$A,0)),INDEX(Vöruskrá!$R:$R,MATCH($F507,Vöruskrá!$B:$B,0)))*IF($I507="",$H507*(1+$AD$2),$I507)/1000,""))</f>
        <v>23</v>
      </c>
      <c r="AH507" s="206">
        <f t="shared" si="32"/>
        <v>0.02</v>
      </c>
      <c r="AI507" s="409" t="str">
        <f t="shared" si="29"/>
        <v>OK</v>
      </c>
      <c r="AJ507" s="314">
        <f t="shared" si="30"/>
        <v>46280</v>
      </c>
    </row>
    <row r="508" spans="1:36" ht="14.45">
      <c r="A508" s="332"/>
      <c r="B508" s="410" t="s">
        <v>2396</v>
      </c>
      <c r="C508" s="410">
        <v>38</v>
      </c>
      <c r="D508" s="333" t="s">
        <v>2356</v>
      </c>
      <c r="E508" s="333" t="s">
        <v>2352</v>
      </c>
      <c r="F508" s="333"/>
      <c r="G508" s="333" t="s">
        <v>2397</v>
      </c>
      <c r="H508" s="334"/>
      <c r="I508" s="334"/>
      <c r="J508" s="335" t="str">
        <f>IF($F508="","",IFERROR(IFERROR(INDEX(Réttabanki!$U:$U,MATCH($F508,Réttabanki!$A:$A,0)),INDEX(Vöruskrá!$R:$R,MATCH($F508,Vöruskrá!$B:$B,0)))*($H508+IF($I508="",$H508*(1+$AD$2),$I508))/2/1000,""))</f>
        <v/>
      </c>
      <c r="K508" s="411" t="s">
        <v>2764</v>
      </c>
      <c r="L508" s="411" t="s">
        <v>2765</v>
      </c>
      <c r="M508" s="411"/>
      <c r="N508" s="412"/>
      <c r="O508" s="412"/>
      <c r="P508" s="412"/>
      <c r="Q508" s="412"/>
      <c r="R508" s="412"/>
      <c r="S508" s="412"/>
      <c r="T508" s="414"/>
      <c r="U508" s="455"/>
      <c r="V508" s="455"/>
      <c r="W508" s="455"/>
      <c r="X508" s="455"/>
      <c r="Y508" s="455"/>
      <c r="Z508" s="455"/>
      <c r="AA508" s="455"/>
      <c r="AF508" s="205" t="str">
        <f>IF($F508="","",IFERROR(IFERROR(INDEX(Réttabanki!$U:$U,MATCH($F508,Réttabanki!$A:$A,0)),INDEX(Vöruskrá!$R:$R,MATCH($F508,Vöruskrá!$B:$B,0)))*$H508/1000,""))</f>
        <v/>
      </c>
      <c r="AG508" s="205" t="str">
        <f>IF($F508="","",IFERROR(IFERROR(INDEX(Réttabanki!$U:$U,MATCH($F508,Réttabanki!$A:$A,0)),INDEX(Vöruskrá!$R:$R,MATCH($F508,Vöruskrá!$B:$B,0)))*IF($I508="",$H508*(1+$AD$2),$I508)/1000,""))</f>
        <v/>
      </c>
      <c r="AH508" s="206" t="str">
        <f t="shared" si="32"/>
        <v/>
      </c>
      <c r="AI508" s="409" t="str">
        <f t="shared" si="29"/>
        <v/>
      </c>
      <c r="AJ508" s="314">
        <f t="shared" si="30"/>
        <v>46280</v>
      </c>
    </row>
    <row r="509" spans="1:36" ht="14.45">
      <c r="A509" s="332"/>
      <c r="B509" s="410" t="s">
        <v>2396</v>
      </c>
      <c r="C509" s="410">
        <v>38</v>
      </c>
      <c r="D509" s="333" t="s">
        <v>2356</v>
      </c>
      <c r="E509" s="333" t="s">
        <v>2352</v>
      </c>
      <c r="F509" s="333" t="s">
        <v>1634</v>
      </c>
      <c r="G509" s="333" t="s">
        <v>1259</v>
      </c>
      <c r="H509" s="334">
        <v>200</v>
      </c>
      <c r="I509" s="334">
        <v>250</v>
      </c>
      <c r="J509" s="445">
        <f>IF($F509="","",IFERROR(IFERROR(INDEX(Réttabanki!$U:$U,MATCH($F509,Réttabanki!$A:$A,0)),INDEX(Vöruskrá!$R:$R,MATCH($F509,Vöruskrá!$B:$B,0)))*($H509+IF($I509="",$H509*(1+$AD$2),$I509))/2/1000,""))</f>
        <v>0</v>
      </c>
      <c r="K509" s="411" t="s">
        <v>1635</v>
      </c>
      <c r="L509" s="411" t="s">
        <v>1636</v>
      </c>
      <c r="M509" s="411"/>
      <c r="N509" s="412">
        <v>101</v>
      </c>
      <c r="O509" s="412">
        <v>5</v>
      </c>
      <c r="P509" s="412">
        <v>2.6</v>
      </c>
      <c r="Q509" s="412">
        <v>7</v>
      </c>
      <c r="R509" s="412">
        <v>12</v>
      </c>
      <c r="S509" s="412">
        <v>0.5</v>
      </c>
      <c r="T509" s="414">
        <v>2</v>
      </c>
      <c r="U509" s="457" t="s">
        <v>2357</v>
      </c>
      <c r="V509" s="457" t="s">
        <v>2358</v>
      </c>
      <c r="W509" s="457">
        <v>140</v>
      </c>
      <c r="X509" s="457" t="s">
        <v>2400</v>
      </c>
      <c r="Y509" s="457">
        <v>75</v>
      </c>
      <c r="Z509" s="457" t="s">
        <v>2401</v>
      </c>
      <c r="AA509" s="457"/>
      <c r="AF509" s="205">
        <f>IF($F509="","",IFERROR(IFERROR(INDEX(Réttabanki!$U:$U,MATCH($F509,Réttabanki!$A:$A,0)),INDEX(Vöruskrá!$R:$R,MATCH($F509,Vöruskrá!$B:$B,0)))*$H509/1000,""))</f>
        <v>0</v>
      </c>
      <c r="AG509" s="205">
        <f>IF($F509="","",IFERROR(IFERROR(INDEX(Réttabanki!$U:$U,MATCH($F509,Réttabanki!$A:$A,0)),INDEX(Vöruskrá!$R:$R,MATCH($F509,Vöruskrá!$B:$B,0)))*IF($I509="",$H509*(1+$AD$2),$I509)/1000,""))</f>
        <v>0</v>
      </c>
      <c r="AH509" s="206" t="str">
        <f t="shared" si="32"/>
        <v/>
      </c>
      <c r="AI509" s="409" t="str">
        <f t="shared" si="29"/>
        <v/>
      </c>
      <c r="AJ509" s="314">
        <f t="shared" si="30"/>
        <v>46280</v>
      </c>
    </row>
    <row r="510" spans="1:36" ht="14.45">
      <c r="A510" s="332"/>
      <c r="B510" s="410" t="s">
        <v>2396</v>
      </c>
      <c r="C510" s="410">
        <v>38</v>
      </c>
      <c r="D510" s="333" t="s">
        <v>2356</v>
      </c>
      <c r="E510" s="333" t="s">
        <v>2352</v>
      </c>
      <c r="F510" s="333" t="s">
        <v>440</v>
      </c>
      <c r="G510" s="333" t="s">
        <v>2402</v>
      </c>
      <c r="H510" s="334">
        <v>25</v>
      </c>
      <c r="I510" s="334">
        <v>25</v>
      </c>
      <c r="J510" s="335">
        <f>IF($F510="","",IFERROR(IFERROR(INDEX(Réttabanki!$U:$U,MATCH($F510,Réttabanki!$A:$A,0)),INDEX(Vöruskrá!$R:$R,MATCH($F510,Vöruskrá!$B:$B,0)))*($H510+IF($I510="",$H510*(1+$AD$2),$I510))/2/1000,""))</f>
        <v>25.45</v>
      </c>
      <c r="K510" s="411" t="s">
        <v>441</v>
      </c>
      <c r="L510" s="411" t="s">
        <v>442</v>
      </c>
      <c r="M510" s="411" t="s">
        <v>443</v>
      </c>
      <c r="N510" s="412">
        <v>252</v>
      </c>
      <c r="O510" s="412">
        <v>1.1000000000000001</v>
      </c>
      <c r="P510" s="412">
        <v>0.2</v>
      </c>
      <c r="Q510" s="412">
        <v>50</v>
      </c>
      <c r="R510" s="412">
        <v>4.8</v>
      </c>
      <c r="S510" s="412">
        <v>0.6</v>
      </c>
      <c r="T510" s="413" t="str">
        <f>IF(F510="","",IFERROR(INDEX(Réttabanki!Q:Q,MATCH(F510,Réttabanki!A:A,0)),IFERROR(INDEX(Réttabanki!Q:Q,MATCH(F510,Réttabanki!B:B,0)),"")))</f>
        <v/>
      </c>
      <c r="U510" s="455" t="s">
        <v>2357</v>
      </c>
      <c r="V510" s="455" t="s">
        <v>2403</v>
      </c>
      <c r="W510" s="455"/>
      <c r="X510" s="455"/>
      <c r="Y510" s="455"/>
      <c r="Z510" s="455"/>
      <c r="AA510" s="455"/>
      <c r="AF510" s="205">
        <f>IF($F510="","",IFERROR(IFERROR(INDEX(Réttabanki!$U:$U,MATCH($F510,Réttabanki!$A:$A,0)),INDEX(Vöruskrá!$R:$R,MATCH($F510,Vöruskrá!$B:$B,0)))*$H510/1000,""))</f>
        <v>25.45</v>
      </c>
      <c r="AG510" s="205">
        <f>IF($F510="","",IFERROR(IFERROR(INDEX(Réttabanki!$U:$U,MATCH($F510,Réttabanki!$A:$A,0)),INDEX(Vöruskrá!$R:$R,MATCH($F510,Vöruskrá!$B:$B,0)))*IF($I510="",$H510*(1+$AD$2),$I510)/1000,""))</f>
        <v>25.45</v>
      </c>
      <c r="AH510" s="206">
        <f t="shared" si="32"/>
        <v>2.2130434782608694E-2</v>
      </c>
      <c r="AI510" s="409" t="str">
        <f t="shared" si="29"/>
        <v>OK</v>
      </c>
      <c r="AJ510" s="314">
        <f t="shared" si="30"/>
        <v>46280</v>
      </c>
    </row>
    <row r="511" spans="1:36" ht="14.45">
      <c r="A511" s="332"/>
      <c r="B511" s="410" t="s">
        <v>2396</v>
      </c>
      <c r="C511" s="410">
        <v>38</v>
      </c>
      <c r="D511" s="333" t="s">
        <v>2356</v>
      </c>
      <c r="E511" s="333" t="s">
        <v>2352</v>
      </c>
      <c r="F511" s="333" t="s">
        <v>505</v>
      </c>
      <c r="G511" s="333" t="s">
        <v>2404</v>
      </c>
      <c r="H511" s="334">
        <v>10</v>
      </c>
      <c r="I511" s="334">
        <v>10</v>
      </c>
      <c r="J511" s="335">
        <f>IF($F511="","",IFERROR(IFERROR(INDEX(Réttabanki!$U:$U,MATCH($F511,Réttabanki!$A:$A,0)),INDEX(Vöruskrá!$R:$R,MATCH($F511,Vöruskrá!$B:$B,0)))*($H511+IF($I511="",$H511*(1+$AD$2),$I511))/2/1000,""))</f>
        <v>23</v>
      </c>
      <c r="K511" s="411" t="s">
        <v>507</v>
      </c>
      <c r="L511" s="411" t="s">
        <v>214</v>
      </c>
      <c r="M511" s="411"/>
      <c r="N511" s="412">
        <v>738</v>
      </c>
      <c r="O511" s="412">
        <v>82</v>
      </c>
      <c r="P511" s="412">
        <v>49</v>
      </c>
      <c r="Q511" s="412">
        <v>0.4</v>
      </c>
      <c r="R511" s="412">
        <v>0.6</v>
      </c>
      <c r="S511" s="412">
        <v>1.2</v>
      </c>
      <c r="T511" s="414" t="str">
        <f>IF(F511="","",IFERROR(INDEX(Réttabanki!Q:Q,MATCH(F511,Réttabanki!A:A,0)),IFERROR(INDEX(Réttabanki!Q:Q,MATCH(F511,Réttabanki!B:B,0)),"")))</f>
        <v> </v>
      </c>
      <c r="U511" s="457" t="s">
        <v>2357</v>
      </c>
      <c r="V511" s="457" t="s">
        <v>2403</v>
      </c>
      <c r="W511" s="457"/>
      <c r="X511" s="457"/>
      <c r="Y511" s="457"/>
      <c r="Z511" s="457"/>
      <c r="AA511" s="457"/>
      <c r="AF511" s="205">
        <f>IF($F511="","",IFERROR(IFERROR(INDEX(Réttabanki!$U:$U,MATCH($F511,Réttabanki!$A:$A,0)),INDEX(Vöruskrá!$R:$R,MATCH($F511,Vöruskrá!$B:$B,0)))*$H511/1000,""))</f>
        <v>23</v>
      </c>
      <c r="AG511" s="205">
        <f>IF($F511="","",IFERROR(IFERROR(INDEX(Réttabanki!$U:$U,MATCH($F511,Réttabanki!$A:$A,0)),INDEX(Vöruskrá!$R:$R,MATCH($F511,Vöruskrá!$B:$B,0)))*IF($I511="",$H511*(1+$AD$2),$I511)/1000,""))</f>
        <v>23</v>
      </c>
      <c r="AH511" s="206">
        <f t="shared" si="32"/>
        <v>0.02</v>
      </c>
      <c r="AI511" s="409" t="str">
        <f t="shared" si="29"/>
        <v>OK</v>
      </c>
      <c r="AJ511" s="314">
        <f t="shared" si="30"/>
        <v>46280</v>
      </c>
    </row>
    <row r="512" spans="1:36" ht="14.45">
      <c r="A512" s="332"/>
      <c r="B512" s="410" t="s">
        <v>2396</v>
      </c>
      <c r="C512" s="410">
        <v>38</v>
      </c>
      <c r="D512" s="333" t="s">
        <v>2318</v>
      </c>
      <c r="E512" s="333" t="s">
        <v>1080</v>
      </c>
      <c r="F512" s="333"/>
      <c r="G512" s="333" t="s">
        <v>2408</v>
      </c>
      <c r="H512" s="334"/>
      <c r="I512" s="334"/>
      <c r="J512" s="335" t="str">
        <f>IF($F512="","",IFERROR(IFERROR(INDEX(Réttabanki!$U:$U,MATCH($F512,Réttabanki!$A:$A,0)),INDEX(Vöruskrá!$R:$R,MATCH($F512,Vöruskrá!$B:$B,0)))*($H512+IF($I512="",$H512*(1+$AD$2),$I512))/2/1000,""))</f>
        <v/>
      </c>
      <c r="K512" s="411" t="s">
        <v>2409</v>
      </c>
      <c r="L512" s="411" t="s">
        <v>1262</v>
      </c>
      <c r="M512" s="411"/>
      <c r="N512" s="412"/>
      <c r="O512" s="412"/>
      <c r="P512" s="412"/>
      <c r="Q512" s="412"/>
      <c r="R512" s="412"/>
      <c r="S512" s="412"/>
      <c r="T512" s="414"/>
      <c r="U512" s="455"/>
      <c r="V512" s="455"/>
      <c r="W512" s="455"/>
      <c r="X512" s="455"/>
      <c r="Y512" s="455"/>
      <c r="Z512" s="455"/>
      <c r="AA512" s="455"/>
      <c r="AF512" s="205" t="str">
        <f>IF($F512="","",IFERROR(IFERROR(INDEX(Réttabanki!$U:$U,MATCH($F512,Réttabanki!$A:$A,0)),INDEX(Vöruskrá!$R:$R,MATCH($F512,Vöruskrá!$B:$B,0)))*$H512/1000,""))</f>
        <v/>
      </c>
      <c r="AG512" s="205" t="str">
        <f>IF($F512="","",IFERROR(IFERROR(INDEX(Réttabanki!$U:$U,MATCH($F512,Réttabanki!$A:$A,0)),INDEX(Vöruskrá!$R:$R,MATCH($F512,Vöruskrá!$B:$B,0)))*IF($I512="",$H512*(1+$AD$2),$I512)/1000,""))</f>
        <v/>
      </c>
      <c r="AH512" s="206" t="str">
        <f t="shared" si="32"/>
        <v/>
      </c>
      <c r="AI512" s="409" t="str">
        <f t="shared" si="29"/>
        <v/>
      </c>
      <c r="AJ512" s="314">
        <f t="shared" si="30"/>
        <v>46280</v>
      </c>
    </row>
    <row r="513" spans="1:36" ht="14.45">
      <c r="A513" s="332"/>
      <c r="B513" s="410" t="s">
        <v>2396</v>
      </c>
      <c r="C513" s="410">
        <v>38</v>
      </c>
      <c r="D513" s="333" t="s">
        <v>2318</v>
      </c>
      <c r="E513" s="333" t="s">
        <v>1080</v>
      </c>
      <c r="F513" s="333" t="s">
        <v>1260</v>
      </c>
      <c r="G513" s="333" t="s">
        <v>1259</v>
      </c>
      <c r="H513" s="334">
        <v>200</v>
      </c>
      <c r="I513" s="334">
        <v>250</v>
      </c>
      <c r="J513" s="335">
        <f>IF($F513="","",IFERROR(IFERROR(INDEX(Réttabanki!$U:$U,MATCH($F513,Réttabanki!$A:$A,0)),INDEX(Vöruskrá!$R:$R,MATCH($F513,Vöruskrá!$B:$B,0)))*($H513+IF($I513="",$H513*(1+$AD$2),$I513))/2/1000,""))</f>
        <v>425.25</v>
      </c>
      <c r="K513" s="411" t="s">
        <v>1261</v>
      </c>
      <c r="L513" s="411" t="s">
        <v>1262</v>
      </c>
      <c r="M513" s="411"/>
      <c r="N513" s="412">
        <v>108</v>
      </c>
      <c r="O513" s="412">
        <v>4.2</v>
      </c>
      <c r="P513" s="412">
        <v>2.6</v>
      </c>
      <c r="Q513" s="412">
        <v>9.4</v>
      </c>
      <c r="R513" s="412">
        <v>8.1999999999999993</v>
      </c>
      <c r="S513" s="412">
        <v>0.5</v>
      </c>
      <c r="T513" s="414"/>
      <c r="U513" s="457"/>
      <c r="V513" s="457"/>
      <c r="W513" s="457"/>
      <c r="X513" s="457"/>
      <c r="Y513" s="457"/>
      <c r="Z513" s="457"/>
      <c r="AA513" s="457"/>
      <c r="AF513" s="205">
        <f>IF($F513="","",IFERROR(IFERROR(INDEX(Réttabanki!$U:$U,MATCH($F513,Réttabanki!$A:$A,0)),INDEX(Vöruskrá!$R:$R,MATCH($F513,Vöruskrá!$B:$B,0)))*$H513/1000,""))</f>
        <v>378</v>
      </c>
      <c r="AG513" s="205">
        <f>IF($F513="","",IFERROR(IFERROR(INDEX(Réttabanki!$U:$U,MATCH($F513,Réttabanki!$A:$A,0)),INDEX(Vöruskrá!$R:$R,MATCH($F513,Vöruskrá!$B:$B,0)))*IF($I513="",$H513*(1+$AD$2),$I513)/1000,""))</f>
        <v>472.5</v>
      </c>
      <c r="AH513" s="206">
        <f t="shared" si="32"/>
        <v>0.41086956521739132</v>
      </c>
      <c r="AI513" s="409" t="str">
        <f t="shared" si="29"/>
        <v>⚠ Yfir 30%</v>
      </c>
      <c r="AJ513" s="314">
        <f t="shared" si="30"/>
        <v>46280</v>
      </c>
    </row>
    <row r="514" spans="1:36" ht="14.45">
      <c r="A514" s="332"/>
      <c r="B514" s="410" t="s">
        <v>2396</v>
      </c>
      <c r="C514" s="410">
        <v>38</v>
      </c>
      <c r="D514" s="333" t="s">
        <v>2318</v>
      </c>
      <c r="E514" s="333" t="s">
        <v>1080</v>
      </c>
      <c r="F514" s="333" t="s">
        <v>1320</v>
      </c>
      <c r="G514" s="333" t="s">
        <v>2410</v>
      </c>
      <c r="H514" s="334">
        <v>25</v>
      </c>
      <c r="I514" s="334">
        <v>25</v>
      </c>
      <c r="J514" s="335">
        <f>IF($F514="","",IFERROR(IFERROR(INDEX(Réttabanki!$U:$U,MATCH($F514,Réttabanki!$A:$A,0)),INDEX(Vöruskrá!$R:$R,MATCH($F514,Vöruskrá!$B:$B,0)))*($H514+IF($I514="",$H514*(1+$AD$2),$I514))/2/1000,""))</f>
        <v>15</v>
      </c>
      <c r="K514" s="411" t="s">
        <v>1322</v>
      </c>
      <c r="L514" s="411" t="s">
        <v>228</v>
      </c>
      <c r="M514" s="411"/>
      <c r="N514" s="412">
        <v>218</v>
      </c>
      <c r="O514" s="412">
        <v>1.2</v>
      </c>
      <c r="P514" s="412">
        <v>0.2</v>
      </c>
      <c r="Q514" s="412">
        <v>45.9</v>
      </c>
      <c r="R514" s="412">
        <v>5.6</v>
      </c>
      <c r="S514" s="412">
        <v>1</v>
      </c>
      <c r="T514" s="414"/>
      <c r="U514" s="455"/>
      <c r="V514" s="455"/>
      <c r="W514" s="455"/>
      <c r="X514" s="455"/>
      <c r="Y514" s="455"/>
      <c r="Z514" s="455"/>
      <c r="AA514" s="455"/>
      <c r="AF514" s="205">
        <f>IF($F514="","",IFERROR(IFERROR(INDEX(Réttabanki!$U:$U,MATCH($F514,Réttabanki!$A:$A,0)),INDEX(Vöruskrá!$R:$R,MATCH($F514,Vöruskrá!$B:$B,0)))*$H514/1000,""))</f>
        <v>15</v>
      </c>
      <c r="AG514" s="205">
        <f>IF($F514="","",IFERROR(IFERROR(INDEX(Réttabanki!$U:$U,MATCH($F514,Réttabanki!$A:$A,0)),INDEX(Vöruskrá!$R:$R,MATCH($F514,Vöruskrá!$B:$B,0)))*IF($I514="",$H514*(1+$AD$2),$I514)/1000,""))</f>
        <v>15</v>
      </c>
      <c r="AH514" s="206">
        <f t="shared" si="32"/>
        <v>1.3043478260869565E-2</v>
      </c>
      <c r="AI514" s="409" t="str">
        <f t="shared" si="29"/>
        <v>OK</v>
      </c>
      <c r="AJ514" s="314">
        <f t="shared" si="30"/>
        <v>46280</v>
      </c>
    </row>
    <row r="515" spans="1:36" ht="14.45">
      <c r="A515" s="332"/>
      <c r="B515" s="410" t="s">
        <v>2396</v>
      </c>
      <c r="C515" s="410">
        <v>38</v>
      </c>
      <c r="D515" s="333" t="s">
        <v>2318</v>
      </c>
      <c r="E515" s="333" t="s">
        <v>1080</v>
      </c>
      <c r="F515" s="333"/>
      <c r="G515" s="333" t="s">
        <v>2411</v>
      </c>
      <c r="H515" s="334"/>
      <c r="I515" s="334"/>
      <c r="J515" s="335" t="str">
        <f>IF($F515="","",IFERROR(IFERROR(INDEX(Réttabanki!$U:$U,MATCH($F515,Réttabanki!$A:$A,0)),INDEX(Vöruskrá!$R:$R,MATCH($F515,Vöruskrá!$B:$B,0)))*($H515+IF($I515="",$H515*(1+$AD$2),$I515))/2/1000,""))</f>
        <v/>
      </c>
      <c r="K515" s="411" t="s">
        <v>2412</v>
      </c>
      <c r="L515" s="411" t="s">
        <v>2413</v>
      </c>
      <c r="M515" s="411"/>
      <c r="N515" s="412"/>
      <c r="O515" s="412"/>
      <c r="P515" s="412"/>
      <c r="Q515" s="412"/>
      <c r="R515" s="412"/>
      <c r="S515" s="412"/>
      <c r="U515" s="457"/>
      <c r="V515" s="457"/>
      <c r="W515" s="457"/>
      <c r="X515" s="457"/>
      <c r="Y515" s="457"/>
      <c r="Z515" s="457"/>
      <c r="AA515" s="457"/>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si="29"/>
        <v/>
      </c>
      <c r="AJ515" s="314">
        <f t="shared" si="30"/>
        <v>46280</v>
      </c>
    </row>
    <row r="516" spans="1:36" ht="14.45">
      <c r="A516" s="332"/>
      <c r="B516" s="410" t="s">
        <v>2396</v>
      </c>
      <c r="C516" s="410">
        <v>38</v>
      </c>
      <c r="D516" s="333" t="s">
        <v>2318</v>
      </c>
      <c r="E516" s="333" t="s">
        <v>1080</v>
      </c>
      <c r="F516" s="333" t="s">
        <v>1837</v>
      </c>
      <c r="G516" s="333" t="s">
        <v>2414</v>
      </c>
      <c r="H516" s="334">
        <v>200</v>
      </c>
      <c r="I516" s="334">
        <v>250</v>
      </c>
      <c r="J516" s="442" t="str">
        <f>IF($F516="","",IFERROR(IFERROR(INDEX(Réttabanki!$U:$U,MATCH($F516,Réttabanki!$A:$A,0)),INDEX(Vöruskrá!$R:$R,MATCH($F516,Vöruskrá!$B:$B,0)))*($H516+IF($I516="",$H516*(1+$AD$2),$I516))/2/1000,""))</f>
        <v/>
      </c>
      <c r="K516" s="411" t="s">
        <v>1838</v>
      </c>
      <c r="L516" s="411" t="s">
        <v>1839</v>
      </c>
      <c r="M516" s="411"/>
      <c r="N516" s="412">
        <v>115.06</v>
      </c>
      <c r="O516" s="412">
        <v>4.18</v>
      </c>
      <c r="P516" s="412">
        <v>2.62</v>
      </c>
      <c r="Q516" s="412">
        <v>9.64</v>
      </c>
      <c r="R516" s="412">
        <v>10.050000000000001</v>
      </c>
      <c r="S516" s="412">
        <v>0.68</v>
      </c>
      <c r="T516" s="414">
        <v>2</v>
      </c>
      <c r="U516" s="455" t="s">
        <v>2357</v>
      </c>
      <c r="V516" s="455" t="s">
        <v>2358</v>
      </c>
      <c r="W516" s="455">
        <v>140</v>
      </c>
      <c r="X516" s="455" t="s">
        <v>2380</v>
      </c>
      <c r="Y516" s="455">
        <v>75</v>
      </c>
      <c r="Z516" s="455" t="s">
        <v>2401</v>
      </c>
      <c r="AA516" s="455" t="s">
        <v>2756</v>
      </c>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ref="AI516:AI579" si="33">IF($AH516="","",IF($AH516&gt;$AE$7,"⚠ Yfir "&amp;TEXT($AE$7,"0%"),"OK"))</f>
        <v/>
      </c>
      <c r="AJ516" s="314">
        <f t="shared" si="30"/>
        <v>46280</v>
      </c>
    </row>
    <row r="517" spans="1:36">
      <c r="A517" s="332"/>
      <c r="B517" s="410" t="s">
        <v>2396</v>
      </c>
      <c r="C517" s="410">
        <v>38</v>
      </c>
      <c r="D517" s="333" t="s">
        <v>2318</v>
      </c>
      <c r="E517" s="333" t="s">
        <v>1080</v>
      </c>
      <c r="F517" s="333" t="s">
        <v>440</v>
      </c>
      <c r="G517" s="333" t="s">
        <v>2402</v>
      </c>
      <c r="H517" s="334">
        <v>25</v>
      </c>
      <c r="I517" s="334">
        <v>25</v>
      </c>
      <c r="J517" s="335">
        <f>IF($F517="","",IFERROR(IFERROR(INDEX(Réttabanki!$U:$U,MATCH($F517,Réttabanki!$A:$A,0)),INDEX(Vöruskrá!$R:$R,MATCH($F517,Vöruskrá!$B:$B,0)))*($H517+IF($I517="",$H517*(1+$AD$2),$I517))/2/1000,""))</f>
        <v>25.45</v>
      </c>
      <c r="K517" s="411" t="s">
        <v>441</v>
      </c>
      <c r="L517" s="411" t="s">
        <v>442</v>
      </c>
      <c r="M517" s="411" t="s">
        <v>443</v>
      </c>
      <c r="N517" s="412">
        <v>252</v>
      </c>
      <c r="O517" s="412">
        <v>1.1000000000000001</v>
      </c>
      <c r="P517" s="412">
        <v>0.2</v>
      </c>
      <c r="Q517" s="412">
        <v>50</v>
      </c>
      <c r="R517" s="412">
        <v>4.8</v>
      </c>
      <c r="S517" s="412">
        <v>0.6</v>
      </c>
      <c r="T517" s="777" t="str">
        <f>IF(F517="","",IFERROR(INDEX(Réttabanki!Q:Q,MATCH(F517,Réttabanki!A:A,0)),IFERROR(INDEX(Réttabanki!Q:Q,MATCH(F517,Réttabanki!B:B,0)),"")))</f>
        <v/>
      </c>
      <c r="U517" s="457" t="s">
        <v>2357</v>
      </c>
      <c r="V517" s="457" t="s">
        <v>2403</v>
      </c>
      <c r="W517" s="457"/>
      <c r="X517" s="457"/>
      <c r="Y517" s="457"/>
      <c r="Z517" s="457"/>
      <c r="AA517" s="457"/>
      <c r="AF517" s="205">
        <f>IF($F517="","",IFERROR(IFERROR(INDEX(Réttabanki!$U:$U,MATCH($F517,Réttabanki!$A:$A,0)),INDEX(Vöruskrá!$R:$R,MATCH($F517,Vöruskrá!$B:$B,0)))*$H517/1000,""))</f>
        <v>25.45</v>
      </c>
      <c r="AG517" s="205">
        <f>IF($F517="","",IFERROR(IFERROR(INDEX(Réttabanki!$U:$U,MATCH($F517,Réttabanki!$A:$A,0)),INDEX(Vöruskrá!$R:$R,MATCH($F517,Vöruskrá!$B:$B,0)))*IF($I517="",$H517*(1+$AD$2),$I517)/1000,""))</f>
        <v>25.45</v>
      </c>
      <c r="AH517" s="206">
        <f>IF(N($AF517)+N($AG517)=0,"",MAX(N($AF517)/$AE$6,N($AG517)/$AE$5))</f>
        <v>2.2130434782608694E-2</v>
      </c>
      <c r="AI517" s="409" t="str">
        <f>IF($AH517="","",IF($AH517&gt;$AE$7,"⚠ Yfir "&amp;TEXT($AE$7,"0%"),"OK"))</f>
        <v>OK</v>
      </c>
      <c r="AJ517" s="314">
        <f>IF($A517&lt;&gt;"",$A517,AJ516)</f>
        <v>46280</v>
      </c>
    </row>
    <row r="518" spans="1:36" ht="14.45">
      <c r="A518" s="332"/>
      <c r="B518" s="410" t="s">
        <v>2396</v>
      </c>
      <c r="C518" s="410">
        <v>38</v>
      </c>
      <c r="D518" s="333" t="s">
        <v>2318</v>
      </c>
      <c r="E518" s="333" t="s">
        <v>1080</v>
      </c>
      <c r="F518" s="333"/>
      <c r="G518" s="333" t="s">
        <v>2415</v>
      </c>
      <c r="H518" s="334"/>
      <c r="I518" s="334"/>
      <c r="J518" s="335" t="str">
        <f>IF($F518="","",IFERROR(IFERROR(INDEX(Réttabanki!$U:$U,MATCH($F518,Réttabanki!$A:$A,0)),INDEX(Vöruskrá!$R:$R,MATCH($F518,Vöruskrá!$B:$B,0)))*($H518+IF($I518="",$H518*(1+$AD$2),$I518))/2/1000,""))</f>
        <v/>
      </c>
      <c r="K518" s="411" t="s">
        <v>1346</v>
      </c>
      <c r="L518" s="411" t="s">
        <v>228</v>
      </c>
      <c r="M518" s="411"/>
      <c r="N518" s="412"/>
      <c r="O518" s="412"/>
      <c r="P518" s="412"/>
      <c r="Q518" s="412"/>
      <c r="R518" s="412"/>
      <c r="S518" s="412"/>
      <c r="T518" s="413"/>
      <c r="U518" s="455"/>
      <c r="V518" s="455"/>
      <c r="W518" s="455"/>
      <c r="X518" s="455"/>
      <c r="Y518" s="455"/>
      <c r="Z518" s="455"/>
      <c r="AA518" s="455"/>
      <c r="AF518" s="205" t="str">
        <f>IF($F518="","",IFERROR(IFERROR(INDEX(Réttabanki!$U:$U,MATCH($F518,Réttabanki!$A:$A,0)),INDEX(Vöruskrá!$R:$R,MATCH($F518,Vöruskrá!$B:$B,0)))*$H518/1000,""))</f>
        <v/>
      </c>
      <c r="AG518" s="205" t="str">
        <f>IF($F518="","",IFERROR(IFERROR(INDEX(Réttabanki!$U:$U,MATCH($F518,Réttabanki!$A:$A,0)),INDEX(Vöruskrá!$R:$R,MATCH($F518,Vöruskrá!$B:$B,0)))*IF($I518="",$H518*(1+$AD$2),$I518)/1000,""))</f>
        <v/>
      </c>
      <c r="AH518" s="206" t="str">
        <f t="shared" si="32"/>
        <v/>
      </c>
      <c r="AI518" s="409" t="str">
        <f t="shared" si="33"/>
        <v/>
      </c>
      <c r="AJ518" s="314">
        <f>IF($A518&lt;&gt;"",$A518,AJ516)</f>
        <v>46280</v>
      </c>
    </row>
    <row r="519" spans="1:36" ht="14.45">
      <c r="A519" s="332"/>
      <c r="B519" s="410" t="s">
        <v>2396</v>
      </c>
      <c r="C519" s="410">
        <v>38</v>
      </c>
      <c r="D519" s="333" t="s">
        <v>2318</v>
      </c>
      <c r="E519" s="333" t="s">
        <v>1080</v>
      </c>
      <c r="F519" s="333" t="s">
        <v>1345</v>
      </c>
      <c r="G519" s="333" t="s">
        <v>2415</v>
      </c>
      <c r="H519" s="334">
        <v>200</v>
      </c>
      <c r="I519" s="334">
        <v>250</v>
      </c>
      <c r="J519" s="335">
        <f>IF($F519="","",IFERROR(IFERROR(INDEX(Réttabanki!$U:$U,MATCH($F519,Réttabanki!$A:$A,0)),INDEX(Vöruskrá!$R:$R,MATCH($F519,Vöruskrá!$B:$B,0)))*($H519+IF($I519="",$H519*(1+$AD$2),$I519))/2/1000,""))</f>
        <v>270</v>
      </c>
      <c r="K519" s="411" t="s">
        <v>1346</v>
      </c>
      <c r="L519" s="411"/>
      <c r="M519" s="411"/>
      <c r="N519" s="412">
        <v>105</v>
      </c>
      <c r="O519" s="412">
        <v>5.0999999999999996</v>
      </c>
      <c r="P519" s="412">
        <v>3.3</v>
      </c>
      <c r="Q519" s="412">
        <v>7.8</v>
      </c>
      <c r="R519" s="412">
        <v>6.9</v>
      </c>
      <c r="S519" s="412">
        <v>0.6</v>
      </c>
      <c r="T519" s="414">
        <v>1</v>
      </c>
      <c r="U519" s="457" t="s">
        <v>2357</v>
      </c>
      <c r="V519" s="457" t="s">
        <v>2358</v>
      </c>
      <c r="W519" s="457">
        <v>160</v>
      </c>
      <c r="X519" s="457" t="s">
        <v>2380</v>
      </c>
      <c r="Y519" s="457">
        <v>75</v>
      </c>
      <c r="Z519" s="457" t="s">
        <v>2401</v>
      </c>
      <c r="AA519" s="457" t="s">
        <v>2756</v>
      </c>
      <c r="AF519" s="205">
        <f>IF($F519="","",IFERROR(IFERROR(INDEX(Réttabanki!$U:$U,MATCH($F519,Réttabanki!$A:$A,0)),INDEX(Vöruskrá!$R:$R,MATCH($F519,Vöruskrá!$B:$B,0)))*$H519/1000,""))</f>
        <v>240</v>
      </c>
      <c r="AG519" s="205">
        <f>IF($F519="","",IFERROR(IFERROR(INDEX(Réttabanki!$U:$U,MATCH($F519,Réttabanki!$A:$A,0)),INDEX(Vöruskrá!$R:$R,MATCH($F519,Vöruskrá!$B:$B,0)))*IF($I519="",$H519*(1+$AD$2),$I519)/1000,""))</f>
        <v>300</v>
      </c>
      <c r="AH519" s="206">
        <f t="shared" si="32"/>
        <v>0.2608695652173913</v>
      </c>
      <c r="AI519" s="409" t="str">
        <f t="shared" si="33"/>
        <v>OK</v>
      </c>
      <c r="AJ519" s="314">
        <f t="shared" ref="AJ519:AJ580" si="34">IF($A519&lt;&gt;"",$A519,AJ518)</f>
        <v>46280</v>
      </c>
    </row>
    <row r="520" spans="1:36" ht="14.45">
      <c r="A520" s="155"/>
      <c r="B520" t="s">
        <v>2396</v>
      </c>
      <c r="C520">
        <v>38</v>
      </c>
      <c r="D520" t="s">
        <v>2318</v>
      </c>
      <c r="E520" t="s">
        <v>2376</v>
      </c>
      <c r="G520" t="s">
        <v>2766</v>
      </c>
      <c r="J520" s="438" t="str">
        <f>IF($F520="","",IFERROR(IFERROR(INDEX(Réttabanki!$U:$U,MATCH($F520,Réttabanki!$A:$A,0)),INDEX(Vöruskrá!$R:$R,MATCH($F520,Vöruskrá!$B:$B,0)))*($H520+IF($I520="",$H520*(1+$AD$2),$I520))/2/1000,""))</f>
        <v/>
      </c>
      <c r="K520" t="s">
        <v>2767</v>
      </c>
      <c r="L520" t="s">
        <v>235</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f t="shared" si="34"/>
        <v>46280</v>
      </c>
    </row>
    <row r="521" spans="1:36" ht="14.45">
      <c r="A521" s="155"/>
      <c r="B521" t="s">
        <v>2396</v>
      </c>
      <c r="C521">
        <v>38</v>
      </c>
      <c r="D521" t="s">
        <v>2318</v>
      </c>
      <c r="E521" t="s">
        <v>2376</v>
      </c>
      <c r="F521" t="s">
        <v>1208</v>
      </c>
      <c r="G521" t="s">
        <v>2766</v>
      </c>
      <c r="H521">
        <v>200</v>
      </c>
      <c r="I521">
        <v>250</v>
      </c>
      <c r="J521" s="438">
        <f>IF($F521="","",IFERROR(IFERROR(INDEX(Réttabanki!$U:$U,MATCH($F521,Réttabanki!$A:$A,0)),INDEX(Vöruskrá!$R:$R,MATCH($F521,Vöruskrá!$B:$B,0)))*($H521+IF($I521="",$H521*(1+$AD$2),$I521))/2/1000,""))</f>
        <v>315</v>
      </c>
      <c r="K521" t="s">
        <v>2767</v>
      </c>
      <c r="L521" t="s">
        <v>235</v>
      </c>
      <c r="M521" t="s">
        <v>1210</v>
      </c>
      <c r="N521">
        <v>140</v>
      </c>
      <c r="O521">
        <v>7.6</v>
      </c>
      <c r="P521">
        <v>3.1</v>
      </c>
      <c r="Q521">
        <v>6.1</v>
      </c>
      <c r="R521">
        <v>10.6</v>
      </c>
      <c r="S521">
        <v>1.1000000000000001</v>
      </c>
      <c r="T521" s="414">
        <v>1</v>
      </c>
      <c r="U521" s="457" t="s">
        <v>2357</v>
      </c>
      <c r="V521" s="457" t="s">
        <v>2358</v>
      </c>
      <c r="W521" s="457">
        <v>160</v>
      </c>
      <c r="X521" s="457" t="s">
        <v>2380</v>
      </c>
      <c r="Y521" s="457">
        <v>75</v>
      </c>
      <c r="Z521" s="457" t="s">
        <v>2401</v>
      </c>
      <c r="AA521" s="457" t="s">
        <v>2756</v>
      </c>
      <c r="AF521">
        <f>IF($F521="","",IFERROR(IFERROR(INDEX(Réttabanki!$U:$U,MATCH($F521,Réttabanki!$A:$A,0)),INDEX(Vöruskrá!$R:$R,MATCH($F521,Vöruskrá!$B:$B,0)))*$H521/1000,""))</f>
        <v>280</v>
      </c>
      <c r="AG521">
        <f>IF($F521="","",IFERROR(IFERROR(INDEX(Réttabanki!$U:$U,MATCH($F521,Réttabanki!$A:$A,0)),INDEX(Vöruskrá!$R:$R,MATCH($F521,Vöruskrá!$B:$B,0)))*IF($I521="",$H521*(1+$AD$2),$I521)/1000,""))</f>
        <v>350</v>
      </c>
      <c r="AH521">
        <f t="shared" si="32"/>
        <v>0.30434782608695654</v>
      </c>
      <c r="AI521" t="str">
        <f t="shared" si="33"/>
        <v>⚠ Yfir 30%</v>
      </c>
      <c r="AJ521" s="314">
        <f t="shared" si="34"/>
        <v>46280</v>
      </c>
    </row>
    <row r="522" spans="1:36" ht="14.45">
      <c r="A522" s="155"/>
      <c r="B522" t="s">
        <v>2396</v>
      </c>
      <c r="C522">
        <v>38</v>
      </c>
      <c r="D522" t="s">
        <v>2356</v>
      </c>
      <c r="E522" t="s">
        <v>2381</v>
      </c>
      <c r="G522" t="s">
        <v>2768</v>
      </c>
      <c r="J522" s="438" t="str">
        <f>IF($F522="","",IFERROR(IFERROR(INDEX(Réttabanki!$U:$U,MATCH($F522,Réttabanki!$A:$A,0)),INDEX(Vöruskrá!$R:$R,MATCH($F522,Vöruskrá!$B:$B,0)))*($H522+IF($I522="",$H522*(1+$AD$2),$I522))/2/1000,""))</f>
        <v/>
      </c>
      <c r="K522" t="s">
        <v>2769</v>
      </c>
      <c r="L522" t="s">
        <v>1077</v>
      </c>
      <c r="U522" s="455"/>
      <c r="V522" s="455"/>
      <c r="W522" s="455"/>
      <c r="X522" s="455"/>
      <c r="Y522" s="455"/>
      <c r="Z522" s="455"/>
      <c r="AA522" s="455"/>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32"/>
        <v/>
      </c>
      <c r="AI522" t="str">
        <f t="shared" si="33"/>
        <v/>
      </c>
      <c r="AJ522" s="314" t="e">
        <f>IF($A522&lt;&gt;"",$A522,#REF!)</f>
        <v>#REF!</v>
      </c>
    </row>
    <row r="523" spans="1:36" ht="14.45">
      <c r="A523" s="155"/>
      <c r="B523" t="s">
        <v>2396</v>
      </c>
      <c r="C523">
        <v>38</v>
      </c>
      <c r="D523" t="s">
        <v>2356</v>
      </c>
      <c r="E523" t="s">
        <v>2381</v>
      </c>
      <c r="F523" t="s">
        <v>1083</v>
      </c>
      <c r="G523" t="s">
        <v>1084</v>
      </c>
      <c r="I523">
        <v>15</v>
      </c>
      <c r="J523" s="438">
        <f>IF($F523="","",IFERROR(IFERROR(INDEX(Réttabanki!$U:$U,MATCH($F523,Réttabanki!$A:$A,0)),INDEX(Vöruskrá!$R:$R,MATCH($F523,Vöruskrá!$B:$B,0)))*($H523+IF($I523="",$H523*(1+$AD$2),$I523))/2/1000,""))</f>
        <v>4.5</v>
      </c>
      <c r="K523" t="s">
        <v>1084</v>
      </c>
      <c r="L523" t="s">
        <v>1077</v>
      </c>
      <c r="N523">
        <v>34</v>
      </c>
      <c r="O523">
        <v>0.4</v>
      </c>
      <c r="P523">
        <v>0.1</v>
      </c>
      <c r="Q523">
        <v>7</v>
      </c>
      <c r="R523">
        <v>2.8</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9</v>
      </c>
      <c r="AH523">
        <f t="shared" si="32"/>
        <v>7.8260869565217397E-3</v>
      </c>
      <c r="AI523" t="str">
        <f t="shared" si="33"/>
        <v>OK</v>
      </c>
      <c r="AJ523" s="314" t="e">
        <f t="shared" si="34"/>
        <v>#REF!</v>
      </c>
    </row>
    <row r="524" spans="1:36" ht="14.45">
      <c r="A524" s="155"/>
      <c r="B524" t="s">
        <v>2396</v>
      </c>
      <c r="C524">
        <v>38</v>
      </c>
      <c r="D524" t="s">
        <v>2356</v>
      </c>
      <c r="E524" t="s">
        <v>2381</v>
      </c>
      <c r="F524" t="s">
        <v>998</v>
      </c>
      <c r="G524" t="s">
        <v>999</v>
      </c>
      <c r="I524">
        <v>15</v>
      </c>
      <c r="J524" s="438">
        <f>IF($F524="","",IFERROR(IFERROR(INDEX(Réttabanki!$U:$U,MATCH($F524,Réttabanki!$A:$A,0)),INDEX(Vöruskrá!$R:$R,MATCH($F524,Vöruskrá!$B:$B,0)))*($H524+IF($I524="",$H524*(1+$AD$2),$I524))/2/1000,""))</f>
        <v>1.875</v>
      </c>
      <c r="K524" t="s">
        <v>999</v>
      </c>
      <c r="L524" t="s">
        <v>228</v>
      </c>
      <c r="N524">
        <v>41</v>
      </c>
      <c r="O524">
        <v>0.2</v>
      </c>
      <c r="P524">
        <v>0</v>
      </c>
      <c r="Q524">
        <v>9.6</v>
      </c>
      <c r="R524">
        <v>0.9</v>
      </c>
      <c r="S524">
        <v>0.1</v>
      </c>
      <c r="U524" s="455"/>
      <c r="V524" s="455"/>
      <c r="W524" s="455"/>
      <c r="X524" s="455"/>
      <c r="Y524" s="455"/>
      <c r="Z524" s="455"/>
      <c r="AA524" s="455"/>
      <c r="AF524">
        <f>IF($F524="","",IFERROR(IFERROR(INDEX(Réttabanki!$U:$U,MATCH($F524,Réttabanki!$A:$A,0)),INDEX(Vöruskrá!$R:$R,MATCH($F524,Vöruskrá!$B:$B,0)))*$H524/1000,""))</f>
        <v>0</v>
      </c>
      <c r="AG524">
        <f>IF($F524="","",IFERROR(IFERROR(INDEX(Réttabanki!$U:$U,MATCH($F524,Réttabanki!$A:$A,0)),INDEX(Vöruskrá!$R:$R,MATCH($F524,Vöruskrá!$B:$B,0)))*IF($I524="",$H524*(1+$AD$2),$I524)/1000,""))</f>
        <v>3.75</v>
      </c>
      <c r="AH524">
        <f t="shared" si="32"/>
        <v>3.2608695652173911E-3</v>
      </c>
      <c r="AI524" t="str">
        <f t="shared" si="33"/>
        <v>OK</v>
      </c>
      <c r="AJ524" s="314" t="e">
        <f t="shared" si="34"/>
        <v>#REF!</v>
      </c>
    </row>
    <row r="525" spans="1:36" ht="14.45">
      <c r="A525" s="155"/>
      <c r="B525" t="s">
        <v>2396</v>
      </c>
      <c r="C525">
        <v>38</v>
      </c>
      <c r="D525" t="s">
        <v>2356</v>
      </c>
      <c r="E525" t="s">
        <v>2381</v>
      </c>
      <c r="F525" t="s">
        <v>1101</v>
      </c>
      <c r="G525" t="s">
        <v>551</v>
      </c>
      <c r="I525">
        <v>15</v>
      </c>
      <c r="J525" s="438">
        <f>IF($F525="","",IFERROR(IFERROR(INDEX(Réttabanki!$U:$U,MATCH($F525,Réttabanki!$A:$A,0)),INDEX(Vöruskrá!$R:$R,MATCH($F525,Vöruskrá!$B:$B,0)))*($H525+IF($I525="",$H525*(1+$AD$2),$I525))/2/1000,""))</f>
        <v>3.75</v>
      </c>
      <c r="K525" t="s">
        <v>1102</v>
      </c>
      <c r="L525" t="s">
        <v>1077</v>
      </c>
      <c r="N525">
        <v>18</v>
      </c>
      <c r="O525">
        <v>0.2</v>
      </c>
      <c r="P525">
        <v>0</v>
      </c>
      <c r="Q525">
        <v>3.9</v>
      </c>
      <c r="R525">
        <v>0.9</v>
      </c>
      <c r="S525">
        <v>0</v>
      </c>
      <c r="U525" s="457"/>
      <c r="V525" s="457"/>
      <c r="W525" s="457"/>
      <c r="X525" s="457"/>
      <c r="Y525" s="457"/>
      <c r="Z525" s="457"/>
      <c r="AA525" s="457"/>
      <c r="AF525">
        <f>IF($F525="","",IFERROR(IFERROR(INDEX(Réttabanki!$U:$U,MATCH($F525,Réttabanki!$A:$A,0)),INDEX(Vöruskrá!$R:$R,MATCH($F525,Vöruskrá!$B:$B,0)))*$H525/1000,""))</f>
        <v>0</v>
      </c>
      <c r="AG525">
        <f>IF($F525="","",IFERROR(IFERROR(INDEX(Réttabanki!$U:$U,MATCH($F525,Réttabanki!$A:$A,0)),INDEX(Vöruskrá!$R:$R,MATCH($F525,Vöruskrá!$B:$B,0)))*IF($I525="",$H525*(1+$AD$2),$I525)/1000,""))</f>
        <v>7.5</v>
      </c>
      <c r="AH525">
        <f t="shared" si="32"/>
        <v>6.5217391304347823E-3</v>
      </c>
      <c r="AI525" t="str">
        <f t="shared" si="33"/>
        <v>OK</v>
      </c>
      <c r="AJ525" s="314" t="e">
        <f t="shared" si="34"/>
        <v>#REF!</v>
      </c>
    </row>
    <row r="526" spans="1:36" ht="14.45">
      <c r="A526" s="155"/>
      <c r="B526" t="s">
        <v>2396</v>
      </c>
      <c r="C526">
        <v>38</v>
      </c>
      <c r="D526" t="s">
        <v>2344</v>
      </c>
      <c r="E526" t="s">
        <v>2481</v>
      </c>
      <c r="G526" t="s">
        <v>2759</v>
      </c>
      <c r="J526" s="438" t="str">
        <f>IF($F526="","",IFERROR(IFERROR(INDEX(Réttabanki!$U:$U,MATCH($F526,Réttabanki!$A:$A,0)),INDEX(Vöruskrá!$R:$R,MATCH($F526,Vöruskrá!$B:$B,0)))*($H526+IF($I526="",$H526*(1+$AD$2),$I526))/2/1000,""))</f>
        <v/>
      </c>
      <c r="L526" t="s">
        <v>228</v>
      </c>
      <c r="U526" s="455"/>
      <c r="V526" s="455"/>
      <c r="W526" s="455"/>
      <c r="X526" s="455"/>
      <c r="Y526" s="455"/>
      <c r="Z526" s="455"/>
      <c r="AA526" s="455"/>
      <c r="AF526" t="str">
        <f>IF($F526="","",IFERROR(IFERROR(INDEX(Réttabanki!$U:$U,MATCH($F526,Réttabanki!$A:$A,0)),INDEX(Vöruskrá!$R:$R,MATCH($F526,Vöruskrá!$B:$B,0)))*$H526/1000,""))</f>
        <v/>
      </c>
      <c r="AG526" t="str">
        <f>IF($F526="","",IFERROR(IFERROR(INDEX(Réttabanki!$U:$U,MATCH($F526,Réttabanki!$A:$A,0)),INDEX(Vöruskrá!$R:$R,MATCH($F526,Vöruskrá!$B:$B,0)))*IF($I526="",$H526*(1+$AD$2),$I526)/1000,""))</f>
        <v/>
      </c>
      <c r="AH526" t="str">
        <f t="shared" si="32"/>
        <v/>
      </c>
      <c r="AI526" t="str">
        <f t="shared" si="33"/>
        <v/>
      </c>
      <c r="AJ526" s="314" t="e">
        <f t="shared" si="34"/>
        <v>#REF!</v>
      </c>
    </row>
    <row r="527" spans="1:36" ht="14.45">
      <c r="A527" s="155"/>
      <c r="B527" t="s">
        <v>2396</v>
      </c>
      <c r="C527">
        <v>38</v>
      </c>
      <c r="D527" t="s">
        <v>2318</v>
      </c>
      <c r="E527" t="s">
        <v>2383</v>
      </c>
      <c r="G527" t="s">
        <v>2770</v>
      </c>
      <c r="J527" s="438" t="str">
        <f>IF($F527="","",IFERROR(IFERROR(INDEX(Réttabanki!$U:$U,MATCH($F527,Réttabanki!$A:$A,0)),INDEX(Vöruskrá!$R:$R,MATCH($F527,Vöruskrá!$B:$B,0)))*($H527+IF($I527="",$H527*(1+$AD$2),$I527))/2/1000,""))</f>
        <v/>
      </c>
      <c r="K527" t="s">
        <v>2771</v>
      </c>
      <c r="L527" t="s">
        <v>2772</v>
      </c>
      <c r="U527" s="457"/>
      <c r="V527" s="457"/>
      <c r="W527" s="457"/>
      <c r="X527" s="457"/>
      <c r="Y527" s="457"/>
      <c r="Z527" s="457"/>
      <c r="AA527" s="457"/>
      <c r="AF527" t="str">
        <f>IF($F527="","",IFERROR(IFERROR(INDEX(Réttabanki!$U:$U,MATCH($F527,Réttabanki!$A:$A,0)),INDEX(Vöruskrá!$R:$R,MATCH($F527,Vöruskrá!$B:$B,0)))*$H527/1000,""))</f>
        <v/>
      </c>
      <c r="AG527" t="str">
        <f>IF($F527="","",IFERROR(IFERROR(INDEX(Réttabanki!$U:$U,MATCH($F527,Réttabanki!$A:$A,0)),INDEX(Vöruskrá!$R:$R,MATCH($F527,Vöruskrá!$B:$B,0)))*IF($I527="",$H527*(1+$AD$2),$I527)/1000,""))</f>
        <v/>
      </c>
      <c r="AH527" t="str">
        <f t="shared" si="32"/>
        <v/>
      </c>
      <c r="AI527" t="str">
        <f t="shared" si="33"/>
        <v/>
      </c>
      <c r="AJ527" s="314" t="e">
        <f t="shared" si="34"/>
        <v>#REF!</v>
      </c>
    </row>
    <row r="528" spans="1:36" ht="14.45">
      <c r="A528" s="155"/>
      <c r="B528" t="s">
        <v>2396</v>
      </c>
      <c r="C528">
        <v>38</v>
      </c>
      <c r="D528" t="s">
        <v>2318</v>
      </c>
      <c r="E528" t="s">
        <v>2383</v>
      </c>
      <c r="F528" t="s">
        <v>174</v>
      </c>
      <c r="G528" t="s">
        <v>2420</v>
      </c>
      <c r="H528">
        <v>40</v>
      </c>
      <c r="I528">
        <v>40</v>
      </c>
      <c r="J528" s="438">
        <f>IF($F528="","",IFERROR(IFERROR(INDEX(Réttabanki!$U:$U,MATCH($F528,Réttabanki!$A:$A,0)),INDEX(Vöruskrá!$R:$R,MATCH($F528,Vöruskrá!$B:$B,0)))*($H528+IF($I528="",$H528*(1+$AD$2),$I528))/2/1000,""))</f>
        <v>24</v>
      </c>
      <c r="K528" t="s">
        <v>176</v>
      </c>
      <c r="L528" t="s">
        <v>177</v>
      </c>
      <c r="N528">
        <v>308</v>
      </c>
      <c r="O528">
        <v>7.8</v>
      </c>
      <c r="P528">
        <v>0.8</v>
      </c>
      <c r="Q528">
        <v>48</v>
      </c>
      <c r="R528">
        <v>10</v>
      </c>
      <c r="S528">
        <v>1.4</v>
      </c>
      <c r="U528" s="455"/>
      <c r="V528" s="455"/>
      <c r="W528" s="455"/>
      <c r="X528" s="455"/>
      <c r="Y528" s="455"/>
      <c r="Z528" s="455"/>
      <c r="AA528" s="455"/>
      <c r="AF528">
        <f>IF($F528="","",IFERROR(IFERROR(INDEX(Réttabanki!$U:$U,MATCH($F528,Réttabanki!$A:$A,0)),INDEX(Vöruskrá!$R:$R,MATCH($F528,Vöruskrá!$B:$B,0)))*$H528/1000,""))</f>
        <v>24</v>
      </c>
      <c r="AG528">
        <f>IF($F528="","",IFERROR(IFERROR(INDEX(Réttabanki!$U:$U,MATCH($F528,Réttabanki!$A:$A,0)),INDEX(Vöruskrá!$R:$R,MATCH($F528,Vöruskrá!$B:$B,0)))*IF($I528="",$H528*(1+$AD$2),$I528)/1000,""))</f>
        <v>24</v>
      </c>
      <c r="AH528">
        <f t="shared" si="32"/>
        <v>2.0869565217391306E-2</v>
      </c>
      <c r="AI528" t="str">
        <f t="shared" si="33"/>
        <v>OK</v>
      </c>
      <c r="AJ528" s="314" t="e">
        <f t="shared" si="34"/>
        <v>#REF!</v>
      </c>
    </row>
    <row r="529" spans="1:36" ht="14.45">
      <c r="A529" s="155"/>
      <c r="B529" t="s">
        <v>2396</v>
      </c>
      <c r="C529">
        <v>38</v>
      </c>
      <c r="D529" t="s">
        <v>2318</v>
      </c>
      <c r="E529" t="s">
        <v>2383</v>
      </c>
      <c r="F529" t="s">
        <v>688</v>
      </c>
      <c r="G529" t="s">
        <v>2421</v>
      </c>
      <c r="H529">
        <v>20</v>
      </c>
      <c r="I529">
        <v>20</v>
      </c>
      <c r="J529" s="438">
        <f>IF($F529="","",IFERROR(IFERROR(INDEX(Réttabanki!$U:$U,MATCH($F529,Réttabanki!$A:$A,0)),INDEX(Vöruskrá!$R:$R,MATCH($F529,Vöruskrá!$B:$B,0)))*($H529+IF($I529="",$H529*(1+$AD$2),$I529))/2/1000,""))</f>
        <v>36</v>
      </c>
      <c r="K529" t="s">
        <v>689</v>
      </c>
      <c r="L529" t="s">
        <v>235</v>
      </c>
      <c r="N529">
        <v>384</v>
      </c>
      <c r="O529">
        <v>29.3</v>
      </c>
      <c r="P529">
        <v>14.7</v>
      </c>
      <c r="Q529">
        <v>2.4</v>
      </c>
      <c r="R529">
        <v>12.8</v>
      </c>
      <c r="S529">
        <v>1.7</v>
      </c>
      <c r="U529" s="457"/>
      <c r="V529" s="457"/>
      <c r="W529" s="457"/>
      <c r="X529" s="457"/>
      <c r="Y529" s="457"/>
      <c r="Z529" s="457"/>
      <c r="AA529" s="457"/>
      <c r="AF529">
        <f>IF($F529="","",IFERROR(IFERROR(INDEX(Réttabanki!$U:$U,MATCH($F529,Réttabanki!$A:$A,0)),INDEX(Vöruskrá!$R:$R,MATCH($F529,Vöruskrá!$B:$B,0)))*$H529/1000,""))</f>
        <v>36</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G530" t="s">
        <v>2534</v>
      </c>
      <c r="J530" s="438" t="str">
        <f>IF($F530="","",IFERROR(IFERROR(INDEX(Réttabanki!$U:$U,MATCH($F530,Réttabanki!$A:$A,0)),INDEX(Vöruskrá!$R:$R,MATCH($F530,Vöruskrá!$B:$B,0)))*($H530+IF($I530="",$H530*(1+$AD$2),$I530))/2/1000,""))</f>
        <v/>
      </c>
      <c r="K530" t="s">
        <v>2773</v>
      </c>
      <c r="L530" t="s">
        <v>235</v>
      </c>
      <c r="U530" s="455"/>
      <c r="V530" s="455"/>
      <c r="W530" s="455"/>
      <c r="X530" s="455"/>
      <c r="Y530" s="455"/>
      <c r="Z530" s="455"/>
      <c r="AA530" s="455"/>
      <c r="AF530" t="str">
        <f>IF($F530="","",IFERROR(IFERROR(INDEX(Réttabanki!$U:$U,MATCH($F530,Réttabanki!$A:$A,0)),INDEX(Vöruskrá!$R:$R,MATCH($F530,Vöruskrá!$B:$B,0)))*$H530/1000,""))</f>
        <v/>
      </c>
      <c r="AG530" t="str">
        <f>IF($F530="","",IFERROR(IFERROR(INDEX(Réttabanki!$U:$U,MATCH($F530,Réttabanki!$A:$A,0)),INDEX(Vöruskrá!$R:$R,MATCH($F530,Vöruskrá!$B:$B,0)))*IF($I530="",$H530*(1+$AD$2),$I530)/1000,""))</f>
        <v/>
      </c>
      <c r="AH530" t="str">
        <f t="shared" si="32"/>
        <v/>
      </c>
      <c r="AI530" t="str">
        <f t="shared" si="33"/>
        <v/>
      </c>
      <c r="AJ530" s="314" t="e">
        <f t="shared" si="34"/>
        <v>#REF!</v>
      </c>
    </row>
    <row r="531" spans="1:36" ht="14.45">
      <c r="A531" s="155"/>
      <c r="B531" t="s">
        <v>2396</v>
      </c>
      <c r="C531">
        <v>38</v>
      </c>
      <c r="D531" t="s">
        <v>2318</v>
      </c>
      <c r="E531" t="s">
        <v>1080</v>
      </c>
      <c r="F531" t="s">
        <v>1311</v>
      </c>
      <c r="G531" t="s">
        <v>2774</v>
      </c>
      <c r="H531">
        <v>40</v>
      </c>
      <c r="J531" s="438">
        <f>IF($F531="","",IFERROR(IFERROR(INDEX(Réttabanki!$U:$U,MATCH($F531,Réttabanki!$A:$A,0)),INDEX(Vöruskrá!$R:$R,MATCH($F531,Vöruskrá!$B:$B,0)))*($H531+IF($I531="",$H531*(1+$AD$2),$I531))/2/1000,""))</f>
        <v>30</v>
      </c>
      <c r="K531" t="s">
        <v>1312</v>
      </c>
      <c r="L531" t="s">
        <v>228</v>
      </c>
      <c r="N531">
        <v>236</v>
      </c>
      <c r="O531">
        <v>9</v>
      </c>
      <c r="P531">
        <v>2.7</v>
      </c>
      <c r="Q531">
        <v>31.1</v>
      </c>
      <c r="R531">
        <v>1.5</v>
      </c>
      <c r="S531">
        <v>0.9</v>
      </c>
      <c r="U531" s="457"/>
      <c r="V531" s="457"/>
      <c r="W531" s="457"/>
      <c r="X531" s="457"/>
      <c r="Y531" s="457"/>
      <c r="Z531" s="457"/>
      <c r="AA531" s="457"/>
      <c r="AF531">
        <f>IF($F531="","",IFERROR(IFERROR(INDEX(Réttabanki!$U:$U,MATCH($F531,Réttabanki!$A:$A,0)),INDEX(Vöruskrá!$R:$R,MATCH($F531,Vöruskrá!$B:$B,0)))*$H531/1000,""))</f>
        <v>24</v>
      </c>
      <c r="AG531">
        <f>IF($F531="","",IFERROR(IFERROR(INDEX(Réttabanki!$U:$U,MATCH($F531,Réttabanki!$A:$A,0)),INDEX(Vöruskrá!$R:$R,MATCH($F531,Vöruskrá!$B:$B,0)))*IF($I531="",$H531*(1+$AD$2),$I531)/1000,""))</f>
        <v>36</v>
      </c>
      <c r="AH531">
        <f t="shared" si="32"/>
        <v>3.1304347826086959E-2</v>
      </c>
      <c r="AI531" t="str">
        <f t="shared" si="33"/>
        <v>OK</v>
      </c>
      <c r="AJ531" s="314" t="e">
        <f t="shared" si="34"/>
        <v>#REF!</v>
      </c>
    </row>
    <row r="532" spans="1:36" ht="14.45">
      <c r="A532" s="155"/>
      <c r="B532" t="s">
        <v>2396</v>
      </c>
      <c r="C532">
        <v>38</v>
      </c>
      <c r="D532" t="s">
        <v>2318</v>
      </c>
      <c r="E532" t="s">
        <v>1080</v>
      </c>
      <c r="F532" t="s">
        <v>688</v>
      </c>
      <c r="G532" t="s">
        <v>2421</v>
      </c>
      <c r="H532">
        <v>20</v>
      </c>
      <c r="J532" s="438">
        <f>IF($F532="","",IFERROR(IFERROR(INDEX(Réttabanki!$U:$U,MATCH($F532,Réttabanki!$A:$A,0)),INDEX(Vöruskrá!$R:$R,MATCH($F532,Vöruskrá!$B:$B,0)))*($H532+IF($I532="",$H532*(1+$AD$2),$I532))/2/1000,""))</f>
        <v>45</v>
      </c>
      <c r="K532" t="s">
        <v>689</v>
      </c>
      <c r="L532" t="s">
        <v>235</v>
      </c>
      <c r="N532">
        <v>384</v>
      </c>
      <c r="O532">
        <v>29.3</v>
      </c>
      <c r="P532">
        <v>14.7</v>
      </c>
      <c r="Q532">
        <v>2.4</v>
      </c>
      <c r="R532">
        <v>12.8</v>
      </c>
      <c r="S532">
        <v>1.7</v>
      </c>
      <c r="U532" s="455"/>
      <c r="V532" s="455"/>
      <c r="W532" s="455"/>
      <c r="X532" s="455"/>
      <c r="Y532" s="455"/>
      <c r="Z532" s="455"/>
      <c r="AA532" s="455"/>
      <c r="AF532">
        <f>IF($F532="","",IFERROR(IFERROR(INDEX(Réttabanki!$U:$U,MATCH($F532,Réttabanki!$A:$A,0)),INDEX(Vöruskrá!$R:$R,MATCH($F532,Vöruskrá!$B:$B,0)))*$H532/1000,""))</f>
        <v>36</v>
      </c>
      <c r="AG532">
        <f>IF($F532="","",IFERROR(IFERROR(INDEX(Réttabanki!$U:$U,MATCH($F532,Réttabanki!$A:$A,0)),INDEX(Vöruskrá!$R:$R,MATCH($F532,Vöruskrá!$B:$B,0)))*IF($I532="",$H532*(1+$AD$2),$I532)/1000,""))</f>
        <v>54</v>
      </c>
      <c r="AH532">
        <f t="shared" si="32"/>
        <v>4.6956521739130432E-2</v>
      </c>
      <c r="AI532" t="str">
        <f t="shared" si="33"/>
        <v>OK</v>
      </c>
      <c r="AJ532" s="314" t="e">
        <f t="shared" si="34"/>
        <v>#REF!</v>
      </c>
    </row>
    <row r="533" spans="1:36">
      <c r="A533" s="154"/>
      <c r="B533" s="95" t="s">
        <v>2396</v>
      </c>
      <c r="C533" s="95">
        <v>38</v>
      </c>
      <c r="D533" s="96"/>
      <c r="E533" s="96"/>
      <c r="F533" s="96" t="s">
        <v>2393</v>
      </c>
      <c r="G533" s="96"/>
      <c r="H533" s="97"/>
      <c r="I533" s="97"/>
      <c r="J533" s="225">
        <f>SUMIFS($AF$3:$AF$798,$AJ$3:$AJ$798,$AJ533,$D$3:$D$798,"&lt;&gt;Grunnskólar starfsmenn",$E$3:$E$798,"Aðalréttur")+SUMIFS($AF$3:$AF$798,$AJ$3:$AJ$798,$AJ533,$D$3:$D$798,"&lt;&gt;Grunnskólar starfsmenn",$E$3:$E$798,"Meðlætisbar")+SUMIFS($AF$3:$AF$798,$AJ$3:$AJ$798,$AJ533,$D$3:$D$798,"&lt;&gt;Grunnskólar starfsmenn",$E$3:$E$798,"Síðdegishressing")</f>
        <v>60</v>
      </c>
      <c r="K533" s="9" t="s">
        <v>2394</v>
      </c>
      <c r="L533" s="9"/>
      <c r="M533" s="9"/>
      <c r="N533" s="10"/>
      <c r="O533" s="10"/>
      <c r="P533" s="10"/>
      <c r="Q533" s="10"/>
      <c r="R533" s="10"/>
      <c r="S533" s="10"/>
      <c r="T533" s="44"/>
      <c r="U533" s="457"/>
      <c r="V533" s="457"/>
      <c r="W533" s="457"/>
      <c r="X533" s="457"/>
      <c r="Y533" s="457"/>
      <c r="Z533" s="457"/>
      <c r="AA533" s="457"/>
      <c r="AC533" t="s">
        <v>88</v>
      </c>
      <c r="AF533" s="205" t="str">
        <f>IF($F533="","",IFERROR(IFERROR(INDEX(Réttabanki!$U:$U,MATCH($F533,Réttabanki!$A:$A,0)),INDEX(Vöruskrá!$R:$R,MATCH($F533,Vöruskrá!$B:$B,0)))*$H533/1000,""))</f>
        <v/>
      </c>
      <c r="AG533" s="205" t="str">
        <f>IF($F533="","",IFERROR(IFERROR(INDEX(Réttabanki!$U:$U,MATCH($F533,Réttabanki!$A:$A,0)),INDEX(Vöruskrá!$R:$R,MATCH($F533,Vöruskrá!$B:$B,0)))*IF($I533="",$H533*(1+$AD$2),$I533)/1000,""))</f>
        <v/>
      </c>
      <c r="AH533" s="206">
        <f>IF($J533="","",$J533/$AE$6)</f>
        <v>4.4444444444444446E-2</v>
      </c>
      <c r="AI533" s="409" t="str">
        <f t="shared" si="33"/>
        <v>OK</v>
      </c>
      <c r="AJ533" s="314" t="e">
        <f t="shared" si="34"/>
        <v>#REF!</v>
      </c>
    </row>
    <row r="534" spans="1:36">
      <c r="A534" s="154"/>
      <c r="B534" s="95" t="s">
        <v>2396</v>
      </c>
      <c r="C534" s="95">
        <v>38</v>
      </c>
      <c r="D534" s="96"/>
      <c r="E534" s="96"/>
      <c r="F534" s="96" t="s">
        <v>2395</v>
      </c>
      <c r="G534" s="96"/>
      <c r="H534" s="97"/>
      <c r="I534" s="97"/>
      <c r="J534" s="225">
        <f>SUMIFS($AG$3:$AG$798,$AJ$3:$AJ$798,$AJ534,$D$3:$D$798,"&lt;&gt;Grunnskólar starfsmenn",$E$3:$E$798,"Aðalréttur")+SUMIFS($AG$3:$AG$798,$AJ$3:$AJ$798,$AJ534,$D$3:$D$798,"&lt;&gt;Grunnskólar starfsmenn",$E$3:$E$798,"Meðlætisbar")</f>
        <v>20.25</v>
      </c>
      <c r="K534" s="9" t="s">
        <v>2394</v>
      </c>
      <c r="L534" s="9"/>
      <c r="M534" s="9"/>
      <c r="N534" s="10"/>
      <c r="O534" s="10"/>
      <c r="P534" s="10"/>
      <c r="Q534" s="10"/>
      <c r="R534" s="10"/>
      <c r="S534" s="10"/>
      <c r="T534" s="44"/>
      <c r="U534" s="455"/>
      <c r="V534" s="455"/>
      <c r="W534" s="455"/>
      <c r="X534" s="455"/>
      <c r="Y534" s="455"/>
      <c r="Z534" s="455"/>
      <c r="AA534" s="455"/>
      <c r="AC534" t="s">
        <v>93</v>
      </c>
      <c r="AF534" s="205" t="str">
        <f>IF($F534="","",IFERROR(IFERROR(INDEX(Réttabanki!$U:$U,MATCH($F534,Réttabanki!$A:$A,0)),INDEX(Vöruskrá!$R:$R,MATCH($F534,Vöruskrá!$B:$B,0)))*$H534/1000,""))</f>
        <v/>
      </c>
      <c r="AG534" s="205" t="str">
        <f>IF($F534="","",IFERROR(IFERROR(INDEX(Réttabanki!$U:$U,MATCH($F534,Réttabanki!$A:$A,0)),INDEX(Vöruskrá!$R:$R,MATCH($F534,Vöruskrá!$B:$B,0)))*IF($I534="",$H534*(1+$AD$2),$I534)/1000,""))</f>
        <v/>
      </c>
      <c r="AH534" s="206">
        <f>IF($J534="","",$J534/$AE$5)</f>
        <v>1.7608695652173913E-2</v>
      </c>
      <c r="AI534" s="409" t="str">
        <f t="shared" si="33"/>
        <v>OK</v>
      </c>
      <c r="AJ534" s="314" t="e">
        <f t="shared" si="34"/>
        <v>#REF!</v>
      </c>
    </row>
    <row r="535" spans="1:36" ht="14.45">
      <c r="A535" s="155">
        <v>46281</v>
      </c>
      <c r="B535" t="s">
        <v>2425</v>
      </c>
      <c r="C535">
        <v>38</v>
      </c>
      <c r="D535" t="s">
        <v>2318</v>
      </c>
      <c r="E535" t="s">
        <v>2352</v>
      </c>
      <c r="G535" t="s">
        <v>2775</v>
      </c>
      <c r="J535" s="438" t="str">
        <f>IF($F535="","",IFERROR(IFERROR(INDEX(Réttabanki!$U:$U,MATCH($F535,Réttabanki!$A:$A,0)),INDEX(Vöruskrá!$R:$R,MATCH($F535,Vöruskrá!$B:$B,0)))*($H535+IF($I535="",$H535*(1+$AD$2),$I535))/2/1000,""))</f>
        <v/>
      </c>
      <c r="K535" t="s">
        <v>1610</v>
      </c>
      <c r="L535" t="s">
        <v>136</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ref="AH535:AH553" si="35">IF(N($AF535)+N($AG535)=0,"",MAX(N($AF535)/$AE$6,N($AG535)/$AE$5))</f>
        <v/>
      </c>
      <c r="AI535" t="str">
        <f t="shared" si="33"/>
        <v/>
      </c>
      <c r="AJ535" s="314">
        <f t="shared" si="34"/>
        <v>46281</v>
      </c>
    </row>
    <row r="536" spans="1:36" ht="14.45">
      <c r="A536" s="155"/>
      <c r="B536" t="s">
        <v>2425</v>
      </c>
      <c r="C536">
        <v>38</v>
      </c>
      <c r="D536" t="s">
        <v>2318</v>
      </c>
      <c r="E536" t="s">
        <v>2352</v>
      </c>
      <c r="F536" t="s">
        <v>1609</v>
      </c>
      <c r="G536" t="s">
        <v>2775</v>
      </c>
      <c r="H536">
        <v>250</v>
      </c>
      <c r="I536">
        <v>250</v>
      </c>
      <c r="J536" s="444">
        <f>IF($F536="","",IFERROR(IFERROR(INDEX(Réttabanki!$U:$U,MATCH($F536,Réttabanki!$A:$A,0)),INDEX(Vöruskrá!$R:$R,MATCH($F536,Vöruskrá!$B:$B,0)))*($H536+IF($I536="",$H536*(1+$AD$2),$I536))/2/1000,""))</f>
        <v>0</v>
      </c>
      <c r="K536" t="s">
        <v>1610</v>
      </c>
      <c r="L536" t="s">
        <v>136</v>
      </c>
      <c r="N536">
        <v>73.5</v>
      </c>
      <c r="O536">
        <v>1.5</v>
      </c>
      <c r="P536">
        <v>0.6</v>
      </c>
      <c r="Q536">
        <v>12.1</v>
      </c>
      <c r="R536">
        <v>2.2000000000000002</v>
      </c>
      <c r="S536">
        <v>0.8</v>
      </c>
      <c r="T536">
        <v>1</v>
      </c>
      <c r="U536" s="455" t="s">
        <v>2357</v>
      </c>
      <c r="V536" s="455" t="s">
        <v>2358</v>
      </c>
      <c r="W536" s="455" t="s">
        <v>2364</v>
      </c>
      <c r="X536" s="455" t="s">
        <v>2776</v>
      </c>
      <c r="Y536" s="455">
        <v>75</v>
      </c>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2425</v>
      </c>
      <c r="C537">
        <v>38</v>
      </c>
      <c r="D537" t="s">
        <v>2318</v>
      </c>
      <c r="E537" t="s">
        <v>1080</v>
      </c>
      <c r="G537" t="s">
        <v>2777</v>
      </c>
      <c r="J537" s="438" t="str">
        <f>IF($F537="","",IFERROR(IFERROR(INDEX(Réttabanki!$U:$U,MATCH($F537,Réttabanki!$A:$A,0)),INDEX(Vöruskrá!$R:$R,MATCH($F537,Vöruskrá!$B:$B,0)))*($H537+IF($I537="",$H537*(1+$AD$2),$I537))/2/1000,""))</f>
        <v/>
      </c>
      <c r="K537" t="s">
        <v>1627</v>
      </c>
      <c r="L537" t="s">
        <v>228</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2425</v>
      </c>
      <c r="C538">
        <v>38</v>
      </c>
      <c r="D538" t="s">
        <v>2318</v>
      </c>
      <c r="E538" t="s">
        <v>1080</v>
      </c>
      <c r="F538" t="s">
        <v>1626</v>
      </c>
      <c r="G538" t="s">
        <v>2777</v>
      </c>
      <c r="H538">
        <v>250</v>
      </c>
      <c r="I538">
        <v>250</v>
      </c>
      <c r="J538" s="444">
        <f>IF($F538="","",IFERROR(IFERROR(INDEX(Réttabanki!$U:$U,MATCH($F538,Réttabanki!$A:$A,0)),INDEX(Vöruskrá!$R:$R,MATCH($F538,Vöruskrá!$B:$B,0)))*($H538+IF($I538="",$H538*(1+$AD$2),$I538))/2/1000,""))</f>
        <v>0</v>
      </c>
      <c r="K538" t="s">
        <v>1627</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2425</v>
      </c>
      <c r="C539">
        <v>38</v>
      </c>
      <c r="D539" t="s">
        <v>2318</v>
      </c>
      <c r="E539" t="s">
        <v>2376</v>
      </c>
      <c r="G539" t="s">
        <v>2775</v>
      </c>
      <c r="J539" s="438" t="str">
        <f>IF($F539="","",IFERROR(IFERROR(INDEX(Réttabanki!$U:$U,MATCH($F539,Réttabanki!$A:$A,0)),INDEX(Vöruskrá!$R:$R,MATCH($F539,Vöruskrá!$B:$B,0)))*($H539+IF($I539="",$H539*(1+$AD$2),$I539))/2/1000,""))</f>
        <v/>
      </c>
      <c r="K539" t="s">
        <v>1610</v>
      </c>
      <c r="L539" t="s">
        <v>136</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2425</v>
      </c>
      <c r="C540">
        <v>38</v>
      </c>
      <c r="D540" t="s">
        <v>2318</v>
      </c>
      <c r="E540" t="s">
        <v>2376</v>
      </c>
      <c r="F540" t="s">
        <v>1609</v>
      </c>
      <c r="G540" t="s">
        <v>2775</v>
      </c>
      <c r="H540">
        <v>250</v>
      </c>
      <c r="I540">
        <v>250</v>
      </c>
      <c r="J540" s="444">
        <f>IF($F540="","",IFERROR(IFERROR(INDEX(Réttabanki!$U:$U,MATCH($F540,Réttabanki!$A:$A,0)),INDEX(Vöruskrá!$R:$R,MATCH($F540,Vöruskrá!$B:$B,0)))*($H540+IF($I540="",$H540*(1+$AD$2),$I540))/2/1000,""))</f>
        <v>0</v>
      </c>
      <c r="K540" t="s">
        <v>1610</v>
      </c>
      <c r="L540" t="s">
        <v>136</v>
      </c>
      <c r="N540">
        <v>73.5</v>
      </c>
      <c r="O540">
        <v>1.5</v>
      </c>
      <c r="P540">
        <v>0.6</v>
      </c>
      <c r="Q540">
        <v>12.1</v>
      </c>
      <c r="R540">
        <v>2.2000000000000002</v>
      </c>
      <c r="S540">
        <v>0.8</v>
      </c>
      <c r="U540" s="455"/>
      <c r="V540" s="455"/>
      <c r="W540" s="455"/>
      <c r="X540" s="455"/>
      <c r="Y540" s="455"/>
      <c r="Z540" s="455"/>
      <c r="AA540" s="455"/>
      <c r="AF540">
        <f>IF($F540="","",IFERROR(IFERROR(INDEX(Réttabanki!$U:$U,MATCH($F540,Réttabanki!$A:$A,0)),INDEX(Vöruskrá!$R:$R,MATCH($F540,Vöruskrá!$B:$B,0)))*$H540/1000,""))</f>
        <v>0</v>
      </c>
      <c r="AG540">
        <f>IF($F540="","",IFERROR(IFERROR(INDEX(Réttabanki!$U:$U,MATCH($F540,Réttabanki!$A:$A,0)),INDEX(Vöruskrá!$R:$R,MATCH($F540,Vöruskrá!$B:$B,0)))*IF($I540="",$H540*(1+$AD$2),$I540)/1000,""))</f>
        <v>0</v>
      </c>
      <c r="AH540" t="str">
        <f t="shared" si="35"/>
        <v/>
      </c>
      <c r="AI540" t="str">
        <f t="shared" si="33"/>
        <v/>
      </c>
      <c r="AJ540" s="314">
        <f t="shared" si="34"/>
        <v>46281</v>
      </c>
    </row>
    <row r="541" spans="1:36" ht="14.45">
      <c r="A541" s="155"/>
      <c r="B541" t="s">
        <v>2425</v>
      </c>
      <c r="C541">
        <v>38</v>
      </c>
      <c r="D541" t="s">
        <v>2318</v>
      </c>
      <c r="E541" t="s">
        <v>2381</v>
      </c>
      <c r="G541" t="s">
        <v>2778</v>
      </c>
      <c r="J541" s="438" t="str">
        <f>IF($F541="","",IFERROR(IFERROR(INDEX(Réttabanki!$U:$U,MATCH($F541,Réttabanki!$A:$A,0)),INDEX(Vöruskrá!$R:$R,MATCH($F541,Vöruskrá!$B:$B,0)))*($H541+IF($I541="",$H541*(1+$AD$2),$I541))/2/1000,""))</f>
        <v/>
      </c>
      <c r="K541" t="s">
        <v>2779</v>
      </c>
      <c r="L541" t="s">
        <v>2780</v>
      </c>
      <c r="U541" s="457"/>
      <c r="V541" s="457"/>
      <c r="W541" s="457"/>
      <c r="X541" s="457"/>
      <c r="Y541" s="457"/>
      <c r="Z541" s="457"/>
      <c r="AA541" s="457"/>
      <c r="AF541" t="str">
        <f>IF($F541="","",IFERROR(IFERROR(INDEX(Réttabanki!$U:$U,MATCH($F541,Réttabanki!$A:$A,0)),INDEX(Vöruskrá!$R:$R,MATCH($F541,Vöruskrá!$B:$B,0)))*$H541/1000,""))</f>
        <v/>
      </c>
      <c r="AG541" t="str">
        <f>IF($F541="","",IFERROR(IFERROR(INDEX(Réttabanki!$U:$U,MATCH($F541,Réttabanki!$A:$A,0)),INDEX(Vöruskrá!$R:$R,MATCH($F541,Vöruskrá!$B:$B,0)))*IF($I541="",$H541*(1+$AD$2),$I541)/1000,""))</f>
        <v/>
      </c>
      <c r="AH541" t="str">
        <f t="shared" si="35"/>
        <v/>
      </c>
      <c r="AI541" t="str">
        <f t="shared" si="33"/>
        <v/>
      </c>
      <c r="AJ541" s="314">
        <f t="shared" si="34"/>
        <v>46281</v>
      </c>
    </row>
    <row r="542" spans="1:36" ht="14.45">
      <c r="A542" s="155"/>
      <c r="B542" t="s">
        <v>2425</v>
      </c>
      <c r="C542">
        <v>38</v>
      </c>
      <c r="D542" t="s">
        <v>2318</v>
      </c>
      <c r="E542" t="s">
        <v>2381</v>
      </c>
      <c r="F542" t="s">
        <v>163</v>
      </c>
      <c r="G542" t="s">
        <v>2387</v>
      </c>
      <c r="H542">
        <v>40</v>
      </c>
      <c r="I542">
        <v>40</v>
      </c>
      <c r="J542" s="438">
        <f>IF($F542="","",IFERROR(IFERROR(INDEX(Réttabanki!$U:$U,MATCH($F542,Réttabanki!$A:$A,0)),INDEX(Vöruskrá!$R:$R,MATCH($F542,Vöruskrá!$B:$B,0)))*($H542+IF($I542="",$H542*(1+$AD$2),$I542))/2/1000,""))</f>
        <v>24</v>
      </c>
      <c r="K542" t="s">
        <v>164</v>
      </c>
      <c r="L542" t="s">
        <v>165</v>
      </c>
      <c r="M542" t="s">
        <v>155</v>
      </c>
      <c r="N542">
        <v>241</v>
      </c>
      <c r="O542">
        <v>4.3</v>
      </c>
      <c r="P542">
        <v>0.8</v>
      </c>
      <c r="Q542">
        <v>33</v>
      </c>
      <c r="R542">
        <v>14</v>
      </c>
      <c r="S542">
        <v>0.9</v>
      </c>
      <c r="U542" s="455"/>
      <c r="V542" s="455"/>
      <c r="W542" s="455"/>
      <c r="X542" s="455"/>
      <c r="Y542" s="455"/>
      <c r="Z542" s="455"/>
      <c r="AA542" s="455"/>
      <c r="AF542">
        <f>IF($F542="","",IFERROR(IFERROR(INDEX(Réttabanki!$U:$U,MATCH($F542,Réttabanki!$A:$A,0)),INDEX(Vöruskrá!$R:$R,MATCH($F542,Vöruskrá!$B:$B,0)))*$H542/1000,""))</f>
        <v>24</v>
      </c>
      <c r="AG542">
        <f>IF($F542="","",IFERROR(IFERROR(INDEX(Réttabanki!$U:$U,MATCH($F542,Réttabanki!$A:$A,0)),INDEX(Vöruskrá!$R:$R,MATCH($F542,Vöruskrá!$B:$B,0)))*IF($I542="",$H542*(1+$AD$2),$I542)/1000,""))</f>
        <v>24</v>
      </c>
      <c r="AH542">
        <f t="shared" si="35"/>
        <v>2.0869565217391306E-2</v>
      </c>
      <c r="AI542" t="str">
        <f t="shared" si="33"/>
        <v>OK</v>
      </c>
      <c r="AJ542" s="314">
        <f t="shared" si="34"/>
        <v>46281</v>
      </c>
    </row>
    <row r="543" spans="1:36" ht="14.45">
      <c r="A543" s="155"/>
      <c r="B543" t="s">
        <v>2425</v>
      </c>
      <c r="C543">
        <v>38</v>
      </c>
      <c r="D543" t="s">
        <v>2318</v>
      </c>
      <c r="E543" t="s">
        <v>2381</v>
      </c>
      <c r="F543" t="s">
        <v>491</v>
      </c>
      <c r="G543" t="s">
        <v>2486</v>
      </c>
      <c r="H543">
        <v>20</v>
      </c>
      <c r="I543">
        <v>20</v>
      </c>
      <c r="J543" s="438">
        <f>IF($F543="","",IFERROR(IFERROR(INDEX(Réttabanki!$U:$U,MATCH($F543,Réttabanki!$A:$A,0)),INDEX(Vöruskrá!$R:$R,MATCH($F543,Vöruskrá!$B:$B,0)))*($H543+IF($I543="",$H543*(1+$AD$2),$I543))/2/1000,""))</f>
        <v>38</v>
      </c>
      <c r="K543" t="s">
        <v>493</v>
      </c>
      <c r="L543" t="s">
        <v>228</v>
      </c>
      <c r="N543">
        <v>85</v>
      </c>
      <c r="O543">
        <v>0.8</v>
      </c>
      <c r="P543">
        <v>0.3</v>
      </c>
      <c r="Q543">
        <v>1.8</v>
      </c>
      <c r="R543">
        <v>16</v>
      </c>
      <c r="S543">
        <v>2.6</v>
      </c>
      <c r="U543" s="457"/>
      <c r="V543" s="457"/>
      <c r="W543" s="457"/>
      <c r="X543" s="457"/>
      <c r="Y543" s="457"/>
      <c r="Z543" s="457"/>
      <c r="AA543" s="457"/>
      <c r="AF543">
        <f>IF($F543="","",IFERROR(IFERROR(INDEX(Réttabanki!$U:$U,MATCH($F543,Réttabanki!$A:$A,0)),INDEX(Vöruskrá!$R:$R,MATCH($F543,Vöruskrá!$B:$B,0)))*$H543/1000,""))</f>
        <v>38</v>
      </c>
      <c r="AG543">
        <f>IF($F543="","",IFERROR(IFERROR(INDEX(Réttabanki!$U:$U,MATCH($F543,Réttabanki!$A:$A,0)),INDEX(Vöruskrá!$R:$R,MATCH($F543,Vöruskrá!$B:$B,0)))*IF($I543="",$H543*(1+$AD$2),$I543)/1000,""))</f>
        <v>38</v>
      </c>
      <c r="AH543">
        <f t="shared" si="35"/>
        <v>3.3043478260869563E-2</v>
      </c>
      <c r="AI543" t="str">
        <f t="shared" si="33"/>
        <v>OK</v>
      </c>
      <c r="AJ543" s="314">
        <f t="shared" si="34"/>
        <v>46281</v>
      </c>
    </row>
    <row r="544" spans="1:36" ht="14.45">
      <c r="A544" s="155"/>
      <c r="B544" t="s">
        <v>2425</v>
      </c>
      <c r="C544">
        <v>38</v>
      </c>
      <c r="D544" t="s">
        <v>2318</v>
      </c>
      <c r="E544" t="s">
        <v>2381</v>
      </c>
      <c r="F544" t="s">
        <v>505</v>
      </c>
      <c r="G544" t="s">
        <v>2404</v>
      </c>
      <c r="H544">
        <v>5</v>
      </c>
      <c r="I544">
        <v>5</v>
      </c>
      <c r="J544" s="438">
        <f>IF($F544="","",IFERROR(IFERROR(INDEX(Réttabanki!$U:$U,MATCH($F544,Réttabanki!$A:$A,0)),INDEX(Vöruskrá!$R:$R,MATCH($F544,Vöruskrá!$B:$B,0)))*($H544+IF($I544="",$H544*(1+$AD$2),$I544))/2/1000,""))</f>
        <v>11.5</v>
      </c>
      <c r="K544" t="s">
        <v>507</v>
      </c>
      <c r="L544" t="s">
        <v>214</v>
      </c>
      <c r="N544">
        <v>738</v>
      </c>
      <c r="O544">
        <v>82</v>
      </c>
      <c r="P544">
        <v>49</v>
      </c>
      <c r="Q544">
        <v>0.4</v>
      </c>
      <c r="R544">
        <v>0.6</v>
      </c>
      <c r="S544">
        <v>1.2</v>
      </c>
      <c r="U544" s="455"/>
      <c r="V544" s="455"/>
      <c r="W544" s="455"/>
      <c r="X544" s="455"/>
      <c r="Y544" s="455"/>
      <c r="Z544" s="455"/>
      <c r="AA544" s="455"/>
      <c r="AF544">
        <f>IF($F544="","",IFERROR(IFERROR(INDEX(Réttabanki!$U:$U,MATCH($F544,Réttabanki!$A:$A,0)),INDEX(Vöruskrá!$R:$R,MATCH($F544,Vöruskrá!$B:$B,0)))*$H544/1000,""))</f>
        <v>11.5</v>
      </c>
      <c r="AG544">
        <f>IF($F544="","",IFERROR(IFERROR(INDEX(Réttabanki!$U:$U,MATCH($F544,Réttabanki!$A:$A,0)),INDEX(Vöruskrá!$R:$R,MATCH($F544,Vöruskrá!$B:$B,0)))*IF($I544="",$H544*(1+$AD$2),$I544)/1000,""))</f>
        <v>11.5</v>
      </c>
      <c r="AH544">
        <f t="shared" si="35"/>
        <v>0.01</v>
      </c>
      <c r="AI544" t="str">
        <f t="shared" si="33"/>
        <v>OK</v>
      </c>
      <c r="AJ544" s="314">
        <f t="shared" si="34"/>
        <v>46281</v>
      </c>
    </row>
    <row r="545" spans="1:36" ht="14.45">
      <c r="A545" s="155"/>
      <c r="B545" t="s">
        <v>2425</v>
      </c>
      <c r="C545">
        <v>38</v>
      </c>
      <c r="D545" t="s">
        <v>2318</v>
      </c>
      <c r="E545" t="s">
        <v>2381</v>
      </c>
      <c r="F545" t="s">
        <v>1088</v>
      </c>
      <c r="G545" t="s">
        <v>2528</v>
      </c>
      <c r="H545">
        <v>10</v>
      </c>
      <c r="I545">
        <v>10</v>
      </c>
      <c r="J545" s="438">
        <f>IF($F545="","",IFERROR(IFERROR(INDEX(Réttabanki!$U:$U,MATCH($F545,Réttabanki!$A:$A,0)),INDEX(Vöruskrá!$R:$R,MATCH($F545,Vöruskrá!$B:$B,0)))*($H545+IF($I545="",$H545*(1+$AD$2),$I545))/2/1000,""))</f>
        <v>8</v>
      </c>
      <c r="K545" t="s">
        <v>1089</v>
      </c>
      <c r="L545" t="s">
        <v>1077</v>
      </c>
      <c r="N545">
        <v>31</v>
      </c>
      <c r="O545">
        <v>0.3</v>
      </c>
      <c r="P545">
        <v>0</v>
      </c>
      <c r="Q545">
        <v>6</v>
      </c>
      <c r="R545">
        <v>1</v>
      </c>
      <c r="S545">
        <v>0</v>
      </c>
      <c r="U545" s="457"/>
      <c r="V545" s="457"/>
      <c r="W545" s="457"/>
      <c r="X545" s="457"/>
      <c r="Y545" s="457"/>
      <c r="Z545" s="457"/>
      <c r="AA545" s="457"/>
      <c r="AF545">
        <f>IF($F545="","",IFERROR(IFERROR(INDEX(Réttabanki!$U:$U,MATCH($F545,Réttabanki!$A:$A,0)),INDEX(Vöruskrá!$R:$R,MATCH($F545,Vöruskrá!$B:$B,0)))*$H545/1000,""))</f>
        <v>8</v>
      </c>
      <c r="AG545">
        <f>IF($F545="","",IFERROR(IFERROR(INDEX(Réttabanki!$U:$U,MATCH($F545,Réttabanki!$A:$A,0)),INDEX(Vöruskrá!$R:$R,MATCH($F545,Vöruskrá!$B:$B,0)))*IF($I545="",$H545*(1+$AD$2),$I545)/1000,""))</f>
        <v>8</v>
      </c>
      <c r="AH545">
        <f t="shared" si="35"/>
        <v>6.956521739130435E-3</v>
      </c>
      <c r="AI545" t="str">
        <f t="shared" si="33"/>
        <v>OK</v>
      </c>
      <c r="AJ545" s="314">
        <f t="shared" si="34"/>
        <v>46281</v>
      </c>
    </row>
    <row r="546" spans="1:36" ht="14.45">
      <c r="A546" s="155"/>
      <c r="B546" t="s">
        <v>2425</v>
      </c>
      <c r="C546">
        <v>38</v>
      </c>
      <c r="D546" t="s">
        <v>2318</v>
      </c>
      <c r="E546" t="s">
        <v>2383</v>
      </c>
      <c r="G546" t="s">
        <v>2781</v>
      </c>
      <c r="J546" s="438" t="str">
        <f>IF($F546="","",IFERROR(IFERROR(INDEX(Réttabanki!$U:$U,MATCH($F546,Réttabanki!$A:$A,0)),INDEX(Vöruskrá!$R:$R,MATCH($F546,Vöruskrá!$B:$B,0)))*($H546+IF($I546="",$H546*(1+$AD$2),$I546))/2/1000,""))</f>
        <v/>
      </c>
      <c r="K546" t="s">
        <v>2782</v>
      </c>
      <c r="L546" t="s">
        <v>2700</v>
      </c>
      <c r="U546" s="455"/>
      <c r="V546" s="455"/>
      <c r="W546" s="455"/>
      <c r="X546" s="455"/>
      <c r="Y546" s="455"/>
      <c r="Z546" s="455"/>
      <c r="AA546" s="455"/>
      <c r="AF546" t="str">
        <f>IF($F546="","",IFERROR(IFERROR(INDEX(Réttabanki!$U:$U,MATCH($F546,Réttabanki!$A:$A,0)),INDEX(Vöruskrá!$R:$R,MATCH($F546,Vöruskrá!$B:$B,0)))*$H546/1000,""))</f>
        <v/>
      </c>
      <c r="AG546" t="str">
        <f>IF($F546="","",IFERROR(IFERROR(INDEX(Réttabanki!$U:$U,MATCH($F546,Réttabanki!$A:$A,0)),INDEX(Vöruskrá!$R:$R,MATCH($F546,Vöruskrá!$B:$B,0)))*IF($I546="",$H546*(1+$AD$2),$I546)/1000,""))</f>
        <v/>
      </c>
      <c r="AH546" t="str">
        <f t="shared" si="35"/>
        <v/>
      </c>
      <c r="AI546" t="str">
        <f t="shared" si="33"/>
        <v/>
      </c>
      <c r="AJ546" s="314">
        <f t="shared" si="34"/>
        <v>46281</v>
      </c>
    </row>
    <row r="547" spans="1:36" ht="14.45">
      <c r="A547" s="155"/>
      <c r="B547" t="s">
        <v>2425</v>
      </c>
      <c r="C547">
        <v>38</v>
      </c>
      <c r="D547" t="s">
        <v>2318</v>
      </c>
      <c r="E547" t="s">
        <v>2383</v>
      </c>
      <c r="F547" t="s">
        <v>1654</v>
      </c>
      <c r="G547" t="s">
        <v>2783</v>
      </c>
      <c r="H547">
        <v>40</v>
      </c>
      <c r="I547">
        <v>40</v>
      </c>
      <c r="J547" s="438">
        <f>IF($F547="","",IFERROR(IFERROR(INDEX(Réttabanki!$U:$U,MATCH($F547,Réttabanki!$A:$A,0)),INDEX(Vöruskrá!$R:$R,MATCH($F547,Vöruskrá!$B:$B,0)))*($H547+IF($I547="",$H547*(1+$AD$2),$I547))/2/1000,""))</f>
        <v>0</v>
      </c>
      <c r="K547" t="s">
        <v>1657</v>
      </c>
      <c r="L547" t="s">
        <v>136</v>
      </c>
      <c r="M547" t="s">
        <v>1658</v>
      </c>
      <c r="N547">
        <v>343</v>
      </c>
      <c r="O547">
        <v>10</v>
      </c>
      <c r="Q547">
        <v>57</v>
      </c>
      <c r="U547" s="457"/>
      <c r="V547" s="457"/>
      <c r="W547" s="457"/>
      <c r="X547" s="457"/>
      <c r="Y547" s="457"/>
      <c r="Z547" s="457"/>
      <c r="AA547" s="457"/>
      <c r="AF547">
        <f>IF($F547="","",IFERROR(IFERROR(INDEX(Réttabanki!$U:$U,MATCH($F547,Réttabanki!$A:$A,0)),INDEX(Vöruskrá!$R:$R,MATCH($F547,Vöruskrá!$B:$B,0)))*$H547/1000,""))</f>
        <v>0</v>
      </c>
      <c r="AG547">
        <f>IF($F547="","",IFERROR(IFERROR(INDEX(Réttabanki!$U:$U,MATCH($F547,Réttabanki!$A:$A,0)),INDEX(Vöruskrá!$R:$R,MATCH($F547,Vöruskrá!$B:$B,0)))*IF($I547="",$H547*(1+$AD$2),$I547)/1000,""))</f>
        <v>0</v>
      </c>
      <c r="AH547" t="str">
        <f t="shared" si="35"/>
        <v/>
      </c>
      <c r="AI547" t="str">
        <f t="shared" si="33"/>
        <v/>
      </c>
      <c r="AJ547" s="314">
        <f t="shared" si="34"/>
        <v>46281</v>
      </c>
    </row>
    <row r="548" spans="1:36" ht="14.45">
      <c r="A548" s="155"/>
      <c r="B548" t="s">
        <v>2425</v>
      </c>
      <c r="C548">
        <v>38</v>
      </c>
      <c r="D548" t="s">
        <v>2318</v>
      </c>
      <c r="E548" t="s">
        <v>2383</v>
      </c>
      <c r="F548" t="s">
        <v>505</v>
      </c>
      <c r="G548" t="s">
        <v>2404</v>
      </c>
      <c r="H548">
        <v>5</v>
      </c>
      <c r="I548">
        <v>5</v>
      </c>
      <c r="J548" s="438">
        <f>IF($F548="","",IFERROR(IFERROR(INDEX(Réttabanki!$U:$U,MATCH($F548,Réttabanki!$A:$A,0)),INDEX(Vöruskrá!$R:$R,MATCH($F548,Vöruskrá!$B:$B,0)))*($H548+IF($I548="",$H548*(1+$AD$2),$I548))/2/1000,""))</f>
        <v>11.5</v>
      </c>
      <c r="K548" t="s">
        <v>507</v>
      </c>
      <c r="L548" t="s">
        <v>214</v>
      </c>
      <c r="N548">
        <v>738</v>
      </c>
      <c r="O548">
        <v>82</v>
      </c>
      <c r="P548">
        <v>49</v>
      </c>
      <c r="Q548">
        <v>0.4</v>
      </c>
      <c r="R548">
        <v>0.6</v>
      </c>
      <c r="S548">
        <v>1.2</v>
      </c>
      <c r="U548" s="455"/>
      <c r="V548" s="455"/>
      <c r="W548" s="455"/>
      <c r="X548" s="455"/>
      <c r="Y548" s="455"/>
      <c r="Z548" s="455"/>
      <c r="AA548" s="455"/>
      <c r="AF548">
        <f>IF($F548="","",IFERROR(IFERROR(INDEX(Réttabanki!$U:$U,MATCH($F548,Réttabanki!$A:$A,0)),INDEX(Vöruskrá!$R:$R,MATCH($F548,Vöruskrá!$B:$B,0)))*$H548/1000,""))</f>
        <v>11.5</v>
      </c>
      <c r="AG548">
        <f>IF($F548="","",IFERROR(IFERROR(INDEX(Réttabanki!$U:$U,MATCH($F548,Réttabanki!$A:$A,0)),INDEX(Vöruskrá!$R:$R,MATCH($F548,Vöruskrá!$B:$B,0)))*IF($I548="",$H548*(1+$AD$2),$I548)/1000,""))</f>
        <v>11.5</v>
      </c>
      <c r="AH548">
        <f t="shared" si="35"/>
        <v>0.01</v>
      </c>
      <c r="AI548" t="str">
        <f t="shared" si="33"/>
        <v>OK</v>
      </c>
      <c r="AJ548" s="314">
        <f t="shared" si="34"/>
        <v>46281</v>
      </c>
    </row>
    <row r="549" spans="1:36" ht="14.45">
      <c r="A549" s="155"/>
      <c r="B549" t="s">
        <v>2425</v>
      </c>
      <c r="C549">
        <v>38</v>
      </c>
      <c r="D549" t="s">
        <v>2318</v>
      </c>
      <c r="E549" t="s">
        <v>2383</v>
      </c>
      <c r="F549" t="s">
        <v>685</v>
      </c>
      <c r="G549" t="s">
        <v>2388</v>
      </c>
      <c r="H549">
        <v>20</v>
      </c>
      <c r="I549">
        <v>20</v>
      </c>
      <c r="J549" s="438">
        <f>IF($F549="","",IFERROR(IFERROR(INDEX(Réttabanki!$U:$U,MATCH($F549,Réttabanki!$A:$A,0)),INDEX(Vöruskrá!$R:$R,MATCH($F549,Vöruskrá!$B:$B,0)))*($H549+IF($I549="",$H549*(1+$AD$2),$I549))/2/1000,""))</f>
        <v>36</v>
      </c>
      <c r="K549" t="s">
        <v>2648</v>
      </c>
      <c r="L549" t="s">
        <v>214</v>
      </c>
      <c r="N549">
        <v>270</v>
      </c>
      <c r="O549">
        <v>17</v>
      </c>
      <c r="P549">
        <v>10</v>
      </c>
      <c r="Q549">
        <v>0</v>
      </c>
      <c r="R549">
        <v>29</v>
      </c>
      <c r="S549">
        <v>1.5</v>
      </c>
      <c r="U549" s="457"/>
      <c r="V549" s="457"/>
      <c r="W549" s="457"/>
      <c r="X549" s="457"/>
      <c r="Y549" s="457"/>
      <c r="Z549" s="457"/>
      <c r="AA549" s="457"/>
      <c r="AF549">
        <f>IF($F549="","",IFERROR(IFERROR(INDEX(Réttabanki!$U:$U,MATCH($F549,Réttabanki!$A:$A,0)),INDEX(Vöruskrá!$R:$R,MATCH($F549,Vöruskrá!$B:$B,0)))*$H549/1000,""))</f>
        <v>36</v>
      </c>
      <c r="AG549">
        <f>IF($F549="","",IFERROR(IFERROR(INDEX(Réttabanki!$U:$U,MATCH($F549,Réttabanki!$A:$A,0)),INDEX(Vöruskrá!$R:$R,MATCH($F549,Vöruskrá!$B:$B,0)))*IF($I549="",$H549*(1+$AD$2),$I549)/1000,""))</f>
        <v>36</v>
      </c>
      <c r="AH549">
        <f t="shared" si="35"/>
        <v>3.1304347826086959E-2</v>
      </c>
      <c r="AI549" t="str">
        <f t="shared" si="33"/>
        <v>OK</v>
      </c>
      <c r="AJ549" s="314">
        <f t="shared" si="34"/>
        <v>46281</v>
      </c>
    </row>
    <row r="550" spans="1:36" ht="14.45">
      <c r="A550" s="155"/>
      <c r="B550" t="s">
        <v>2425</v>
      </c>
      <c r="C550">
        <v>38</v>
      </c>
      <c r="D550" t="s">
        <v>2318</v>
      </c>
      <c r="E550" t="s">
        <v>1080</v>
      </c>
      <c r="G550" t="s">
        <v>2784</v>
      </c>
      <c r="J550" s="438" t="str">
        <f>IF($F550="","",IFERROR(IFERROR(INDEX(Réttabanki!$U:$U,MATCH($F550,Réttabanki!$A:$A,0)),INDEX(Vöruskrá!$R:$R,MATCH($F550,Vöruskrá!$B:$B,0)))*($H550+IF($I550="",$H550*(1+$AD$2),$I550))/2/1000,""))</f>
        <v/>
      </c>
      <c r="L550" t="s">
        <v>228</v>
      </c>
      <c r="U550" s="455"/>
      <c r="V550" s="455"/>
      <c r="W550" s="455"/>
      <c r="X550" s="455"/>
      <c r="Y550" s="455"/>
      <c r="Z550" s="455"/>
      <c r="AA550" s="455"/>
      <c r="AF550" t="str">
        <f>IF($F550="","",IFERROR(IFERROR(INDEX(Réttabanki!$U:$U,MATCH($F550,Réttabanki!$A:$A,0)),INDEX(Vöruskrá!$R:$R,MATCH($F550,Vöruskrá!$B:$B,0)))*$H550/1000,""))</f>
        <v/>
      </c>
      <c r="AG550" t="str">
        <f>IF($F550="","",IFERROR(IFERROR(INDEX(Réttabanki!$U:$U,MATCH($F550,Réttabanki!$A:$A,0)),INDEX(Vöruskrá!$R:$R,MATCH($F550,Vöruskrá!$B:$B,0)))*IF($I550="",$H550*(1+$AD$2),$I550)/1000,""))</f>
        <v/>
      </c>
      <c r="AH550" t="str">
        <f t="shared" si="35"/>
        <v/>
      </c>
      <c r="AI550" t="str">
        <f t="shared" si="33"/>
        <v/>
      </c>
      <c r="AJ550" s="314">
        <f t="shared" si="34"/>
        <v>46281</v>
      </c>
    </row>
    <row r="551" spans="1:36" ht="14.45">
      <c r="A551" s="155"/>
      <c r="B551" t="s">
        <v>2425</v>
      </c>
      <c r="C551">
        <v>38</v>
      </c>
      <c r="D551" t="s">
        <v>2318</v>
      </c>
      <c r="E551" t="s">
        <v>1080</v>
      </c>
      <c r="J551" s="438" t="str">
        <f>IF($F551="","",IFERROR(IFERROR(INDEX(Réttabanki!$U:$U,MATCH($F551,Réttabanki!$A:$A,0)),INDEX(Vöruskrá!$R:$R,MATCH($F551,Vöruskrá!$B:$B,0)))*($H551+IF($I551="",$H551*(1+$AD$2),$I551))/2/1000,""))</f>
        <v/>
      </c>
      <c r="K551" t="s">
        <v>2785</v>
      </c>
      <c r="L551" t="s">
        <v>214</v>
      </c>
      <c r="U551" s="457"/>
      <c r="V551" s="457"/>
      <c r="W551" s="457"/>
      <c r="X551" s="457"/>
      <c r="Y551" s="457"/>
      <c r="Z551" s="457"/>
      <c r="AA551" s="457"/>
      <c r="AF551" t="str">
        <f>IF($F551="","",IFERROR(IFERROR(INDEX(Réttabanki!$U:$U,MATCH($F551,Réttabanki!$A:$A,0)),INDEX(Vöruskrá!$R:$R,MATCH($F551,Vöruskrá!$B:$B,0)))*$H551/1000,""))</f>
        <v/>
      </c>
      <c r="AG551" t="str">
        <f>IF($F551="","",IFERROR(IFERROR(INDEX(Réttabanki!$U:$U,MATCH($F551,Réttabanki!$A:$A,0)),INDEX(Vöruskrá!$R:$R,MATCH($F551,Vöruskrá!$B:$B,0)))*IF($I551="",$H551*(1+$AD$2),$I551)/1000,""))</f>
        <v/>
      </c>
      <c r="AH551" t="str">
        <f t="shared" si="35"/>
        <v/>
      </c>
      <c r="AI551" t="str">
        <f t="shared" si="33"/>
        <v/>
      </c>
      <c r="AJ551" s="314">
        <f t="shared" si="34"/>
        <v>46281</v>
      </c>
    </row>
    <row r="552" spans="1:36" ht="14.45">
      <c r="A552" s="155"/>
      <c r="B552" t="s">
        <v>2425</v>
      </c>
      <c r="C552">
        <v>38</v>
      </c>
      <c r="D552" t="s">
        <v>2318</v>
      </c>
      <c r="E552" t="s">
        <v>1080</v>
      </c>
      <c r="F552" t="s">
        <v>505</v>
      </c>
      <c r="G552" t="s">
        <v>2404</v>
      </c>
      <c r="H552">
        <v>5</v>
      </c>
      <c r="I552">
        <v>5</v>
      </c>
      <c r="J552" s="438">
        <f>IF($F552="","",IFERROR(IFERROR(INDEX(Réttabanki!$U:$U,MATCH($F552,Réttabanki!$A:$A,0)),INDEX(Vöruskrá!$R:$R,MATCH($F552,Vöruskrá!$B:$B,0)))*($H552+IF($I552="",$H552*(1+$AD$2),$I552))/2/1000,""))</f>
        <v>11.5</v>
      </c>
      <c r="K552" t="s">
        <v>507</v>
      </c>
      <c r="L552" t="s">
        <v>214</v>
      </c>
      <c r="N552">
        <v>738</v>
      </c>
      <c r="O552">
        <v>82</v>
      </c>
      <c r="P552">
        <v>49</v>
      </c>
      <c r="Q552">
        <v>0.4</v>
      </c>
      <c r="R552">
        <v>0.6</v>
      </c>
      <c r="S552">
        <v>1.2</v>
      </c>
      <c r="U552" s="455"/>
      <c r="V552" s="455"/>
      <c r="W552" s="455"/>
      <c r="X552" s="455"/>
      <c r="Y552" s="455"/>
      <c r="Z552" s="455"/>
      <c r="AA552" s="455"/>
      <c r="AF552">
        <f>IF($F552="","",IFERROR(IFERROR(INDEX(Réttabanki!$U:$U,MATCH($F552,Réttabanki!$A:$A,0)),INDEX(Vöruskrá!$R:$R,MATCH($F552,Vöruskrá!$B:$B,0)))*$H552/1000,""))</f>
        <v>11.5</v>
      </c>
      <c r="AG552">
        <f>IF($F552="","",IFERROR(IFERROR(INDEX(Réttabanki!$U:$U,MATCH($F552,Réttabanki!$A:$A,0)),INDEX(Vöruskrá!$R:$R,MATCH($F552,Vöruskrá!$B:$B,0)))*IF($I552="",$H552*(1+$AD$2),$I552)/1000,""))</f>
        <v>11.5</v>
      </c>
      <c r="AH552">
        <f t="shared" si="35"/>
        <v>0.01</v>
      </c>
      <c r="AI552" t="str">
        <f t="shared" si="33"/>
        <v>OK</v>
      </c>
      <c r="AJ552" s="314">
        <f t="shared" si="34"/>
        <v>46281</v>
      </c>
    </row>
    <row r="553" spans="1:36" ht="14.45">
      <c r="A553" s="155"/>
      <c r="B553" t="s">
        <v>2425</v>
      </c>
      <c r="C553">
        <v>38</v>
      </c>
      <c r="D553" t="s">
        <v>2318</v>
      </c>
      <c r="E553" t="s">
        <v>1080</v>
      </c>
      <c r="F553" t="s">
        <v>685</v>
      </c>
      <c r="G553" t="s">
        <v>2388</v>
      </c>
      <c r="H553">
        <v>20</v>
      </c>
      <c r="I553">
        <v>20</v>
      </c>
      <c r="J553" s="438">
        <f>IF($F553="","",IFERROR(IFERROR(INDEX(Réttabanki!$U:$U,MATCH($F553,Réttabanki!$A:$A,0)),INDEX(Vöruskrá!$R:$R,MATCH($F553,Vöruskrá!$B:$B,0)))*($H553+IF($I553="",$H553*(1+$AD$2),$I553))/2/1000,""))</f>
        <v>36</v>
      </c>
      <c r="K553" t="s">
        <v>2648</v>
      </c>
      <c r="L553" t="s">
        <v>214</v>
      </c>
      <c r="N553">
        <v>270</v>
      </c>
      <c r="O553">
        <v>17</v>
      </c>
      <c r="P553">
        <v>10</v>
      </c>
      <c r="Q553">
        <v>0</v>
      </c>
      <c r="R553">
        <v>29</v>
      </c>
      <c r="S553">
        <v>1.5</v>
      </c>
      <c r="U553" s="457"/>
      <c r="V553" s="457"/>
      <c r="W553" s="457"/>
      <c r="X553" s="457"/>
      <c r="Y553" s="457"/>
      <c r="Z553" s="457"/>
      <c r="AA553" s="457"/>
      <c r="AF553">
        <f>IF($F553="","",IFERROR(IFERROR(INDEX(Réttabanki!$U:$U,MATCH($F553,Réttabanki!$A:$A,0)),INDEX(Vöruskrá!$R:$R,MATCH($F553,Vöruskrá!$B:$B,0)))*$H553/1000,""))</f>
        <v>36</v>
      </c>
      <c r="AG553">
        <f>IF($F553="","",IFERROR(IFERROR(INDEX(Réttabanki!$U:$U,MATCH($F553,Réttabanki!$A:$A,0)),INDEX(Vöruskrá!$R:$R,MATCH($F553,Vöruskrá!$B:$B,0)))*IF($I553="",$H553*(1+$AD$2),$I553)/1000,""))</f>
        <v>36</v>
      </c>
      <c r="AH553">
        <f t="shared" si="35"/>
        <v>3.1304347826086959E-2</v>
      </c>
      <c r="AI553" t="str">
        <f t="shared" si="33"/>
        <v>OK</v>
      </c>
      <c r="AJ553" s="314">
        <f t="shared" si="34"/>
        <v>46281</v>
      </c>
    </row>
    <row r="554" spans="1:36">
      <c r="A554" s="154"/>
      <c r="B554" s="95" t="s">
        <v>2425</v>
      </c>
      <c r="C554" s="95">
        <v>38</v>
      </c>
      <c r="D554" s="96"/>
      <c r="E554" s="96"/>
      <c r="F554" s="96" t="s">
        <v>2393</v>
      </c>
      <c r="G554" s="96"/>
      <c r="H554" s="97"/>
      <c r="I554" s="97"/>
      <c r="J554" s="225">
        <f>SUMIFS($AF$3:$AF$798,$AJ$3:$AJ$798,$AJ554,$D$3:$D$798,"&lt;&gt;Grunnskólar starfsmenn",$E$3:$E$798,"Aðalréttur")+SUMIFS($AF$3:$AF$798,$AJ$3:$AJ$798,$AJ554,$D$3:$D$798,"&lt;&gt;Grunnskólar starfsmenn",$E$3:$E$798,"Meðlætisbar")+SUMIFS($AF$3:$AF$798,$AJ$3:$AJ$798,$AJ554,$D$3:$D$798,"&lt;&gt;Grunnskólar starfsmenn",$E$3:$E$798,"Síðdegishressing")</f>
        <v>129</v>
      </c>
      <c r="K554" s="9" t="s">
        <v>2394</v>
      </c>
      <c r="L554" s="9"/>
      <c r="M554" s="9"/>
      <c r="N554" s="10"/>
      <c r="O554" s="10"/>
      <c r="P554" s="10"/>
      <c r="Q554" s="10"/>
      <c r="R554" s="10"/>
      <c r="S554" s="10"/>
      <c r="T554" s="44"/>
      <c r="U554" s="455"/>
      <c r="V554" s="455"/>
      <c r="W554" s="455"/>
      <c r="X554" s="455"/>
      <c r="Y554" s="455"/>
      <c r="Z554" s="455"/>
      <c r="AA554" s="455"/>
      <c r="AC554" t="s">
        <v>88</v>
      </c>
      <c r="AF554" s="205" t="str">
        <f>IF($F554="","",IFERROR(IFERROR(INDEX(Réttabanki!$U:$U,MATCH($F554,Réttabanki!$A:$A,0)),INDEX(Vöruskrá!$R:$R,MATCH($F554,Vöruskrá!$B:$B,0)))*$H554/1000,""))</f>
        <v/>
      </c>
      <c r="AG554" s="205" t="str">
        <f>IF($F554="","",IFERROR(IFERROR(INDEX(Réttabanki!$U:$U,MATCH($F554,Réttabanki!$A:$A,0)),INDEX(Vöruskrá!$R:$R,MATCH($F554,Vöruskrá!$B:$B,0)))*IF($I554="",$H554*(1+$AD$2),$I554)/1000,""))</f>
        <v/>
      </c>
      <c r="AH554" s="206">
        <f>IF($J554="","",$J554/$AE$6)</f>
        <v>9.555555555555556E-2</v>
      </c>
      <c r="AI554" s="409" t="str">
        <f t="shared" si="33"/>
        <v>OK</v>
      </c>
      <c r="AJ554" s="314">
        <f t="shared" si="34"/>
        <v>46281</v>
      </c>
    </row>
    <row r="555" spans="1:36">
      <c r="A555" s="154"/>
      <c r="B555" s="95" t="s">
        <v>2425</v>
      </c>
      <c r="C555" s="95">
        <v>38</v>
      </c>
      <c r="D555" s="96"/>
      <c r="E555" s="96"/>
      <c r="F555" s="96" t="s">
        <v>2395</v>
      </c>
      <c r="G555" s="96"/>
      <c r="H555" s="97"/>
      <c r="I555" s="97"/>
      <c r="J555" s="225">
        <f>SUMIFS($AG$3:$AG$798,$AJ$3:$AJ$798,$AJ555,$D$3:$D$798,"&lt;&gt;Grunnskólar starfsmenn",$E$3:$E$798,"Aðalréttur")+SUMIFS($AG$3:$AG$798,$AJ$3:$AJ$798,$AJ555,$D$3:$D$798,"&lt;&gt;Grunnskólar starfsmenn",$E$3:$E$798,"Meðlætisbar")</f>
        <v>81.5</v>
      </c>
      <c r="K555" s="9" t="s">
        <v>2394</v>
      </c>
      <c r="L555" s="9"/>
      <c r="M555" s="9"/>
      <c r="N555" s="10"/>
      <c r="O555" s="10"/>
      <c r="P555" s="10"/>
      <c r="Q555" s="10"/>
      <c r="R555" s="10"/>
      <c r="S555" s="10"/>
      <c r="T555" s="44"/>
      <c r="U555" s="457"/>
      <c r="V555" s="457"/>
      <c r="W555" s="457"/>
      <c r="X555" s="457"/>
      <c r="Y555" s="457"/>
      <c r="Z555" s="457"/>
      <c r="AA555" s="457"/>
      <c r="AC555" t="s">
        <v>93</v>
      </c>
      <c r="AF555" s="205" t="str">
        <f>IF($F555="","",IFERROR(IFERROR(INDEX(Réttabanki!$U:$U,MATCH($F555,Réttabanki!$A:$A,0)),INDEX(Vöruskrá!$R:$R,MATCH($F555,Vöruskrá!$B:$B,0)))*$H555/1000,""))</f>
        <v/>
      </c>
      <c r="AG555" s="205" t="str">
        <f>IF($F555="","",IFERROR(IFERROR(INDEX(Réttabanki!$U:$U,MATCH($F555,Réttabanki!$A:$A,0)),INDEX(Vöruskrá!$R:$R,MATCH($F555,Vöruskrá!$B:$B,0)))*IF($I555="",$H555*(1+$AD$2),$I555)/1000,""))</f>
        <v/>
      </c>
      <c r="AH555" s="206">
        <f>IF($J555="","",$J555/$AE$5)</f>
        <v>7.0869565217391309E-2</v>
      </c>
      <c r="AI555" s="409" t="str">
        <f t="shared" si="33"/>
        <v>OK</v>
      </c>
      <c r="AJ555" s="314">
        <f t="shared" si="34"/>
        <v>46281</v>
      </c>
    </row>
    <row r="556" spans="1:36" ht="14.45">
      <c r="A556" s="155">
        <v>46282</v>
      </c>
      <c r="B556" t="s">
        <v>2458</v>
      </c>
      <c r="C556">
        <v>38</v>
      </c>
      <c r="D556" t="s">
        <v>2356</v>
      </c>
      <c r="E556" t="s">
        <v>2352</v>
      </c>
      <c r="G556" t="s">
        <v>2786</v>
      </c>
      <c r="J556" s="438" t="str">
        <f>IF($F556="","",IFERROR(IFERROR(INDEX(Réttabanki!$U:$U,MATCH($F556,Réttabanki!$A:$A,0)),INDEX(Vöruskrá!$R:$R,MATCH($F556,Vöruskrá!$B:$B,0)))*($H556+IF($I556="",$H556*(1+$AD$2),$I556))/2/1000,""))</f>
        <v/>
      </c>
      <c r="K556" t="s">
        <v>2787</v>
      </c>
      <c r="L556" t="s">
        <v>2788</v>
      </c>
      <c r="U556" s="455"/>
      <c r="V556" s="455"/>
      <c r="W556" s="455"/>
      <c r="X556" s="455"/>
      <c r="Y556" s="455"/>
      <c r="Z556" s="455"/>
      <c r="AA556" s="455"/>
      <c r="AF556" t="str">
        <f>IF($F556="","",IFERROR(IFERROR(INDEX(Réttabanki!$U:$U,MATCH($F556,Réttabanki!$A:$A,0)),INDEX(Vöruskrá!$R:$R,MATCH($F556,Vöruskrá!$B:$B,0)))*$H556/1000,""))</f>
        <v/>
      </c>
      <c r="AG556" t="str">
        <f>IF($F556="","",IFERROR(IFERROR(INDEX(Réttabanki!$U:$U,MATCH($F556,Réttabanki!$A:$A,0)),INDEX(Vöruskrá!$R:$R,MATCH($F556,Vöruskrá!$B:$B,0)))*IF($I556="",$H556*(1+$AD$2),$I556)/1000,""))</f>
        <v/>
      </c>
      <c r="AH556" t="str">
        <f t="shared" ref="AH556:AH587" si="36">IF(N($AF556)+N($AG556)=0,"",MAX(N($AF556)/$AE$6,N($AG556)/$AE$5))</f>
        <v/>
      </c>
      <c r="AI556" t="str">
        <f t="shared" si="33"/>
        <v/>
      </c>
      <c r="AJ556" s="314">
        <f t="shared" si="34"/>
        <v>46282</v>
      </c>
    </row>
    <row r="557" spans="1:36" ht="14.45">
      <c r="A557" s="155"/>
      <c r="B557" t="s">
        <v>2458</v>
      </c>
      <c r="C557">
        <v>38</v>
      </c>
      <c r="D557" t="s">
        <v>2356</v>
      </c>
      <c r="E557" t="s">
        <v>2352</v>
      </c>
      <c r="F557" t="s">
        <v>696</v>
      </c>
      <c r="G557" t="s">
        <v>666</v>
      </c>
      <c r="I557">
        <v>120</v>
      </c>
      <c r="J557" s="438">
        <f>IF($F557="","",IFERROR(IFERROR(INDEX(Réttabanki!$U:$U,MATCH($F557,Réttabanki!$A:$A,0)),INDEX(Vöruskrá!$R:$R,MATCH($F557,Vöruskrá!$B:$B,0)))*($H557+IF($I557="",$H557*(1+$AD$2),$I557))/2/1000,""))</f>
        <v>108</v>
      </c>
      <c r="K557" t="s">
        <v>697</v>
      </c>
      <c r="L557" t="s">
        <v>698</v>
      </c>
      <c r="N557">
        <v>122</v>
      </c>
      <c r="O557">
        <v>1.5</v>
      </c>
      <c r="P557">
        <v>0.2</v>
      </c>
      <c r="Q557">
        <v>12.4</v>
      </c>
      <c r="R557">
        <v>14.7</v>
      </c>
      <c r="S557">
        <v>0.6</v>
      </c>
      <c r="U557" s="457" t="s">
        <v>2357</v>
      </c>
      <c r="V557" s="457" t="s">
        <v>2358</v>
      </c>
      <c r="W557" s="457">
        <v>160</v>
      </c>
      <c r="X557" s="457" t="s">
        <v>2462</v>
      </c>
      <c r="Y557" s="457">
        <v>75</v>
      </c>
      <c r="Z557" s="457" t="s">
        <v>2540</v>
      </c>
      <c r="AA557" s="457"/>
      <c r="AF557">
        <f>IF($F557="","",IFERROR(IFERROR(INDEX(Réttabanki!$U:$U,MATCH($F557,Réttabanki!$A:$A,0)),INDEX(Vöruskrá!$R:$R,MATCH($F557,Vöruskrá!$B:$B,0)))*$H557/1000,""))</f>
        <v>0</v>
      </c>
      <c r="AG557">
        <f>IF($F557="","",IFERROR(IFERROR(INDEX(Réttabanki!$U:$U,MATCH($F557,Réttabanki!$A:$A,0)),INDEX(Vöruskrá!$R:$R,MATCH($F557,Vöruskrá!$B:$B,0)))*IF($I557="",$H557*(1+$AD$2),$I557)/1000,""))</f>
        <v>216</v>
      </c>
      <c r="AH557">
        <f t="shared" si="36"/>
        <v>0.18782608695652173</v>
      </c>
      <c r="AI557" t="str">
        <f t="shared" si="33"/>
        <v>OK</v>
      </c>
      <c r="AJ557" s="314">
        <f t="shared" si="34"/>
        <v>46282</v>
      </c>
    </row>
    <row r="558" spans="1:36" ht="14.45">
      <c r="A558" s="155"/>
      <c r="B558" t="s">
        <v>2458</v>
      </c>
      <c r="C558">
        <v>38</v>
      </c>
      <c r="D558" t="s">
        <v>2356</v>
      </c>
      <c r="E558" t="s">
        <v>2352</v>
      </c>
      <c r="F558" t="s">
        <v>545</v>
      </c>
      <c r="G558" t="s">
        <v>2789</v>
      </c>
      <c r="I558">
        <v>25</v>
      </c>
      <c r="J558" s="438">
        <f>IF($F558="","",IFERROR(IFERROR(INDEX(Réttabanki!$U:$U,MATCH($F558,Réttabanki!$A:$A,0)),INDEX(Vöruskrá!$R:$R,MATCH($F558,Vöruskrá!$B:$B,0)))*($H558+IF($I558="",$H558*(1+$AD$2),$I558))/2/1000,""))</f>
        <v>5</v>
      </c>
      <c r="K558" t="s">
        <v>546</v>
      </c>
      <c r="L558" t="s">
        <v>228</v>
      </c>
      <c r="N558">
        <v>483</v>
      </c>
      <c r="O558">
        <v>25</v>
      </c>
      <c r="P558">
        <v>2.2999999999999998</v>
      </c>
      <c r="Q558">
        <v>56</v>
      </c>
      <c r="R558">
        <v>5.7</v>
      </c>
      <c r="S558">
        <v>1.2</v>
      </c>
      <c r="U558" s="455"/>
      <c r="V558" s="455"/>
      <c r="W558" s="455"/>
      <c r="X558" s="455"/>
      <c r="Y558" s="455"/>
      <c r="Z558" s="455" t="s">
        <v>2790</v>
      </c>
      <c r="AA558" s="455"/>
      <c r="AF558">
        <f>IF($F558="","",IFERROR(IFERROR(INDEX(Réttabanki!$U:$U,MATCH($F558,Réttabanki!$A:$A,0)),INDEX(Vöruskrá!$R:$R,MATCH($F558,Vöruskrá!$B:$B,0)))*$H558/1000,""))</f>
        <v>0</v>
      </c>
      <c r="AG558">
        <f>IF($F558="","",IFERROR(IFERROR(INDEX(Réttabanki!$U:$U,MATCH($F558,Réttabanki!$A:$A,0)),INDEX(Vöruskrá!$R:$R,MATCH($F558,Vöruskrá!$B:$B,0)))*IF($I558="",$H558*(1+$AD$2),$I558)/1000,""))</f>
        <v>10</v>
      </c>
      <c r="AH558">
        <f t="shared" si="36"/>
        <v>8.6956521739130436E-3</v>
      </c>
      <c r="AI558" t="str">
        <f t="shared" si="33"/>
        <v>OK</v>
      </c>
      <c r="AJ558" s="314">
        <f t="shared" si="34"/>
        <v>46282</v>
      </c>
    </row>
    <row r="559" spans="1:36" ht="14.45">
      <c r="A559" s="155"/>
      <c r="B559" t="s">
        <v>2458</v>
      </c>
      <c r="C559">
        <v>38</v>
      </c>
      <c r="D559" t="s">
        <v>2356</v>
      </c>
      <c r="E559" t="s">
        <v>2352</v>
      </c>
      <c r="F559" t="s">
        <v>484</v>
      </c>
      <c r="G559" t="s">
        <v>2732</v>
      </c>
      <c r="I559">
        <v>15</v>
      </c>
      <c r="J559" s="438">
        <f>IF($F559="","",IFERROR(IFERROR(INDEX(Réttabanki!$U:$U,MATCH($F559,Réttabanki!$A:$A,0)),INDEX(Vöruskrá!$R:$R,MATCH($F559,Vöruskrá!$B:$B,0)))*($H559+IF($I559="",$H559*(1+$AD$2),$I559))/2/1000,""))</f>
        <v>4.5</v>
      </c>
      <c r="K559" t="s">
        <v>485</v>
      </c>
      <c r="L559" t="s">
        <v>228</v>
      </c>
      <c r="N559">
        <v>33</v>
      </c>
      <c r="O559">
        <v>0</v>
      </c>
      <c r="P559">
        <v>0</v>
      </c>
      <c r="Q559">
        <v>5.5</v>
      </c>
      <c r="R559">
        <v>1.6</v>
      </c>
      <c r="S559">
        <v>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9</v>
      </c>
      <c r="AH559">
        <f t="shared" si="36"/>
        <v>7.8260869565217397E-3</v>
      </c>
      <c r="AI559" t="str">
        <f t="shared" si="33"/>
        <v>OK</v>
      </c>
      <c r="AJ559" s="314">
        <f t="shared" si="34"/>
        <v>46282</v>
      </c>
    </row>
    <row r="560" spans="1:36" ht="14.45">
      <c r="A560" s="155"/>
      <c r="B560" t="s">
        <v>2458</v>
      </c>
      <c r="C560">
        <v>38</v>
      </c>
      <c r="D560" t="s">
        <v>2356</v>
      </c>
      <c r="E560" t="s">
        <v>2352</v>
      </c>
      <c r="F560" t="s">
        <v>1065</v>
      </c>
      <c r="G560" t="s">
        <v>2632</v>
      </c>
      <c r="I560">
        <v>10</v>
      </c>
      <c r="J560" s="438">
        <f>IF($F560="","",IFERROR(IFERROR(INDEX(Réttabanki!$U:$U,MATCH($F560,Réttabanki!$A:$A,0)),INDEX(Vöruskrá!$R:$R,MATCH($F560,Vöruskrá!$B:$B,0)))*($H560+IF($I560="",$H560*(1+$AD$2),$I560))/2/1000,""))</f>
        <v>14.5</v>
      </c>
      <c r="K560" t="s">
        <v>1067</v>
      </c>
      <c r="L560" t="s">
        <v>214</v>
      </c>
      <c r="N560">
        <v>357</v>
      </c>
      <c r="O560">
        <v>29</v>
      </c>
      <c r="P560">
        <v>16</v>
      </c>
      <c r="Q560">
        <v>0</v>
      </c>
      <c r="R560">
        <v>24</v>
      </c>
      <c r="S560">
        <v>1.5</v>
      </c>
      <c r="U560" s="455" t="s">
        <v>2357</v>
      </c>
      <c r="V560" s="455" t="s">
        <v>2403</v>
      </c>
      <c r="W560" s="455"/>
      <c r="X560" s="455"/>
      <c r="Y560" s="455"/>
      <c r="Z560" s="455"/>
      <c r="AA560" s="455"/>
      <c r="AF560">
        <f>IF($F560="","",IFERROR(IFERROR(INDEX(Réttabanki!$U:$U,MATCH($F560,Réttabanki!$A:$A,0)),INDEX(Vöruskrá!$R:$R,MATCH($F560,Vöruskrá!$B:$B,0)))*$H560/1000,""))</f>
        <v>0</v>
      </c>
      <c r="AG560">
        <f>IF($F560="","",IFERROR(IFERROR(INDEX(Réttabanki!$U:$U,MATCH($F560,Réttabanki!$A:$A,0)),INDEX(Vöruskrá!$R:$R,MATCH($F560,Vöruskrá!$B:$B,0)))*IF($I560="",$H560*(1+$AD$2),$I560)/1000,""))</f>
        <v>29</v>
      </c>
      <c r="AH560">
        <f t="shared" si="36"/>
        <v>2.5217391304347827E-2</v>
      </c>
      <c r="AI560" t="str">
        <f t="shared" si="33"/>
        <v>OK</v>
      </c>
      <c r="AJ560" s="314">
        <f t="shared" si="34"/>
        <v>46282</v>
      </c>
    </row>
    <row r="561" spans="1:36" ht="14.45">
      <c r="A561" s="155"/>
      <c r="B561" t="s">
        <v>2458</v>
      </c>
      <c r="C561">
        <v>38</v>
      </c>
      <c r="D561" t="s">
        <v>2356</v>
      </c>
      <c r="E561" t="s">
        <v>2352</v>
      </c>
      <c r="F561" t="s">
        <v>536</v>
      </c>
      <c r="G561" t="s">
        <v>2791</v>
      </c>
      <c r="I561">
        <v>10</v>
      </c>
      <c r="J561" s="438">
        <f>IF($F561="","",IFERROR(IFERROR(INDEX(Réttabanki!$U:$U,MATCH($F561,Réttabanki!$A:$A,0)),INDEX(Vöruskrá!$R:$R,MATCH($F561,Vöruskrá!$B:$B,0)))*($H561+IF($I561="",$H561*(1+$AD$2),$I561))/2/1000,""))</f>
        <v>3.75</v>
      </c>
      <c r="K561" t="s">
        <v>538</v>
      </c>
      <c r="L561" t="s">
        <v>214</v>
      </c>
      <c r="N561">
        <v>119</v>
      </c>
      <c r="O561">
        <v>10</v>
      </c>
      <c r="P561">
        <v>6.4</v>
      </c>
      <c r="Q561">
        <v>3.5</v>
      </c>
      <c r="R561">
        <v>3.8</v>
      </c>
      <c r="S561">
        <v>0.1</v>
      </c>
      <c r="U561" s="457" t="s">
        <v>2357</v>
      </c>
      <c r="V561" s="457" t="s">
        <v>2403</v>
      </c>
      <c r="W561" s="457"/>
      <c r="X561" s="457"/>
      <c r="Y561" s="457"/>
      <c r="Z561" s="457"/>
      <c r="AA561" s="457"/>
      <c r="AF561">
        <f>IF($F561="","",IFERROR(IFERROR(INDEX(Réttabanki!$U:$U,MATCH($F561,Réttabanki!$A:$A,0)),INDEX(Vöruskrá!$R:$R,MATCH($F561,Vöruskrá!$B:$B,0)))*$H561/1000,""))</f>
        <v>0</v>
      </c>
      <c r="AG561">
        <f>IF($F561="","",IFERROR(IFERROR(INDEX(Réttabanki!$U:$U,MATCH($F561,Réttabanki!$A:$A,0)),INDEX(Vöruskrá!$R:$R,MATCH($F561,Vöruskrá!$B:$B,0)))*IF($I561="",$H561*(1+$AD$2),$I561)/1000,""))</f>
        <v>7.5</v>
      </c>
      <c r="AH561">
        <f t="shared" si="36"/>
        <v>6.5217391304347823E-3</v>
      </c>
      <c r="AI561" t="str">
        <f t="shared" si="33"/>
        <v>OK</v>
      </c>
      <c r="AJ561" s="314">
        <f t="shared" si="34"/>
        <v>46282</v>
      </c>
    </row>
    <row r="562" spans="1:36" ht="14.45">
      <c r="A562" s="155"/>
      <c r="B562" t="s">
        <v>2458</v>
      </c>
      <c r="C562">
        <v>38</v>
      </c>
      <c r="D562" t="s">
        <v>2356</v>
      </c>
      <c r="E562" t="s">
        <v>1080</v>
      </c>
      <c r="G562" t="s">
        <v>2792</v>
      </c>
      <c r="J562" s="438" t="str">
        <f>IF($F562="","",IFERROR(IFERROR(INDEX(Réttabanki!$U:$U,MATCH($F562,Réttabanki!$A:$A,0)),INDEX(Vöruskrá!$R:$R,MATCH($F562,Vöruskrá!$B:$B,0)))*($H562+IF($I562="",$H562*(1+$AD$2),$I562))/2/1000,""))</f>
        <v/>
      </c>
      <c r="K562" t="s">
        <v>2793</v>
      </c>
      <c r="L562" t="s">
        <v>2700</v>
      </c>
      <c r="U562" s="455"/>
      <c r="V562" s="455"/>
      <c r="W562" s="455"/>
      <c r="X562" s="455"/>
      <c r="Y562" s="455"/>
      <c r="Z562" s="455"/>
      <c r="AA562" s="455"/>
      <c r="AF562" t="str">
        <f>IF($F562="","",IFERROR(IFERROR(INDEX(Réttabanki!$U:$U,MATCH($F562,Réttabanki!$A:$A,0)),INDEX(Vöruskrá!$R:$R,MATCH($F562,Vöruskrá!$B:$B,0)))*$H562/1000,""))</f>
        <v/>
      </c>
      <c r="AG562" t="str">
        <f>IF($F562="","",IFERROR(IFERROR(INDEX(Réttabanki!$U:$U,MATCH($F562,Réttabanki!$A:$A,0)),INDEX(Vöruskrá!$R:$R,MATCH($F562,Vöruskrá!$B:$B,0)))*IF($I562="",$H562*(1+$AD$2),$I562)/1000,""))</f>
        <v/>
      </c>
      <c r="AH562" t="str">
        <f t="shared" si="36"/>
        <v/>
      </c>
      <c r="AI562" t="str">
        <f t="shared" si="33"/>
        <v/>
      </c>
      <c r="AJ562" s="314">
        <f t="shared" si="34"/>
        <v>46282</v>
      </c>
    </row>
    <row r="563" spans="1:36" ht="14.45">
      <c r="A563" s="155"/>
      <c r="B563" t="s">
        <v>2458</v>
      </c>
      <c r="C563">
        <v>38</v>
      </c>
      <c r="D563" t="s">
        <v>2356</v>
      </c>
      <c r="E563" t="s">
        <v>1080</v>
      </c>
      <c r="F563" t="s">
        <v>707</v>
      </c>
      <c r="G563" t="s">
        <v>2494</v>
      </c>
      <c r="I563">
        <v>120</v>
      </c>
      <c r="J563" s="438">
        <f>IF($F563="","",IFERROR(IFERROR(INDEX(Réttabanki!$U:$U,MATCH($F563,Réttabanki!$A:$A,0)),INDEX(Vöruskrá!$R:$R,MATCH($F563,Vöruskrá!$B:$B,0)))*($H563+IF($I563="",$H563*(1+$AD$2),$I563))/2/1000,""))</f>
        <v>150</v>
      </c>
      <c r="K563" t="s">
        <v>708</v>
      </c>
      <c r="L563" t="s">
        <v>136</v>
      </c>
      <c r="N563">
        <v>153</v>
      </c>
      <c r="O563">
        <v>5.2</v>
      </c>
      <c r="P563">
        <v>0.9</v>
      </c>
      <c r="Q563">
        <v>6.6</v>
      </c>
      <c r="R563">
        <v>20</v>
      </c>
      <c r="S563">
        <v>0.7</v>
      </c>
      <c r="U563" s="457" t="s">
        <v>2357</v>
      </c>
      <c r="V563" s="457" t="s">
        <v>2358</v>
      </c>
      <c r="W563" s="457">
        <v>160</v>
      </c>
      <c r="X563" s="457" t="s">
        <v>2462</v>
      </c>
      <c r="Y563" s="457">
        <v>75</v>
      </c>
      <c r="Z563" s="457" t="s">
        <v>2540</v>
      </c>
      <c r="AA563" s="457"/>
      <c r="AF563">
        <f>IF($F563="","",IFERROR(IFERROR(INDEX(Réttabanki!$U:$U,MATCH($F563,Réttabanki!$A:$A,0)),INDEX(Vöruskrá!$R:$R,MATCH($F563,Vöruskrá!$B:$B,0)))*$H563/1000,""))</f>
        <v>0</v>
      </c>
      <c r="AG563">
        <f>IF($F563="","",IFERROR(IFERROR(INDEX(Réttabanki!$U:$U,MATCH($F563,Réttabanki!$A:$A,0)),INDEX(Vöruskrá!$R:$R,MATCH($F563,Vöruskrá!$B:$B,0)))*IF($I563="",$H563*(1+$AD$2),$I563)/1000,""))</f>
        <v>300</v>
      </c>
      <c r="AH563">
        <f t="shared" si="36"/>
        <v>0.2608695652173913</v>
      </c>
      <c r="AI563" t="str">
        <f t="shared" si="33"/>
        <v>OK</v>
      </c>
      <c r="AJ563" s="314">
        <f t="shared" si="34"/>
        <v>46282</v>
      </c>
    </row>
    <row r="564" spans="1:36" ht="14.45">
      <c r="A564" s="155"/>
      <c r="B564" t="s">
        <v>2458</v>
      </c>
      <c r="C564">
        <v>38</v>
      </c>
      <c r="D564" t="s">
        <v>2356</v>
      </c>
      <c r="E564" t="s">
        <v>1080</v>
      </c>
      <c r="F564" t="s">
        <v>545</v>
      </c>
      <c r="G564" t="s">
        <v>2789</v>
      </c>
      <c r="I564">
        <v>25</v>
      </c>
      <c r="J564" s="438">
        <f>IF($F564="","",IFERROR(IFERROR(INDEX(Réttabanki!$U:$U,MATCH($F564,Réttabanki!$A:$A,0)),INDEX(Vöruskrá!$R:$R,MATCH($F564,Vöruskrá!$B:$B,0)))*($H564+IF($I564="",$H564*(1+$AD$2),$I564))/2/1000,""))</f>
        <v>5</v>
      </c>
      <c r="K564" t="s">
        <v>546</v>
      </c>
      <c r="L564" t="s">
        <v>228</v>
      </c>
      <c r="N564">
        <v>483</v>
      </c>
      <c r="O564">
        <v>25</v>
      </c>
      <c r="P564">
        <v>2.2999999999999998</v>
      </c>
      <c r="Q564">
        <v>56</v>
      </c>
      <c r="R564">
        <v>5.7</v>
      </c>
      <c r="S564">
        <v>1.2</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10</v>
      </c>
      <c r="AH564">
        <f t="shared" si="36"/>
        <v>8.6956521739130436E-3</v>
      </c>
      <c r="AI564" t="str">
        <f t="shared" si="33"/>
        <v>OK</v>
      </c>
      <c r="AJ564" s="314">
        <f t="shared" si="34"/>
        <v>46282</v>
      </c>
    </row>
    <row r="565" spans="1:36" ht="14.45">
      <c r="A565" s="155"/>
      <c r="B565" t="s">
        <v>2458</v>
      </c>
      <c r="C565">
        <v>38</v>
      </c>
      <c r="D565" t="s">
        <v>2356</v>
      </c>
      <c r="E565" t="s">
        <v>1080</v>
      </c>
      <c r="F565" t="s">
        <v>484</v>
      </c>
      <c r="G565" t="s">
        <v>2732</v>
      </c>
      <c r="I565">
        <v>15</v>
      </c>
      <c r="J565" s="438">
        <f>IF($F565="","",IFERROR(IFERROR(INDEX(Réttabanki!$U:$U,MATCH($F565,Réttabanki!$A:$A,0)),INDEX(Vöruskrá!$R:$R,MATCH($F565,Vöruskrá!$B:$B,0)))*($H565+IF($I565="",$H565*(1+$AD$2),$I565))/2/1000,""))</f>
        <v>4.5</v>
      </c>
      <c r="K565" t="s">
        <v>485</v>
      </c>
      <c r="L565" t="s">
        <v>228</v>
      </c>
      <c r="N565">
        <v>33</v>
      </c>
      <c r="O565">
        <v>0</v>
      </c>
      <c r="P565">
        <v>0</v>
      </c>
      <c r="Q565">
        <v>5.5</v>
      </c>
      <c r="R565">
        <v>1.6</v>
      </c>
      <c r="S565">
        <v>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9</v>
      </c>
      <c r="AH565">
        <f t="shared" si="36"/>
        <v>7.8260869565217397E-3</v>
      </c>
      <c r="AI565" t="str">
        <f t="shared" si="33"/>
        <v>OK</v>
      </c>
      <c r="AJ565" s="314">
        <f t="shared" si="34"/>
        <v>46282</v>
      </c>
    </row>
    <row r="566" spans="1:36" ht="14.45">
      <c r="A566" s="155"/>
      <c r="B566" t="s">
        <v>2458</v>
      </c>
      <c r="C566">
        <v>38</v>
      </c>
      <c r="D566" t="s">
        <v>2356</v>
      </c>
      <c r="E566" t="s">
        <v>1080</v>
      </c>
      <c r="F566" t="s">
        <v>1065</v>
      </c>
      <c r="G566" t="s">
        <v>2632</v>
      </c>
      <c r="I566">
        <v>10</v>
      </c>
      <c r="J566" s="438">
        <f>IF($F566="","",IFERROR(IFERROR(INDEX(Réttabanki!$U:$U,MATCH($F566,Réttabanki!$A:$A,0)),INDEX(Vöruskrá!$R:$R,MATCH($F566,Vöruskrá!$B:$B,0)))*($H566+IF($I566="",$H566*(1+$AD$2),$I566))/2/1000,""))</f>
        <v>14.5</v>
      </c>
      <c r="K566" t="s">
        <v>1067</v>
      </c>
      <c r="L566" t="s">
        <v>214</v>
      </c>
      <c r="N566">
        <v>357</v>
      </c>
      <c r="O566">
        <v>29</v>
      </c>
      <c r="P566">
        <v>16</v>
      </c>
      <c r="Q566">
        <v>0</v>
      </c>
      <c r="R566">
        <v>24</v>
      </c>
      <c r="S566">
        <v>1.5</v>
      </c>
      <c r="U566" s="455"/>
      <c r="V566" s="455"/>
      <c r="W566" s="455"/>
      <c r="X566" s="455"/>
      <c r="Y566" s="455"/>
      <c r="Z566" s="455"/>
      <c r="AA566" s="455"/>
      <c r="AF566">
        <f>IF($F566="","",IFERROR(IFERROR(INDEX(Réttabanki!$U:$U,MATCH($F566,Réttabanki!$A:$A,0)),INDEX(Vöruskrá!$R:$R,MATCH($F566,Vöruskrá!$B:$B,0)))*$H566/1000,""))</f>
        <v>0</v>
      </c>
      <c r="AG566">
        <f>IF($F566="","",IFERROR(IFERROR(INDEX(Réttabanki!$U:$U,MATCH($F566,Réttabanki!$A:$A,0)),INDEX(Vöruskrá!$R:$R,MATCH($F566,Vöruskrá!$B:$B,0)))*IF($I566="",$H566*(1+$AD$2),$I566)/1000,""))</f>
        <v>29</v>
      </c>
      <c r="AH566">
        <f t="shared" si="36"/>
        <v>2.5217391304347827E-2</v>
      </c>
      <c r="AI566" t="str">
        <f t="shared" si="33"/>
        <v>OK</v>
      </c>
      <c r="AJ566" s="314">
        <f t="shared" si="34"/>
        <v>46282</v>
      </c>
    </row>
    <row r="567" spans="1:36" ht="14.45">
      <c r="A567" s="155"/>
      <c r="B567" t="s">
        <v>2458</v>
      </c>
      <c r="C567">
        <v>38</v>
      </c>
      <c r="D567" t="s">
        <v>2356</v>
      </c>
      <c r="E567" t="s">
        <v>1080</v>
      </c>
      <c r="F567" t="s">
        <v>536</v>
      </c>
      <c r="G567" t="s">
        <v>2791</v>
      </c>
      <c r="I567">
        <v>10</v>
      </c>
      <c r="J567" s="438">
        <f>IF($F567="","",IFERROR(IFERROR(INDEX(Réttabanki!$U:$U,MATCH($F567,Réttabanki!$A:$A,0)),INDEX(Vöruskrá!$R:$R,MATCH($F567,Vöruskrá!$B:$B,0)))*($H567+IF($I567="",$H567*(1+$AD$2),$I567))/2/1000,""))</f>
        <v>3.75</v>
      </c>
      <c r="K567" t="s">
        <v>538</v>
      </c>
      <c r="L567" t="s">
        <v>214</v>
      </c>
      <c r="N567">
        <v>119</v>
      </c>
      <c r="O567">
        <v>10</v>
      </c>
      <c r="P567">
        <v>6.4</v>
      </c>
      <c r="Q567">
        <v>3.5</v>
      </c>
      <c r="R567">
        <v>3.8</v>
      </c>
      <c r="S567">
        <v>0.1</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7.5</v>
      </c>
      <c r="AH567">
        <f t="shared" si="36"/>
        <v>6.5217391304347823E-3</v>
      </c>
      <c r="AI567" t="str">
        <f t="shared" si="33"/>
        <v>OK</v>
      </c>
      <c r="AJ567" s="314">
        <f t="shared" si="34"/>
        <v>46282</v>
      </c>
    </row>
    <row r="568" spans="1:36" ht="14.45">
      <c r="A568" s="155"/>
      <c r="B568" t="s">
        <v>2458</v>
      </c>
      <c r="C568">
        <v>38</v>
      </c>
      <c r="D568" t="s">
        <v>2356</v>
      </c>
      <c r="E568" t="s">
        <v>1080</v>
      </c>
      <c r="G568" t="s">
        <v>2794</v>
      </c>
      <c r="J568" s="438" t="str">
        <f>IF($F568="","",IFERROR(IFERROR(INDEX(Réttabanki!$U:$U,MATCH($F568,Réttabanki!$A:$A,0)),INDEX(Vöruskrá!$R:$R,MATCH($F568,Vöruskrá!$B:$B,0)))*($H568+IF($I568="",$H568*(1+$AD$2),$I568))/2/1000,""))</f>
        <v/>
      </c>
      <c r="K568" t="s">
        <v>2795</v>
      </c>
      <c r="L568" t="s">
        <v>2796</v>
      </c>
      <c r="U568" s="455"/>
      <c r="V568" s="455"/>
      <c r="W568" s="455"/>
      <c r="X568" s="455"/>
      <c r="Y568" s="455"/>
      <c r="Z568" s="455"/>
      <c r="AA568" s="455"/>
      <c r="AF568" t="str">
        <f>IF($F568="","",IFERROR(IFERROR(INDEX(Réttabanki!$U:$U,MATCH($F568,Réttabanki!$A:$A,0)),INDEX(Vöruskrá!$R:$R,MATCH($F568,Vöruskrá!$B:$B,0)))*$H568/1000,""))</f>
        <v/>
      </c>
      <c r="AG568" t="str">
        <f>IF($F568="","",IFERROR(IFERROR(INDEX(Réttabanki!$U:$U,MATCH($F568,Réttabanki!$A:$A,0)),INDEX(Vöruskrá!$R:$R,MATCH($F568,Vöruskrá!$B:$B,0)))*IF($I568="",$H568*(1+$AD$2),$I568)/1000,""))</f>
        <v/>
      </c>
      <c r="AH568" t="str">
        <f t="shared" si="36"/>
        <v/>
      </c>
      <c r="AI568" t="str">
        <f t="shared" si="33"/>
        <v/>
      </c>
      <c r="AJ568" s="314">
        <f t="shared" si="34"/>
        <v>46282</v>
      </c>
    </row>
    <row r="569" spans="1:36" ht="14.45">
      <c r="A569" s="155"/>
      <c r="B569" t="s">
        <v>2458</v>
      </c>
      <c r="C569">
        <v>38</v>
      </c>
      <c r="D569" t="s">
        <v>2356</v>
      </c>
      <c r="E569" t="s">
        <v>1080</v>
      </c>
      <c r="F569" t="s">
        <v>696</v>
      </c>
      <c r="G569" t="s">
        <v>666</v>
      </c>
      <c r="I569">
        <v>120</v>
      </c>
      <c r="J569" s="438">
        <f>IF($F569="","",IFERROR(IFERROR(INDEX(Réttabanki!$U:$U,MATCH($F569,Réttabanki!$A:$A,0)),INDEX(Vöruskrá!$R:$R,MATCH($F569,Vöruskrá!$B:$B,0)))*($H569+IF($I569="",$H569*(1+$AD$2),$I569))/2/1000,""))</f>
        <v>108</v>
      </c>
      <c r="K569" t="s">
        <v>697</v>
      </c>
      <c r="L569" t="s">
        <v>698</v>
      </c>
      <c r="N569">
        <v>122</v>
      </c>
      <c r="O569">
        <v>1.5</v>
      </c>
      <c r="P569">
        <v>0.2</v>
      </c>
      <c r="Q569">
        <v>12.4</v>
      </c>
      <c r="R569">
        <v>14.7</v>
      </c>
      <c r="S569">
        <v>0.6</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216</v>
      </c>
      <c r="AH569">
        <f t="shared" si="36"/>
        <v>0.18782608695652173</v>
      </c>
      <c r="AI569" t="str">
        <f t="shared" si="33"/>
        <v>OK</v>
      </c>
      <c r="AJ569" s="314">
        <f t="shared" si="34"/>
        <v>46282</v>
      </c>
    </row>
    <row r="570" spans="1:36" ht="14.45">
      <c r="A570" s="155"/>
      <c r="B570" t="s">
        <v>2458</v>
      </c>
      <c r="C570">
        <v>38</v>
      </c>
      <c r="D570" t="s">
        <v>2356</v>
      </c>
      <c r="E570" t="s">
        <v>1080</v>
      </c>
      <c r="F570" t="s">
        <v>545</v>
      </c>
      <c r="G570" t="s">
        <v>2789</v>
      </c>
      <c r="I570">
        <v>25</v>
      </c>
      <c r="J570" s="438">
        <f>IF($F570="","",IFERROR(IFERROR(INDEX(Réttabanki!$U:$U,MATCH($F570,Réttabanki!$A:$A,0)),INDEX(Vöruskrá!$R:$R,MATCH($F570,Vöruskrá!$B:$B,0)))*($H570+IF($I570="",$H570*(1+$AD$2),$I570))/2/1000,""))</f>
        <v>5</v>
      </c>
      <c r="K570" t="s">
        <v>546</v>
      </c>
      <c r="L570" t="s">
        <v>228</v>
      </c>
      <c r="N570">
        <v>483</v>
      </c>
      <c r="O570">
        <v>25</v>
      </c>
      <c r="P570">
        <v>2.2999999999999998</v>
      </c>
      <c r="Q570">
        <v>56</v>
      </c>
      <c r="R570">
        <v>5.7</v>
      </c>
      <c r="S570">
        <v>1.2</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10</v>
      </c>
      <c r="AH570">
        <f t="shared" si="36"/>
        <v>8.6956521739130436E-3</v>
      </c>
      <c r="AI570" t="str">
        <f t="shared" si="33"/>
        <v>OK</v>
      </c>
      <c r="AJ570" s="314">
        <f t="shared" si="34"/>
        <v>46282</v>
      </c>
    </row>
    <row r="571" spans="1:36" ht="14.45">
      <c r="A571" s="155"/>
      <c r="B571" t="s">
        <v>2458</v>
      </c>
      <c r="C571">
        <v>38</v>
      </c>
      <c r="D571" t="s">
        <v>2356</v>
      </c>
      <c r="E571" t="s">
        <v>1080</v>
      </c>
      <c r="F571" t="s">
        <v>484</v>
      </c>
      <c r="G571" t="s">
        <v>2732</v>
      </c>
      <c r="I571">
        <v>15</v>
      </c>
      <c r="J571" s="438">
        <f>IF($F571="","",IFERROR(IFERROR(INDEX(Réttabanki!$U:$U,MATCH($F571,Réttabanki!$A:$A,0)),INDEX(Vöruskrá!$R:$R,MATCH($F571,Vöruskrá!$B:$B,0)))*($H571+IF($I571="",$H571*(1+$AD$2),$I571))/2/1000,""))</f>
        <v>4.5</v>
      </c>
      <c r="K571" t="s">
        <v>485</v>
      </c>
      <c r="L571" t="s">
        <v>228</v>
      </c>
      <c r="N571">
        <v>33</v>
      </c>
      <c r="O571">
        <v>0</v>
      </c>
      <c r="P571">
        <v>0</v>
      </c>
      <c r="Q571">
        <v>5.5</v>
      </c>
      <c r="R571">
        <v>1.6</v>
      </c>
      <c r="S571">
        <v>1</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9</v>
      </c>
      <c r="AH571">
        <f t="shared" si="36"/>
        <v>7.8260869565217397E-3</v>
      </c>
      <c r="AI571" t="str">
        <f t="shared" si="33"/>
        <v>OK</v>
      </c>
      <c r="AJ571" s="314">
        <f t="shared" si="34"/>
        <v>46282</v>
      </c>
    </row>
    <row r="572" spans="1:36" ht="14.45">
      <c r="A572" s="155"/>
      <c r="B572" t="s">
        <v>2458</v>
      </c>
      <c r="C572">
        <v>38</v>
      </c>
      <c r="D572" t="s">
        <v>2356</v>
      </c>
      <c r="E572" t="s">
        <v>1080</v>
      </c>
      <c r="F572" t="s">
        <v>514</v>
      </c>
      <c r="G572" t="s">
        <v>1666</v>
      </c>
      <c r="I572">
        <v>10</v>
      </c>
      <c r="J572" s="438">
        <f>IF($F572="","",IFERROR(IFERROR(INDEX(Réttabanki!$U:$U,MATCH($F572,Réttabanki!$A:$A,0)),INDEX(Vöruskrá!$R:$R,MATCH($F572,Vöruskrá!$B:$B,0)))*($H572+IF($I572="",$H572*(1+$AD$2),$I572))/2/1000,""))</f>
        <v>3</v>
      </c>
      <c r="K572" t="s">
        <v>516</v>
      </c>
      <c r="L572" t="s">
        <v>228</v>
      </c>
      <c r="N572">
        <v>305</v>
      </c>
      <c r="O572">
        <v>24</v>
      </c>
      <c r="P572">
        <v>21</v>
      </c>
      <c r="Q572">
        <v>22</v>
      </c>
      <c r="R572">
        <v>0.1</v>
      </c>
      <c r="S572">
        <v>1.7</v>
      </c>
      <c r="U572" s="455"/>
      <c r="V572" s="455"/>
      <c r="W572" s="455"/>
      <c r="X572" s="455"/>
      <c r="Y572" s="455"/>
      <c r="Z572" s="455"/>
      <c r="AA572" s="455"/>
      <c r="AF572">
        <f>IF($F572="","",IFERROR(IFERROR(INDEX(Réttabanki!$U:$U,MATCH($F572,Réttabanki!$A:$A,0)),INDEX(Vöruskrá!$R:$R,MATCH($F572,Vöruskrá!$B:$B,0)))*$H572/1000,""))</f>
        <v>0</v>
      </c>
      <c r="AG572">
        <f>IF($F572="","",IFERROR(IFERROR(INDEX(Réttabanki!$U:$U,MATCH($F572,Réttabanki!$A:$A,0)),INDEX(Vöruskrá!$R:$R,MATCH($F572,Vöruskrá!$B:$B,0)))*IF($I572="",$H572*(1+$AD$2),$I572)/1000,""))</f>
        <v>6</v>
      </c>
      <c r="AH572">
        <f t="shared" si="36"/>
        <v>5.2173913043478265E-3</v>
      </c>
      <c r="AI572" t="str">
        <f t="shared" si="33"/>
        <v>OK</v>
      </c>
      <c r="AJ572" s="314">
        <f t="shared" si="34"/>
        <v>46282</v>
      </c>
    </row>
    <row r="573" spans="1:36" ht="14.45">
      <c r="A573" s="155"/>
      <c r="B573" t="s">
        <v>2458</v>
      </c>
      <c r="C573">
        <v>38</v>
      </c>
      <c r="D573" t="s">
        <v>2356</v>
      </c>
      <c r="E573" t="s">
        <v>1080</v>
      </c>
      <c r="F573" t="s">
        <v>218</v>
      </c>
      <c r="G573" t="s">
        <v>2797</v>
      </c>
      <c r="I573">
        <v>10</v>
      </c>
      <c r="J573" s="438">
        <f>IF($F573="","",IFERROR(IFERROR(INDEX(Réttabanki!$U:$U,MATCH($F573,Réttabanki!$A:$A,0)),INDEX(Vöruskrá!$R:$R,MATCH($F573,Vöruskrá!$B:$B,0)))*($H573+IF($I573="",$H573*(1+$AD$2),$I573))/2/1000,""))</f>
        <v>9</v>
      </c>
      <c r="K573" t="s">
        <v>221</v>
      </c>
      <c r="L573" t="s">
        <v>222</v>
      </c>
      <c r="N573">
        <v>177</v>
      </c>
      <c r="O573">
        <v>15</v>
      </c>
      <c r="P573">
        <v>6.4</v>
      </c>
      <c r="Q573">
        <v>9.1</v>
      </c>
      <c r="R573">
        <v>1</v>
      </c>
      <c r="S573">
        <v>0</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18</v>
      </c>
      <c r="AH573">
        <f t="shared" si="36"/>
        <v>1.5652173913043479E-2</v>
      </c>
      <c r="AI573" t="str">
        <f t="shared" si="33"/>
        <v>OK</v>
      </c>
      <c r="AJ573" s="314">
        <f t="shared" si="34"/>
        <v>46282</v>
      </c>
    </row>
    <row r="574" spans="1:36" ht="14.45">
      <c r="A574" s="155"/>
      <c r="B574" t="s">
        <v>2458</v>
      </c>
      <c r="C574">
        <v>38</v>
      </c>
      <c r="D574" t="s">
        <v>2356</v>
      </c>
      <c r="E574" t="s">
        <v>1080</v>
      </c>
      <c r="G574" t="s">
        <v>2798</v>
      </c>
      <c r="J574" s="438" t="str">
        <f>IF($F574="","",IFERROR(IFERROR(INDEX(Réttabanki!$U:$U,MATCH($F574,Réttabanki!$A:$A,0)),INDEX(Vöruskrá!$R:$R,MATCH($F574,Vöruskrá!$B:$B,0)))*($H574+IF($I574="",$H574*(1+$AD$2),$I574))/2/1000,""))</f>
        <v/>
      </c>
      <c r="K574" t="s">
        <v>2799</v>
      </c>
      <c r="L574" t="s">
        <v>2800</v>
      </c>
      <c r="U574" s="455"/>
      <c r="V574" s="455"/>
      <c r="W574" s="455"/>
      <c r="X574" s="455"/>
      <c r="Y574" s="455"/>
      <c r="Z574" s="455"/>
      <c r="AA574" s="455"/>
      <c r="AF574" t="str">
        <f>IF($F574="","",IFERROR(IFERROR(INDEX(Réttabanki!$U:$U,MATCH($F574,Réttabanki!$A:$A,0)),INDEX(Vöruskrá!$R:$R,MATCH($F574,Vöruskrá!$B:$B,0)))*$H574/1000,""))</f>
        <v/>
      </c>
      <c r="AG574" t="str">
        <f>IF($F574="","",IFERROR(IFERROR(INDEX(Réttabanki!$U:$U,MATCH($F574,Réttabanki!$A:$A,0)),INDEX(Vöruskrá!$R:$R,MATCH($F574,Vöruskrá!$B:$B,0)))*IF($I574="",$H574*(1+$AD$2),$I574)/1000,""))</f>
        <v/>
      </c>
      <c r="AH574" t="str">
        <f t="shared" si="36"/>
        <v/>
      </c>
      <c r="AI574" t="str">
        <f t="shared" si="33"/>
        <v/>
      </c>
      <c r="AJ574" s="314">
        <f t="shared" si="34"/>
        <v>46282</v>
      </c>
    </row>
    <row r="575" spans="1:36" ht="14.45">
      <c r="A575" s="155"/>
      <c r="B575" t="s">
        <v>2458</v>
      </c>
      <c r="C575">
        <v>38</v>
      </c>
      <c r="D575" t="s">
        <v>2356</v>
      </c>
      <c r="E575" t="s">
        <v>1080</v>
      </c>
      <c r="F575" t="s">
        <v>707</v>
      </c>
      <c r="G575" t="s">
        <v>2494</v>
      </c>
      <c r="I575">
        <v>120</v>
      </c>
      <c r="J575" s="438">
        <f>IF($F575="","",IFERROR(IFERROR(INDEX(Réttabanki!$U:$U,MATCH($F575,Réttabanki!$A:$A,0)),INDEX(Vöruskrá!$R:$R,MATCH($F575,Vöruskrá!$B:$B,0)))*($H575+IF($I575="",$H575*(1+$AD$2),$I575))/2/1000,""))</f>
        <v>150</v>
      </c>
      <c r="K575" t="s">
        <v>708</v>
      </c>
      <c r="L575" t="s">
        <v>136</v>
      </c>
      <c r="N575">
        <v>153</v>
      </c>
      <c r="O575">
        <v>5.2</v>
      </c>
      <c r="P575">
        <v>0.9</v>
      </c>
      <c r="Q575">
        <v>6.6</v>
      </c>
      <c r="R575">
        <v>20</v>
      </c>
      <c r="S575">
        <v>0.7</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300</v>
      </c>
      <c r="AH575">
        <f t="shared" si="36"/>
        <v>0.2608695652173913</v>
      </c>
      <c r="AI575" t="str">
        <f t="shared" si="33"/>
        <v>OK</v>
      </c>
      <c r="AJ575" s="314">
        <f t="shared" si="34"/>
        <v>46282</v>
      </c>
    </row>
    <row r="576" spans="1:36" ht="14.45">
      <c r="A576" s="155"/>
      <c r="B576" t="s">
        <v>2458</v>
      </c>
      <c r="C576">
        <v>38</v>
      </c>
      <c r="D576" t="s">
        <v>2356</v>
      </c>
      <c r="E576" t="s">
        <v>1080</v>
      </c>
      <c r="F576" t="s">
        <v>545</v>
      </c>
      <c r="G576" t="s">
        <v>2789</v>
      </c>
      <c r="I576">
        <v>25</v>
      </c>
      <c r="J576" s="438">
        <f>IF($F576="","",IFERROR(IFERROR(INDEX(Réttabanki!$U:$U,MATCH($F576,Réttabanki!$A:$A,0)),INDEX(Vöruskrá!$R:$R,MATCH($F576,Vöruskrá!$B:$B,0)))*($H576+IF($I576="",$H576*(1+$AD$2),$I576))/2/1000,""))</f>
        <v>5</v>
      </c>
      <c r="K576" t="s">
        <v>546</v>
      </c>
      <c r="L576" t="s">
        <v>228</v>
      </c>
      <c r="N576">
        <v>483</v>
      </c>
      <c r="O576">
        <v>25</v>
      </c>
      <c r="P576">
        <v>2.2999999999999998</v>
      </c>
      <c r="Q576">
        <v>56</v>
      </c>
      <c r="R576">
        <v>5.7</v>
      </c>
      <c r="S576">
        <v>1.2</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10</v>
      </c>
      <c r="AH576">
        <f t="shared" si="36"/>
        <v>8.6956521739130436E-3</v>
      </c>
      <c r="AI576" t="str">
        <f t="shared" si="33"/>
        <v>OK</v>
      </c>
      <c r="AJ576" s="314">
        <f t="shared" si="34"/>
        <v>46282</v>
      </c>
    </row>
    <row r="577" spans="1:36" ht="14.45">
      <c r="A577" s="155"/>
      <c r="B577" t="s">
        <v>2458</v>
      </c>
      <c r="C577">
        <v>38</v>
      </c>
      <c r="D577" t="s">
        <v>2356</v>
      </c>
      <c r="E577" t="s">
        <v>1080</v>
      </c>
      <c r="F577" t="s">
        <v>484</v>
      </c>
      <c r="G577" t="s">
        <v>2732</v>
      </c>
      <c r="I577">
        <v>15</v>
      </c>
      <c r="J577" s="438">
        <f>IF($F577="","",IFERROR(IFERROR(INDEX(Réttabanki!$U:$U,MATCH($F577,Réttabanki!$A:$A,0)),INDEX(Vöruskrá!$R:$R,MATCH($F577,Vöruskrá!$B:$B,0)))*($H577+IF($I577="",$H577*(1+$AD$2),$I577))/2/1000,""))</f>
        <v>4.5</v>
      </c>
      <c r="K577" t="s">
        <v>485</v>
      </c>
      <c r="L577" t="s">
        <v>228</v>
      </c>
      <c r="N577">
        <v>33</v>
      </c>
      <c r="O577">
        <v>0</v>
      </c>
      <c r="P577">
        <v>0</v>
      </c>
      <c r="Q577">
        <v>5.5</v>
      </c>
      <c r="R577">
        <v>1.6</v>
      </c>
      <c r="S577">
        <v>1</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9</v>
      </c>
      <c r="AH577">
        <f t="shared" si="36"/>
        <v>7.8260869565217397E-3</v>
      </c>
      <c r="AI577" t="str">
        <f t="shared" si="33"/>
        <v>OK</v>
      </c>
      <c r="AJ577" s="314">
        <f t="shared" si="34"/>
        <v>46282</v>
      </c>
    </row>
    <row r="578" spans="1:36" ht="14.45">
      <c r="A578" s="155"/>
      <c r="B578" t="s">
        <v>2458</v>
      </c>
      <c r="C578">
        <v>38</v>
      </c>
      <c r="D578" t="s">
        <v>2356</v>
      </c>
      <c r="E578" t="s">
        <v>1080</v>
      </c>
      <c r="F578" t="s">
        <v>514</v>
      </c>
      <c r="G578" t="s">
        <v>1666</v>
      </c>
      <c r="I578">
        <v>10</v>
      </c>
      <c r="J578" s="438">
        <f>IF($F578="","",IFERROR(IFERROR(INDEX(Réttabanki!$U:$U,MATCH($F578,Réttabanki!$A:$A,0)),INDEX(Vöruskrá!$R:$R,MATCH($F578,Vöruskrá!$B:$B,0)))*($H578+IF($I578="",$H578*(1+$AD$2),$I578))/2/1000,""))</f>
        <v>3</v>
      </c>
      <c r="K578" t="s">
        <v>516</v>
      </c>
      <c r="L578" t="s">
        <v>228</v>
      </c>
      <c r="N578">
        <v>305</v>
      </c>
      <c r="O578">
        <v>24</v>
      </c>
      <c r="P578">
        <v>21</v>
      </c>
      <c r="Q578">
        <v>22</v>
      </c>
      <c r="R578">
        <v>0.1</v>
      </c>
      <c r="S578">
        <v>1.7</v>
      </c>
      <c r="U578" s="455"/>
      <c r="V578" s="455"/>
      <c r="W578" s="455"/>
      <c r="X578" s="455"/>
      <c r="Y578" s="455"/>
      <c r="Z578" s="455"/>
      <c r="AA578" s="455"/>
      <c r="AF578">
        <f>IF($F578="","",IFERROR(IFERROR(INDEX(Réttabanki!$U:$U,MATCH($F578,Réttabanki!$A:$A,0)),INDEX(Vöruskrá!$R:$R,MATCH($F578,Vöruskrá!$B:$B,0)))*$H578/1000,""))</f>
        <v>0</v>
      </c>
      <c r="AG578">
        <f>IF($F578="","",IFERROR(IFERROR(INDEX(Réttabanki!$U:$U,MATCH($F578,Réttabanki!$A:$A,0)),INDEX(Vöruskrá!$R:$R,MATCH($F578,Vöruskrá!$B:$B,0)))*IF($I578="",$H578*(1+$AD$2),$I578)/1000,""))</f>
        <v>6</v>
      </c>
      <c r="AH578">
        <f t="shared" si="36"/>
        <v>5.2173913043478265E-3</v>
      </c>
      <c r="AI578" t="str">
        <f t="shared" si="33"/>
        <v>OK</v>
      </c>
      <c r="AJ578" s="314">
        <f t="shared" si="34"/>
        <v>46282</v>
      </c>
    </row>
    <row r="579" spans="1:36" ht="14.45">
      <c r="A579" s="155"/>
      <c r="B579" t="s">
        <v>2458</v>
      </c>
      <c r="C579">
        <v>38</v>
      </c>
      <c r="D579" t="s">
        <v>2356</v>
      </c>
      <c r="E579" t="s">
        <v>1080</v>
      </c>
      <c r="F579" t="s">
        <v>218</v>
      </c>
      <c r="G579" t="s">
        <v>2797</v>
      </c>
      <c r="I579">
        <v>10</v>
      </c>
      <c r="J579" s="438">
        <f>IF($F579="","",IFERROR(IFERROR(INDEX(Réttabanki!$U:$U,MATCH($F579,Réttabanki!$A:$A,0)),INDEX(Vöruskrá!$R:$R,MATCH($F579,Vöruskrá!$B:$B,0)))*($H579+IF($I579="",$H579*(1+$AD$2),$I579))/2/1000,""))</f>
        <v>9</v>
      </c>
      <c r="K579" t="s">
        <v>221</v>
      </c>
      <c r="L579" t="s">
        <v>222</v>
      </c>
      <c r="N579">
        <v>177</v>
      </c>
      <c r="O579">
        <v>15</v>
      </c>
      <c r="P579">
        <v>6.4</v>
      </c>
      <c r="Q579">
        <v>9.1</v>
      </c>
      <c r="R579">
        <v>1</v>
      </c>
      <c r="S579">
        <v>0</v>
      </c>
      <c r="U579" s="457"/>
      <c r="V579" s="457"/>
      <c r="W579" s="457"/>
      <c r="X579" s="457"/>
      <c r="Y579" s="457"/>
      <c r="Z579" s="457"/>
      <c r="AA579" s="457"/>
      <c r="AF579">
        <f>IF($F579="","",IFERROR(IFERROR(INDEX(Réttabanki!$U:$U,MATCH($F579,Réttabanki!$A:$A,0)),INDEX(Vöruskrá!$R:$R,MATCH($F579,Vöruskrá!$B:$B,0)))*$H579/1000,""))</f>
        <v>0</v>
      </c>
      <c r="AG579">
        <f>IF($F579="","",IFERROR(IFERROR(INDEX(Réttabanki!$U:$U,MATCH($F579,Réttabanki!$A:$A,0)),INDEX(Vöruskrá!$R:$R,MATCH($F579,Vöruskrá!$B:$B,0)))*IF($I579="",$H579*(1+$AD$2),$I579)/1000,""))</f>
        <v>18</v>
      </c>
      <c r="AH579">
        <f t="shared" si="36"/>
        <v>1.5652173913043479E-2</v>
      </c>
      <c r="AI579" t="str">
        <f t="shared" si="33"/>
        <v>OK</v>
      </c>
      <c r="AJ579" s="314">
        <f t="shared" si="34"/>
        <v>46282</v>
      </c>
    </row>
    <row r="580" spans="1:36" ht="14.45">
      <c r="A580" s="155"/>
      <c r="B580" t="s">
        <v>2458</v>
      </c>
      <c r="C580">
        <v>38</v>
      </c>
      <c r="D580" t="s">
        <v>2344</v>
      </c>
      <c r="E580" t="s">
        <v>2352</v>
      </c>
      <c r="G580" t="s">
        <v>2786</v>
      </c>
      <c r="J580" s="438" t="str">
        <f>IF($F580="","",IFERROR(IFERROR(INDEX(Réttabanki!$U:$U,MATCH($F580,Réttabanki!$A:$A,0)),INDEX(Vöruskrá!$R:$R,MATCH($F580,Vöruskrá!$B:$B,0)))*($H580+IF($I580="",$H580*(1+$AD$2),$I580))/2/1000,""))</f>
        <v/>
      </c>
      <c r="K580" t="s">
        <v>2801</v>
      </c>
      <c r="L580" t="s">
        <v>2802</v>
      </c>
      <c r="U580" s="455"/>
      <c r="V580" s="455"/>
      <c r="W580" s="455"/>
      <c r="X580" s="455"/>
      <c r="Y580" s="455"/>
      <c r="Z580" s="455"/>
      <c r="AA580" s="455"/>
      <c r="AF580" t="str">
        <f>IF($F580="","",IFERROR(IFERROR(INDEX(Réttabanki!$U:$U,MATCH($F580,Réttabanki!$A:$A,0)),INDEX(Vöruskrá!$R:$R,MATCH($F580,Vöruskrá!$B:$B,0)))*$H580/1000,""))</f>
        <v/>
      </c>
      <c r="AG580" t="str">
        <f>IF($F580="","",IFERROR(IFERROR(INDEX(Réttabanki!$U:$U,MATCH($F580,Réttabanki!$A:$A,0)),INDEX(Vöruskrá!$R:$R,MATCH($F580,Vöruskrá!$B:$B,0)))*IF($I580="",$H580*(1+$AD$2),$I580)/1000,""))</f>
        <v/>
      </c>
      <c r="AH580" t="str">
        <f t="shared" si="36"/>
        <v/>
      </c>
      <c r="AI580" t="str">
        <f t="shared" ref="AI580:AI643" si="37">IF($AH580="","",IF($AH580&gt;$AE$7,"⚠ Yfir "&amp;TEXT($AE$7,"0%"),"OK"))</f>
        <v/>
      </c>
      <c r="AJ580" s="314">
        <f t="shared" si="34"/>
        <v>46282</v>
      </c>
    </row>
    <row r="581" spans="1:36" ht="14.45">
      <c r="A581" s="155"/>
      <c r="B581" t="s">
        <v>2458</v>
      </c>
      <c r="C581">
        <v>38</v>
      </c>
      <c r="D581" t="s">
        <v>2344</v>
      </c>
      <c r="E581" t="s">
        <v>2352</v>
      </c>
      <c r="F581" t="s">
        <v>696</v>
      </c>
      <c r="G581" t="s">
        <v>666</v>
      </c>
      <c r="H581">
        <v>100</v>
      </c>
      <c r="J581" s="438">
        <f>IF($F581="","",IFERROR(IFERROR(INDEX(Réttabanki!$U:$U,MATCH($F581,Réttabanki!$A:$A,0)),INDEX(Vöruskrá!$R:$R,MATCH($F581,Vöruskrá!$B:$B,0)))*($H581+IF($I581="",$H581*(1+$AD$2),$I581))/2/1000,""))</f>
        <v>225</v>
      </c>
      <c r="K581" t="s">
        <v>697</v>
      </c>
      <c r="L581" t="s">
        <v>698</v>
      </c>
      <c r="N581">
        <v>122</v>
      </c>
      <c r="O581">
        <v>1.5</v>
      </c>
      <c r="P581">
        <v>0.2</v>
      </c>
      <c r="Q581">
        <v>12.4</v>
      </c>
      <c r="R581">
        <v>14.7</v>
      </c>
      <c r="S581">
        <v>0.6</v>
      </c>
      <c r="U581" s="457" t="s">
        <v>2357</v>
      </c>
      <c r="V581" s="457" t="s">
        <v>2358</v>
      </c>
      <c r="W581" s="457">
        <v>160</v>
      </c>
      <c r="X581" s="457" t="s">
        <v>2462</v>
      </c>
      <c r="Y581" s="457">
        <v>75</v>
      </c>
      <c r="Z581" s="457" t="s">
        <v>2540</v>
      </c>
      <c r="AA581" s="457"/>
      <c r="AF581">
        <f>IF($F581="","",IFERROR(IFERROR(INDEX(Réttabanki!$U:$U,MATCH($F581,Réttabanki!$A:$A,0)),INDEX(Vöruskrá!$R:$R,MATCH($F581,Vöruskrá!$B:$B,0)))*$H581/1000,""))</f>
        <v>180</v>
      </c>
      <c r="AG581">
        <f>IF($F581="","",IFERROR(IFERROR(INDEX(Réttabanki!$U:$U,MATCH($F581,Réttabanki!$A:$A,0)),INDEX(Vöruskrá!$R:$R,MATCH($F581,Vöruskrá!$B:$B,0)))*IF($I581="",$H581*(1+$AD$2),$I581)/1000,""))</f>
        <v>270</v>
      </c>
      <c r="AH581">
        <f t="shared" si="36"/>
        <v>0.23478260869565218</v>
      </c>
      <c r="AI581" t="str">
        <f t="shared" si="37"/>
        <v>OK</v>
      </c>
      <c r="AJ581" s="314">
        <f t="shared" ref="AJ581:AJ644" si="38">IF($A581&lt;&gt;"",$A581,AJ580)</f>
        <v>46282</v>
      </c>
    </row>
    <row r="582" spans="1:36" ht="14.45">
      <c r="A582" s="155"/>
      <c r="B582" t="s">
        <v>2458</v>
      </c>
      <c r="C582">
        <v>38</v>
      </c>
      <c r="D582" t="s">
        <v>2344</v>
      </c>
      <c r="E582" t="s">
        <v>2352</v>
      </c>
      <c r="F582" t="s">
        <v>1166</v>
      </c>
      <c r="G582" t="s">
        <v>2789</v>
      </c>
      <c r="H582">
        <v>25</v>
      </c>
      <c r="J582" s="438">
        <f>IF($F582="","",IFERROR(IFERROR(INDEX(Réttabanki!$U:$U,MATCH($F582,Réttabanki!$A:$A,0)),INDEX(Vöruskrá!$R:$R,MATCH($F582,Vöruskrá!$B:$B,0)))*($H582+IF($I582="",$H582*(1+$AD$2),$I582))/2/1000,""))</f>
        <v>25</v>
      </c>
      <c r="K582" t="s">
        <v>1168</v>
      </c>
      <c r="L582" t="s">
        <v>136</v>
      </c>
      <c r="N582">
        <v>312</v>
      </c>
      <c r="O582">
        <v>6.9</v>
      </c>
      <c r="P582">
        <v>0.9</v>
      </c>
      <c r="Q582">
        <v>52.5</v>
      </c>
      <c r="R582">
        <v>8.5</v>
      </c>
      <c r="S582">
        <v>1</v>
      </c>
      <c r="U582" s="455"/>
      <c r="V582" s="455"/>
      <c r="W582" s="455"/>
      <c r="X582" s="455"/>
      <c r="Y582" s="455"/>
      <c r="Z582" s="455" t="s">
        <v>2790</v>
      </c>
      <c r="AA582" s="455"/>
      <c r="AF582">
        <f>IF($F582="","",IFERROR(IFERROR(INDEX(Réttabanki!$U:$U,MATCH($F582,Réttabanki!$A:$A,0)),INDEX(Vöruskrá!$R:$R,MATCH($F582,Vöruskrá!$B:$B,0)))*$H582/1000,""))</f>
        <v>20</v>
      </c>
      <c r="AG582">
        <f>IF($F582="","",IFERROR(IFERROR(INDEX(Réttabanki!$U:$U,MATCH($F582,Réttabanki!$A:$A,0)),INDEX(Vöruskrá!$R:$R,MATCH($F582,Vöruskrá!$B:$B,0)))*IF($I582="",$H582*(1+$AD$2),$I582)/1000,""))</f>
        <v>30</v>
      </c>
      <c r="AH582">
        <f t="shared" si="36"/>
        <v>2.6086956521739129E-2</v>
      </c>
      <c r="AI582" t="str">
        <f t="shared" si="37"/>
        <v>OK</v>
      </c>
      <c r="AJ582" s="314">
        <f t="shared" si="38"/>
        <v>46282</v>
      </c>
    </row>
    <row r="583" spans="1:36" ht="14.45">
      <c r="A583" s="155"/>
      <c r="B583" t="s">
        <v>2458</v>
      </c>
      <c r="C583">
        <v>38</v>
      </c>
      <c r="D583" t="s">
        <v>2344</v>
      </c>
      <c r="E583" t="s">
        <v>2352</v>
      </c>
      <c r="F583" t="s">
        <v>484</v>
      </c>
      <c r="G583" t="s">
        <v>2732</v>
      </c>
      <c r="H583">
        <v>15</v>
      </c>
      <c r="J583" s="438">
        <f>IF($F583="","",IFERROR(IFERROR(INDEX(Réttabanki!$U:$U,MATCH($F583,Réttabanki!$A:$A,0)),INDEX(Vöruskrá!$R:$R,MATCH($F583,Vöruskrá!$B:$B,0)))*($H583+IF($I583="",$H583*(1+$AD$2),$I583))/2/1000,""))</f>
        <v>11.25</v>
      </c>
      <c r="K583" t="s">
        <v>485</v>
      </c>
      <c r="L583" t="s">
        <v>228</v>
      </c>
      <c r="N583">
        <v>33</v>
      </c>
      <c r="O583">
        <v>0</v>
      </c>
      <c r="P583">
        <v>0</v>
      </c>
      <c r="Q583">
        <v>5.5</v>
      </c>
      <c r="R583">
        <v>1.6</v>
      </c>
      <c r="S583">
        <v>1</v>
      </c>
      <c r="U583" s="457" t="s">
        <v>2357</v>
      </c>
      <c r="V583" s="457" t="s">
        <v>2403</v>
      </c>
      <c r="W583" s="457"/>
      <c r="X583" s="457"/>
      <c r="Y583" s="457"/>
      <c r="Z583" s="457"/>
      <c r="AA583" s="457"/>
      <c r="AF583">
        <f>IF($F583="","",IFERROR(IFERROR(INDEX(Réttabanki!$U:$U,MATCH($F583,Réttabanki!$A:$A,0)),INDEX(Vöruskrá!$R:$R,MATCH($F583,Vöruskrá!$B:$B,0)))*$H583/1000,""))</f>
        <v>9</v>
      </c>
      <c r="AG583">
        <f>IF($F583="","",IFERROR(IFERROR(INDEX(Réttabanki!$U:$U,MATCH($F583,Réttabanki!$A:$A,0)),INDEX(Vöruskrá!$R:$R,MATCH($F583,Vöruskrá!$B:$B,0)))*IF($I583="",$H583*(1+$AD$2),$I583)/1000,""))</f>
        <v>13.5</v>
      </c>
      <c r="AH583">
        <f t="shared" si="36"/>
        <v>1.1739130434782608E-2</v>
      </c>
      <c r="AI583" t="str">
        <f t="shared" si="37"/>
        <v>OK</v>
      </c>
      <c r="AJ583" s="314">
        <f t="shared" si="38"/>
        <v>46282</v>
      </c>
    </row>
    <row r="584" spans="1:36" ht="14.45">
      <c r="A584" s="155"/>
      <c r="B584" t="s">
        <v>2458</v>
      </c>
      <c r="C584">
        <v>38</v>
      </c>
      <c r="D584" t="s">
        <v>2344</v>
      </c>
      <c r="E584" t="s">
        <v>2352</v>
      </c>
      <c r="F584" t="s">
        <v>1065</v>
      </c>
      <c r="G584" t="s">
        <v>2632</v>
      </c>
      <c r="H584">
        <v>10</v>
      </c>
      <c r="J584" s="438">
        <f>IF($F584="","",IFERROR(IFERROR(INDEX(Réttabanki!$U:$U,MATCH($F584,Réttabanki!$A:$A,0)),INDEX(Vöruskrá!$R:$R,MATCH($F584,Vöruskrá!$B:$B,0)))*($H584+IF($I584="",$H584*(1+$AD$2),$I584))/2/1000,""))</f>
        <v>36.25</v>
      </c>
      <c r="K584" t="s">
        <v>1067</v>
      </c>
      <c r="L584" t="s">
        <v>214</v>
      </c>
      <c r="N584">
        <v>357</v>
      </c>
      <c r="O584">
        <v>29</v>
      </c>
      <c r="P584">
        <v>16</v>
      </c>
      <c r="Q584">
        <v>0</v>
      </c>
      <c r="R584">
        <v>24</v>
      </c>
      <c r="S584">
        <v>1.5</v>
      </c>
      <c r="U584" s="455" t="s">
        <v>2357</v>
      </c>
      <c r="V584" s="455" t="s">
        <v>2403</v>
      </c>
      <c r="W584" s="455"/>
      <c r="X584" s="455"/>
      <c r="Y584" s="455"/>
      <c r="Z584" s="455"/>
      <c r="AA584" s="455"/>
      <c r="AF584">
        <f>IF($F584="","",IFERROR(IFERROR(INDEX(Réttabanki!$U:$U,MATCH($F584,Réttabanki!$A:$A,0)),INDEX(Vöruskrá!$R:$R,MATCH($F584,Vöruskrá!$B:$B,0)))*$H584/1000,""))</f>
        <v>29</v>
      </c>
      <c r="AG584">
        <f>IF($F584="","",IFERROR(IFERROR(INDEX(Réttabanki!$U:$U,MATCH($F584,Réttabanki!$A:$A,0)),INDEX(Vöruskrá!$R:$R,MATCH($F584,Vöruskrá!$B:$B,0)))*IF($I584="",$H584*(1+$AD$2),$I584)/1000,""))</f>
        <v>43.5</v>
      </c>
      <c r="AH584">
        <f t="shared" si="36"/>
        <v>3.7826086956521739E-2</v>
      </c>
      <c r="AI584" t="str">
        <f t="shared" si="37"/>
        <v>OK</v>
      </c>
      <c r="AJ584" s="314">
        <f t="shared" si="38"/>
        <v>46282</v>
      </c>
    </row>
    <row r="585" spans="1:36" ht="14.45">
      <c r="A585" s="155"/>
      <c r="B585" t="s">
        <v>2458</v>
      </c>
      <c r="C585">
        <v>38</v>
      </c>
      <c r="D585" t="s">
        <v>2344</v>
      </c>
      <c r="E585" t="s">
        <v>2352</v>
      </c>
      <c r="F585" t="s">
        <v>536</v>
      </c>
      <c r="G585" t="s">
        <v>2791</v>
      </c>
      <c r="H585">
        <v>10</v>
      </c>
      <c r="J585" s="438">
        <f>IF($F585="","",IFERROR(IFERROR(INDEX(Réttabanki!$U:$U,MATCH($F585,Réttabanki!$A:$A,0)),INDEX(Vöruskrá!$R:$R,MATCH($F585,Vöruskrá!$B:$B,0)))*($H585+IF($I585="",$H585*(1+$AD$2),$I585))/2/1000,""))</f>
        <v>9.375</v>
      </c>
      <c r="K585" t="s">
        <v>538</v>
      </c>
      <c r="L585" t="s">
        <v>214</v>
      </c>
      <c r="N585">
        <v>119</v>
      </c>
      <c r="O585">
        <v>10</v>
      </c>
      <c r="P585">
        <v>6.4</v>
      </c>
      <c r="Q585">
        <v>3.5</v>
      </c>
      <c r="R585">
        <v>3.8</v>
      </c>
      <c r="S585">
        <v>0.1</v>
      </c>
      <c r="U585" s="457" t="s">
        <v>2357</v>
      </c>
      <c r="V585" s="457" t="s">
        <v>2403</v>
      </c>
      <c r="W585" s="457"/>
      <c r="X585" s="457"/>
      <c r="Y585" s="457"/>
      <c r="Z585" s="457"/>
      <c r="AA585" s="457"/>
      <c r="AF585">
        <f>IF($F585="","",IFERROR(IFERROR(INDEX(Réttabanki!$U:$U,MATCH($F585,Réttabanki!$A:$A,0)),INDEX(Vöruskrá!$R:$R,MATCH($F585,Vöruskrá!$B:$B,0)))*$H585/1000,""))</f>
        <v>7.5</v>
      </c>
      <c r="AG585">
        <f>IF($F585="","",IFERROR(IFERROR(INDEX(Réttabanki!$U:$U,MATCH($F585,Réttabanki!$A:$A,0)),INDEX(Vöruskrá!$R:$R,MATCH($F585,Vöruskrá!$B:$B,0)))*IF($I585="",$H585*(1+$AD$2),$I585)/1000,""))</f>
        <v>11.25</v>
      </c>
      <c r="AH585">
        <f t="shared" si="36"/>
        <v>9.7826086956521747E-3</v>
      </c>
      <c r="AI585" t="str">
        <f t="shared" si="37"/>
        <v>OK</v>
      </c>
      <c r="AJ585" s="314">
        <f t="shared" si="38"/>
        <v>46282</v>
      </c>
    </row>
    <row r="586" spans="1:36" ht="14.45">
      <c r="A586" s="155"/>
      <c r="B586" t="s">
        <v>2458</v>
      </c>
      <c r="C586">
        <v>38</v>
      </c>
      <c r="D586" t="s">
        <v>2344</v>
      </c>
      <c r="E586" t="s">
        <v>1080</v>
      </c>
      <c r="G586" t="s">
        <v>2792</v>
      </c>
      <c r="J586" s="438" t="str">
        <f>IF($F586="","",IFERROR(IFERROR(INDEX(Réttabanki!$U:$U,MATCH($F586,Réttabanki!$A:$A,0)),INDEX(Vöruskrá!$R:$R,MATCH($F586,Vöruskrá!$B:$B,0)))*($H586+IF($I586="",$H586*(1+$AD$2),$I586))/2/1000,""))</f>
        <v/>
      </c>
      <c r="K586" t="s">
        <v>2803</v>
      </c>
      <c r="L586" t="s">
        <v>2700</v>
      </c>
      <c r="U586" s="455"/>
      <c r="V586" s="455"/>
      <c r="W586" s="455"/>
      <c r="X586" s="455"/>
      <c r="Y586" s="455"/>
      <c r="Z586" s="455"/>
      <c r="AA586" s="455"/>
      <c r="AF586" t="str">
        <f>IF($F586="","",IFERROR(IFERROR(INDEX(Réttabanki!$U:$U,MATCH($F586,Réttabanki!$A:$A,0)),INDEX(Vöruskrá!$R:$R,MATCH($F586,Vöruskrá!$B:$B,0)))*$H586/1000,""))</f>
        <v/>
      </c>
      <c r="AG586" t="str">
        <f>IF($F586="","",IFERROR(IFERROR(INDEX(Réttabanki!$U:$U,MATCH($F586,Réttabanki!$A:$A,0)),INDEX(Vöruskrá!$R:$R,MATCH($F586,Vöruskrá!$B:$B,0)))*IF($I586="",$H586*(1+$AD$2),$I586)/1000,""))</f>
        <v/>
      </c>
      <c r="AH586" t="str">
        <f t="shared" si="36"/>
        <v/>
      </c>
      <c r="AI586" t="str">
        <f t="shared" si="37"/>
        <v/>
      </c>
      <c r="AJ586" s="314">
        <f t="shared" si="38"/>
        <v>46282</v>
      </c>
    </row>
    <row r="587" spans="1:36" ht="14.45">
      <c r="A587" s="155"/>
      <c r="B587" t="s">
        <v>2458</v>
      </c>
      <c r="C587">
        <v>38</v>
      </c>
      <c r="D587" t="s">
        <v>2344</v>
      </c>
      <c r="E587" t="s">
        <v>1080</v>
      </c>
      <c r="F587" t="s">
        <v>707</v>
      </c>
      <c r="G587" t="s">
        <v>2494</v>
      </c>
      <c r="H587">
        <v>100</v>
      </c>
      <c r="J587" s="438">
        <f>IF($F587="","",IFERROR(IFERROR(INDEX(Réttabanki!$U:$U,MATCH($F587,Réttabanki!$A:$A,0)),INDEX(Vöruskrá!$R:$R,MATCH($F587,Vöruskrá!$B:$B,0)))*($H587+IF($I587="",$H587*(1+$AD$2),$I587))/2/1000,""))</f>
        <v>312.5</v>
      </c>
      <c r="K587" t="s">
        <v>708</v>
      </c>
      <c r="L587" t="s">
        <v>136</v>
      </c>
      <c r="N587">
        <v>153</v>
      </c>
      <c r="O587">
        <v>5.2</v>
      </c>
      <c r="P587">
        <v>0.9</v>
      </c>
      <c r="Q587">
        <v>6.6</v>
      </c>
      <c r="R587">
        <v>20</v>
      </c>
      <c r="S587">
        <v>0.7</v>
      </c>
      <c r="U587" s="457" t="s">
        <v>2357</v>
      </c>
      <c r="V587" s="457" t="s">
        <v>2358</v>
      </c>
      <c r="W587" s="457">
        <v>160</v>
      </c>
      <c r="X587" s="457" t="s">
        <v>2462</v>
      </c>
      <c r="Y587" s="457">
        <v>75</v>
      </c>
      <c r="Z587" s="457" t="s">
        <v>2540</v>
      </c>
      <c r="AA587" s="457"/>
      <c r="AF587">
        <f>IF($F587="","",IFERROR(IFERROR(INDEX(Réttabanki!$U:$U,MATCH($F587,Réttabanki!$A:$A,0)),INDEX(Vöruskrá!$R:$R,MATCH($F587,Vöruskrá!$B:$B,0)))*$H587/1000,""))</f>
        <v>250</v>
      </c>
      <c r="AG587">
        <f>IF($F587="","",IFERROR(IFERROR(INDEX(Réttabanki!$U:$U,MATCH($F587,Réttabanki!$A:$A,0)),INDEX(Vöruskrá!$R:$R,MATCH($F587,Vöruskrá!$B:$B,0)))*IF($I587="",$H587*(1+$AD$2),$I587)/1000,""))</f>
        <v>375</v>
      </c>
      <c r="AH587">
        <f t="shared" si="36"/>
        <v>0.32608695652173914</v>
      </c>
      <c r="AI587" t="str">
        <f t="shared" si="37"/>
        <v>⚠ Yfir 30%</v>
      </c>
      <c r="AJ587" s="314">
        <f t="shared" si="38"/>
        <v>46282</v>
      </c>
    </row>
    <row r="588" spans="1:36" ht="14.45">
      <c r="A588" s="155"/>
      <c r="B588" t="s">
        <v>2458</v>
      </c>
      <c r="C588">
        <v>38</v>
      </c>
      <c r="D588" t="s">
        <v>2344</v>
      </c>
      <c r="E588" t="s">
        <v>1080</v>
      </c>
      <c r="F588" t="s">
        <v>1166</v>
      </c>
      <c r="G588" t="s">
        <v>2789</v>
      </c>
      <c r="H588">
        <v>25</v>
      </c>
      <c r="J588" s="438">
        <f>IF($F588="","",IFERROR(IFERROR(INDEX(Réttabanki!$U:$U,MATCH($F588,Réttabanki!$A:$A,0)),INDEX(Vöruskrá!$R:$R,MATCH($F588,Vöruskrá!$B:$B,0)))*($H588+IF($I588="",$H588*(1+$AD$2),$I588))/2/1000,""))</f>
        <v>25</v>
      </c>
      <c r="K588" t="s">
        <v>1168</v>
      </c>
      <c r="L588" t="s">
        <v>136</v>
      </c>
      <c r="N588">
        <v>312</v>
      </c>
      <c r="O588">
        <v>6.9</v>
      </c>
      <c r="P588">
        <v>0.9</v>
      </c>
      <c r="Q588">
        <v>52.5</v>
      </c>
      <c r="R588">
        <v>8.5</v>
      </c>
      <c r="S588">
        <v>1</v>
      </c>
      <c r="U588" s="455"/>
      <c r="V588" s="455"/>
      <c r="W588" s="455"/>
      <c r="X588" s="455"/>
      <c r="Y588" s="455"/>
      <c r="Z588" s="455"/>
      <c r="AA588" s="455"/>
      <c r="AF588">
        <f>IF($F588="","",IFERROR(IFERROR(INDEX(Réttabanki!$U:$U,MATCH($F588,Réttabanki!$A:$A,0)),INDEX(Vöruskrá!$R:$R,MATCH($F588,Vöruskrá!$B:$B,0)))*$H588/1000,""))</f>
        <v>20</v>
      </c>
      <c r="AG588">
        <f>IF($F588="","",IFERROR(IFERROR(INDEX(Réttabanki!$U:$U,MATCH($F588,Réttabanki!$A:$A,0)),INDEX(Vöruskrá!$R:$R,MATCH($F588,Vöruskrá!$B:$B,0)))*IF($I588="",$H588*(1+$AD$2),$I588)/1000,""))</f>
        <v>30</v>
      </c>
      <c r="AH588">
        <f t="shared" ref="AH588:AH619" si="39">IF(N($AF588)+N($AG588)=0,"",MAX(N($AF588)/$AE$6,N($AG588)/$AE$5))</f>
        <v>2.6086956521739129E-2</v>
      </c>
      <c r="AI588" t="str">
        <f t="shared" si="37"/>
        <v>OK</v>
      </c>
      <c r="AJ588" s="314">
        <f t="shared" si="38"/>
        <v>46282</v>
      </c>
    </row>
    <row r="589" spans="1:36" ht="14.45">
      <c r="A589" s="155"/>
      <c r="B589" t="s">
        <v>2458</v>
      </c>
      <c r="C589">
        <v>38</v>
      </c>
      <c r="D589" t="s">
        <v>2344</v>
      </c>
      <c r="E589" t="s">
        <v>1080</v>
      </c>
      <c r="F589" t="s">
        <v>484</v>
      </c>
      <c r="G589" t="s">
        <v>2732</v>
      </c>
      <c r="H589">
        <v>15</v>
      </c>
      <c r="J589" s="438">
        <f>IF($F589="","",IFERROR(IFERROR(INDEX(Réttabanki!$U:$U,MATCH($F589,Réttabanki!$A:$A,0)),INDEX(Vöruskrá!$R:$R,MATCH($F589,Vöruskrá!$B:$B,0)))*($H589+IF($I589="",$H589*(1+$AD$2),$I589))/2/1000,""))</f>
        <v>11.25</v>
      </c>
      <c r="K589" t="s">
        <v>485</v>
      </c>
      <c r="L589" t="s">
        <v>228</v>
      </c>
      <c r="N589">
        <v>33</v>
      </c>
      <c r="O589">
        <v>0</v>
      </c>
      <c r="P589">
        <v>0</v>
      </c>
      <c r="Q589">
        <v>5.5</v>
      </c>
      <c r="R589">
        <v>1.6</v>
      </c>
      <c r="S589">
        <v>1</v>
      </c>
      <c r="U589" s="457" t="s">
        <v>2357</v>
      </c>
      <c r="V589" s="457" t="s">
        <v>2403</v>
      </c>
      <c r="W589" s="457"/>
      <c r="X589" s="457"/>
      <c r="Y589" s="457"/>
      <c r="Z589" s="457"/>
      <c r="AA589" s="457"/>
      <c r="AF589">
        <f>IF($F589="","",IFERROR(IFERROR(INDEX(Réttabanki!$U:$U,MATCH($F589,Réttabanki!$A:$A,0)),INDEX(Vöruskrá!$R:$R,MATCH($F589,Vöruskrá!$B:$B,0)))*$H589/1000,""))</f>
        <v>9</v>
      </c>
      <c r="AG589">
        <f>IF($F589="","",IFERROR(IFERROR(INDEX(Réttabanki!$U:$U,MATCH($F589,Réttabanki!$A:$A,0)),INDEX(Vöruskrá!$R:$R,MATCH($F589,Vöruskrá!$B:$B,0)))*IF($I589="",$H589*(1+$AD$2),$I589)/1000,""))</f>
        <v>13.5</v>
      </c>
      <c r="AH589">
        <f t="shared" si="39"/>
        <v>1.1739130434782608E-2</v>
      </c>
      <c r="AI589" t="str">
        <f t="shared" si="37"/>
        <v>OK</v>
      </c>
      <c r="AJ589" s="314">
        <f t="shared" si="38"/>
        <v>46282</v>
      </c>
    </row>
    <row r="590" spans="1:36" ht="14.45">
      <c r="A590" s="155"/>
      <c r="B590" t="s">
        <v>2458</v>
      </c>
      <c r="C590">
        <v>38</v>
      </c>
      <c r="D590" t="s">
        <v>2344</v>
      </c>
      <c r="E590" t="s">
        <v>1080</v>
      </c>
      <c r="F590" t="s">
        <v>1065</v>
      </c>
      <c r="G590" t="s">
        <v>2632</v>
      </c>
      <c r="H590">
        <v>10</v>
      </c>
      <c r="J590" s="438">
        <f>IF($F590="","",IFERROR(IFERROR(INDEX(Réttabanki!$U:$U,MATCH($F590,Réttabanki!$A:$A,0)),INDEX(Vöruskrá!$R:$R,MATCH($F590,Vöruskrá!$B:$B,0)))*($H590+IF($I590="",$H590*(1+$AD$2),$I590))/2/1000,""))</f>
        <v>36.25</v>
      </c>
      <c r="K590" t="s">
        <v>1067</v>
      </c>
      <c r="L590" t="s">
        <v>214</v>
      </c>
      <c r="N590">
        <v>357</v>
      </c>
      <c r="O590">
        <v>29</v>
      </c>
      <c r="P590">
        <v>16</v>
      </c>
      <c r="Q590">
        <v>0</v>
      </c>
      <c r="R590">
        <v>24</v>
      </c>
      <c r="S590">
        <v>1.5</v>
      </c>
      <c r="U590" s="455" t="s">
        <v>2357</v>
      </c>
      <c r="V590" s="455" t="s">
        <v>2403</v>
      </c>
      <c r="W590" s="455"/>
      <c r="X590" s="455"/>
      <c r="Y590" s="455"/>
      <c r="Z590" s="455"/>
      <c r="AA590" s="455"/>
      <c r="AF590">
        <f>IF($F590="","",IFERROR(IFERROR(INDEX(Réttabanki!$U:$U,MATCH($F590,Réttabanki!$A:$A,0)),INDEX(Vöruskrá!$R:$R,MATCH($F590,Vöruskrá!$B:$B,0)))*$H590/1000,""))</f>
        <v>29</v>
      </c>
      <c r="AG590">
        <f>IF($F590="","",IFERROR(IFERROR(INDEX(Réttabanki!$U:$U,MATCH($F590,Réttabanki!$A:$A,0)),INDEX(Vöruskrá!$R:$R,MATCH($F590,Vöruskrá!$B:$B,0)))*IF($I590="",$H590*(1+$AD$2),$I590)/1000,""))</f>
        <v>43.5</v>
      </c>
      <c r="AH590">
        <f t="shared" si="39"/>
        <v>3.7826086956521739E-2</v>
      </c>
      <c r="AI590" t="str">
        <f t="shared" si="37"/>
        <v>OK</v>
      </c>
      <c r="AJ590" s="314">
        <f t="shared" si="38"/>
        <v>46282</v>
      </c>
    </row>
    <row r="591" spans="1:36" ht="14.45">
      <c r="A591" s="155"/>
      <c r="B591" t="s">
        <v>2458</v>
      </c>
      <c r="C591">
        <v>38</v>
      </c>
      <c r="D591" t="s">
        <v>2344</v>
      </c>
      <c r="E591" t="s">
        <v>1080</v>
      </c>
      <c r="F591" t="s">
        <v>536</v>
      </c>
      <c r="G591" t="s">
        <v>2791</v>
      </c>
      <c r="H591">
        <v>10</v>
      </c>
      <c r="J591" s="438">
        <f>IF($F591="","",IFERROR(IFERROR(INDEX(Réttabanki!$U:$U,MATCH($F591,Réttabanki!$A:$A,0)),INDEX(Vöruskrá!$R:$R,MATCH($F591,Vöruskrá!$B:$B,0)))*($H591+IF($I591="",$H591*(1+$AD$2),$I591))/2/1000,""))</f>
        <v>9.375</v>
      </c>
      <c r="K591" t="s">
        <v>538</v>
      </c>
      <c r="L591" t="s">
        <v>214</v>
      </c>
      <c r="N591">
        <v>119</v>
      </c>
      <c r="O591">
        <v>10</v>
      </c>
      <c r="P591">
        <v>6.4</v>
      </c>
      <c r="Q591">
        <v>3.5</v>
      </c>
      <c r="R591">
        <v>3.8</v>
      </c>
      <c r="S591">
        <v>0.1</v>
      </c>
      <c r="U591" s="457" t="s">
        <v>2357</v>
      </c>
      <c r="V591" s="457" t="s">
        <v>2403</v>
      </c>
      <c r="W591" s="457"/>
      <c r="X591" s="457"/>
      <c r="Y591" s="457"/>
      <c r="Z591" s="457"/>
      <c r="AA591" s="457"/>
      <c r="AF591">
        <f>IF($F591="","",IFERROR(IFERROR(INDEX(Réttabanki!$U:$U,MATCH($F591,Réttabanki!$A:$A,0)),INDEX(Vöruskrá!$R:$R,MATCH($F591,Vöruskrá!$B:$B,0)))*$H591/1000,""))</f>
        <v>7.5</v>
      </c>
      <c r="AG591">
        <f>IF($F591="","",IFERROR(IFERROR(INDEX(Réttabanki!$U:$U,MATCH($F591,Réttabanki!$A:$A,0)),INDEX(Vöruskrá!$R:$R,MATCH($F591,Vöruskrá!$B:$B,0)))*IF($I591="",$H591*(1+$AD$2),$I591)/1000,""))</f>
        <v>11.25</v>
      </c>
      <c r="AH591">
        <f t="shared" si="39"/>
        <v>9.7826086956521747E-3</v>
      </c>
      <c r="AI591" t="str">
        <f t="shared" si="37"/>
        <v>OK</v>
      </c>
      <c r="AJ591" s="314">
        <f t="shared" si="38"/>
        <v>46282</v>
      </c>
    </row>
    <row r="592" spans="1:36" ht="14.45">
      <c r="A592" s="155"/>
      <c r="B592" t="s">
        <v>2458</v>
      </c>
      <c r="C592">
        <v>38</v>
      </c>
      <c r="D592" t="s">
        <v>2344</v>
      </c>
      <c r="E592" t="s">
        <v>1080</v>
      </c>
      <c r="G592" t="s">
        <v>2794</v>
      </c>
      <c r="J592" s="438" t="str">
        <f>IF($F592="","",IFERROR(IFERROR(INDEX(Réttabanki!$U:$U,MATCH($F592,Réttabanki!$A:$A,0)),INDEX(Vöruskrá!$R:$R,MATCH($F592,Vöruskrá!$B:$B,0)))*($H592+IF($I592="",$H592*(1+$AD$2),$I592))/2/1000,""))</f>
        <v/>
      </c>
      <c r="K592" t="s">
        <v>2804</v>
      </c>
      <c r="L592" t="s">
        <v>2805</v>
      </c>
      <c r="U592" s="455"/>
      <c r="V592" s="455"/>
      <c r="W592" s="455"/>
      <c r="X592" s="455"/>
      <c r="Y592" s="455"/>
      <c r="Z592" s="455"/>
      <c r="AA592" s="455"/>
      <c r="AF592" t="str">
        <f>IF($F592="","",IFERROR(IFERROR(INDEX(Réttabanki!$U:$U,MATCH($F592,Réttabanki!$A:$A,0)),INDEX(Vöruskrá!$R:$R,MATCH($F592,Vöruskrá!$B:$B,0)))*$H592/1000,""))</f>
        <v/>
      </c>
      <c r="AG592" t="str">
        <f>IF($F592="","",IFERROR(IFERROR(INDEX(Réttabanki!$U:$U,MATCH($F592,Réttabanki!$A:$A,0)),INDEX(Vöruskrá!$R:$R,MATCH($F592,Vöruskrá!$B:$B,0)))*IF($I592="",$H592*(1+$AD$2),$I592)/1000,""))</f>
        <v/>
      </c>
      <c r="AH592" t="str">
        <f t="shared" si="39"/>
        <v/>
      </c>
      <c r="AI592" t="str">
        <f t="shared" si="37"/>
        <v/>
      </c>
      <c r="AJ592" s="314">
        <f t="shared" si="38"/>
        <v>46282</v>
      </c>
    </row>
    <row r="593" spans="1:36" ht="14.45">
      <c r="A593" s="155"/>
      <c r="B593" t="s">
        <v>2458</v>
      </c>
      <c r="C593">
        <v>38</v>
      </c>
      <c r="D593" t="s">
        <v>2344</v>
      </c>
      <c r="E593" t="s">
        <v>1080</v>
      </c>
      <c r="F593" t="s">
        <v>696</v>
      </c>
      <c r="G593" t="s">
        <v>666</v>
      </c>
      <c r="H593">
        <v>100</v>
      </c>
      <c r="J593" s="438">
        <f>IF($F593="","",IFERROR(IFERROR(INDEX(Réttabanki!$U:$U,MATCH($F593,Réttabanki!$A:$A,0)),INDEX(Vöruskrá!$R:$R,MATCH($F593,Vöruskrá!$B:$B,0)))*($H593+IF($I593="",$H593*(1+$AD$2),$I593))/2/1000,""))</f>
        <v>225</v>
      </c>
      <c r="K593" t="s">
        <v>697</v>
      </c>
      <c r="L593" t="s">
        <v>698</v>
      </c>
      <c r="N593">
        <v>122</v>
      </c>
      <c r="O593">
        <v>1.5</v>
      </c>
      <c r="P593">
        <v>0.2</v>
      </c>
      <c r="Q593">
        <v>12.4</v>
      </c>
      <c r="R593">
        <v>14.7</v>
      </c>
      <c r="S593">
        <v>0.6</v>
      </c>
      <c r="U593" s="457"/>
      <c r="V593" s="457"/>
      <c r="W593" s="457"/>
      <c r="X593" s="457"/>
      <c r="Y593" s="457"/>
      <c r="Z593" s="457"/>
      <c r="AA593" s="457"/>
      <c r="AF593">
        <f>IF($F593="","",IFERROR(IFERROR(INDEX(Réttabanki!$U:$U,MATCH($F593,Réttabanki!$A:$A,0)),INDEX(Vöruskrá!$R:$R,MATCH($F593,Vöruskrá!$B:$B,0)))*$H593/1000,""))</f>
        <v>180</v>
      </c>
      <c r="AG593">
        <f>IF($F593="","",IFERROR(IFERROR(INDEX(Réttabanki!$U:$U,MATCH($F593,Réttabanki!$A:$A,0)),INDEX(Vöruskrá!$R:$R,MATCH($F593,Vöruskrá!$B:$B,0)))*IF($I593="",$H593*(1+$AD$2),$I593)/1000,""))</f>
        <v>270</v>
      </c>
      <c r="AH593">
        <f t="shared" si="39"/>
        <v>0.23478260869565218</v>
      </c>
      <c r="AI593" t="str">
        <f t="shared" si="37"/>
        <v>OK</v>
      </c>
      <c r="AJ593" s="314">
        <f t="shared" si="38"/>
        <v>46282</v>
      </c>
    </row>
    <row r="594" spans="1:36" ht="14.45">
      <c r="A594" s="155"/>
      <c r="B594" t="s">
        <v>2458</v>
      </c>
      <c r="C594">
        <v>38</v>
      </c>
      <c r="D594" t="s">
        <v>2344</v>
      </c>
      <c r="E594" t="s">
        <v>1080</v>
      </c>
      <c r="F594" t="s">
        <v>1166</v>
      </c>
      <c r="G594" t="s">
        <v>2789</v>
      </c>
      <c r="H594">
        <v>25</v>
      </c>
      <c r="J594" s="438">
        <f>IF($F594="","",IFERROR(IFERROR(INDEX(Réttabanki!$U:$U,MATCH($F594,Réttabanki!$A:$A,0)),INDEX(Vöruskrá!$R:$R,MATCH($F594,Vöruskrá!$B:$B,0)))*($H594+IF($I594="",$H594*(1+$AD$2),$I594))/2/1000,""))</f>
        <v>25</v>
      </c>
      <c r="K594" t="s">
        <v>1168</v>
      </c>
      <c r="L594" t="s">
        <v>136</v>
      </c>
      <c r="N594">
        <v>312</v>
      </c>
      <c r="O594">
        <v>6.9</v>
      </c>
      <c r="P594">
        <v>0.9</v>
      </c>
      <c r="Q594">
        <v>52.5</v>
      </c>
      <c r="R594">
        <v>8.5</v>
      </c>
      <c r="S594">
        <v>1</v>
      </c>
      <c r="U594" s="455"/>
      <c r="V594" s="455"/>
      <c r="W594" s="455"/>
      <c r="X594" s="455"/>
      <c r="Y594" s="455"/>
      <c r="Z594" s="455"/>
      <c r="AA594" s="455"/>
      <c r="AF594">
        <f>IF($F594="","",IFERROR(IFERROR(INDEX(Réttabanki!$U:$U,MATCH($F594,Réttabanki!$A:$A,0)),INDEX(Vöruskrá!$R:$R,MATCH($F594,Vöruskrá!$B:$B,0)))*$H594/1000,""))</f>
        <v>20</v>
      </c>
      <c r="AG594">
        <f>IF($F594="","",IFERROR(IFERROR(INDEX(Réttabanki!$U:$U,MATCH($F594,Réttabanki!$A:$A,0)),INDEX(Vöruskrá!$R:$R,MATCH($F594,Vöruskrá!$B:$B,0)))*IF($I594="",$H594*(1+$AD$2),$I594)/1000,""))</f>
        <v>30</v>
      </c>
      <c r="AH594">
        <f t="shared" si="39"/>
        <v>2.6086956521739129E-2</v>
      </c>
      <c r="AI594" t="str">
        <f t="shared" si="37"/>
        <v>OK</v>
      </c>
      <c r="AJ594" s="314">
        <f t="shared" si="38"/>
        <v>46282</v>
      </c>
    </row>
    <row r="595" spans="1:36" ht="14.45">
      <c r="A595" s="155"/>
      <c r="B595" t="s">
        <v>2458</v>
      </c>
      <c r="C595">
        <v>38</v>
      </c>
      <c r="D595" t="s">
        <v>2344</v>
      </c>
      <c r="E595" t="s">
        <v>1080</v>
      </c>
      <c r="F595" t="s">
        <v>484</v>
      </c>
      <c r="G595" t="s">
        <v>2732</v>
      </c>
      <c r="H595">
        <v>15</v>
      </c>
      <c r="J595" s="438">
        <f>IF($F595="","",IFERROR(IFERROR(INDEX(Réttabanki!$U:$U,MATCH($F595,Réttabanki!$A:$A,0)),INDEX(Vöruskrá!$R:$R,MATCH($F595,Vöruskrá!$B:$B,0)))*($H595+IF($I595="",$H595*(1+$AD$2),$I595))/2/1000,""))</f>
        <v>11.25</v>
      </c>
      <c r="K595" t="s">
        <v>485</v>
      </c>
      <c r="L595" t="s">
        <v>228</v>
      </c>
      <c r="N595">
        <v>33</v>
      </c>
      <c r="O595">
        <v>0</v>
      </c>
      <c r="P595">
        <v>0</v>
      </c>
      <c r="Q595">
        <v>5.5</v>
      </c>
      <c r="R595">
        <v>1.6</v>
      </c>
      <c r="S595">
        <v>1</v>
      </c>
      <c r="U595" s="457"/>
      <c r="V595" s="457"/>
      <c r="W595" s="457"/>
      <c r="X595" s="457"/>
      <c r="Y595" s="457"/>
      <c r="Z595" s="457"/>
      <c r="AA595" s="457"/>
      <c r="AF595">
        <f>IF($F595="","",IFERROR(IFERROR(INDEX(Réttabanki!$U:$U,MATCH($F595,Réttabanki!$A:$A,0)),INDEX(Vöruskrá!$R:$R,MATCH($F595,Vöruskrá!$B:$B,0)))*$H595/1000,""))</f>
        <v>9</v>
      </c>
      <c r="AG595">
        <f>IF($F595="","",IFERROR(IFERROR(INDEX(Réttabanki!$U:$U,MATCH($F595,Réttabanki!$A:$A,0)),INDEX(Vöruskrá!$R:$R,MATCH($F595,Vöruskrá!$B:$B,0)))*IF($I595="",$H595*(1+$AD$2),$I595)/1000,""))</f>
        <v>13.5</v>
      </c>
      <c r="AH595">
        <f t="shared" si="39"/>
        <v>1.1739130434782608E-2</v>
      </c>
      <c r="AI595" t="str">
        <f t="shared" si="37"/>
        <v>OK</v>
      </c>
      <c r="AJ595" s="314">
        <f t="shared" si="38"/>
        <v>46282</v>
      </c>
    </row>
    <row r="596" spans="1:36" ht="14.45">
      <c r="A596" s="155"/>
      <c r="B596" t="s">
        <v>2458</v>
      </c>
      <c r="C596">
        <v>38</v>
      </c>
      <c r="D596" t="s">
        <v>2344</v>
      </c>
      <c r="E596" t="s">
        <v>1080</v>
      </c>
      <c r="F596" t="s">
        <v>514</v>
      </c>
      <c r="G596" t="s">
        <v>1666</v>
      </c>
      <c r="H596">
        <v>10</v>
      </c>
      <c r="J596" s="438">
        <f>IF($F596="","",IFERROR(IFERROR(INDEX(Réttabanki!$U:$U,MATCH($F596,Réttabanki!$A:$A,0)),INDEX(Vöruskrá!$R:$R,MATCH($F596,Vöruskrá!$B:$B,0)))*($H596+IF($I596="",$H596*(1+$AD$2),$I596))/2/1000,""))</f>
        <v>7.5</v>
      </c>
      <c r="K596" t="s">
        <v>516</v>
      </c>
      <c r="L596" t="s">
        <v>228</v>
      </c>
      <c r="N596">
        <v>305</v>
      </c>
      <c r="O596">
        <v>24</v>
      </c>
      <c r="P596">
        <v>21</v>
      </c>
      <c r="Q596">
        <v>22</v>
      </c>
      <c r="R596">
        <v>0.1</v>
      </c>
      <c r="S596">
        <v>1.7</v>
      </c>
      <c r="U596" s="455"/>
      <c r="V596" s="455"/>
      <c r="W596" s="455"/>
      <c r="X596" s="455"/>
      <c r="Y596" s="455"/>
      <c r="Z596" s="455"/>
      <c r="AA596" s="455"/>
      <c r="AF596">
        <f>IF($F596="","",IFERROR(IFERROR(INDEX(Réttabanki!$U:$U,MATCH($F596,Réttabanki!$A:$A,0)),INDEX(Vöruskrá!$R:$R,MATCH($F596,Vöruskrá!$B:$B,0)))*$H596/1000,""))</f>
        <v>6</v>
      </c>
      <c r="AG596">
        <f>IF($F596="","",IFERROR(IFERROR(INDEX(Réttabanki!$U:$U,MATCH($F596,Réttabanki!$A:$A,0)),INDEX(Vöruskrá!$R:$R,MATCH($F596,Vöruskrá!$B:$B,0)))*IF($I596="",$H596*(1+$AD$2),$I596)/1000,""))</f>
        <v>9</v>
      </c>
      <c r="AH596">
        <f t="shared" si="39"/>
        <v>7.8260869565217397E-3</v>
      </c>
      <c r="AI596" t="str">
        <f t="shared" si="37"/>
        <v>OK</v>
      </c>
      <c r="AJ596" s="314">
        <f t="shared" si="38"/>
        <v>46282</v>
      </c>
    </row>
    <row r="597" spans="1:36" ht="14.45">
      <c r="A597" s="155"/>
      <c r="B597" t="s">
        <v>2458</v>
      </c>
      <c r="C597">
        <v>38</v>
      </c>
      <c r="D597" t="s">
        <v>2344</v>
      </c>
      <c r="E597" t="s">
        <v>1080</v>
      </c>
      <c r="F597" t="s">
        <v>218</v>
      </c>
      <c r="G597" t="s">
        <v>2797</v>
      </c>
      <c r="H597">
        <v>10</v>
      </c>
      <c r="J597" s="438">
        <f>IF($F597="","",IFERROR(IFERROR(INDEX(Réttabanki!$U:$U,MATCH($F597,Réttabanki!$A:$A,0)),INDEX(Vöruskrá!$R:$R,MATCH($F597,Vöruskrá!$B:$B,0)))*($H597+IF($I597="",$H597*(1+$AD$2),$I597))/2/1000,""))</f>
        <v>22.5</v>
      </c>
      <c r="K597" t="s">
        <v>221</v>
      </c>
      <c r="L597" t="s">
        <v>222</v>
      </c>
      <c r="N597">
        <v>177</v>
      </c>
      <c r="O597">
        <v>15</v>
      </c>
      <c r="P597">
        <v>6.4</v>
      </c>
      <c r="Q597">
        <v>9.1</v>
      </c>
      <c r="R597">
        <v>1</v>
      </c>
      <c r="S597">
        <v>0</v>
      </c>
      <c r="U597" s="457"/>
      <c r="V597" s="457"/>
      <c r="W597" s="457"/>
      <c r="X597" s="457"/>
      <c r="Y597" s="457"/>
      <c r="Z597" s="457"/>
      <c r="AA597" s="457"/>
      <c r="AF597">
        <f>IF($F597="","",IFERROR(IFERROR(INDEX(Réttabanki!$U:$U,MATCH($F597,Réttabanki!$A:$A,0)),INDEX(Vöruskrá!$R:$R,MATCH($F597,Vöruskrá!$B:$B,0)))*$H597/1000,""))</f>
        <v>18</v>
      </c>
      <c r="AG597">
        <f>IF($F597="","",IFERROR(IFERROR(INDEX(Réttabanki!$U:$U,MATCH($F597,Réttabanki!$A:$A,0)),INDEX(Vöruskrá!$R:$R,MATCH($F597,Vöruskrá!$B:$B,0)))*IF($I597="",$H597*(1+$AD$2),$I597)/1000,""))</f>
        <v>27</v>
      </c>
      <c r="AH597">
        <f t="shared" si="39"/>
        <v>2.3478260869565216E-2</v>
      </c>
      <c r="AI597" t="str">
        <f t="shared" si="37"/>
        <v>OK</v>
      </c>
      <c r="AJ597" s="314">
        <f t="shared" si="38"/>
        <v>46282</v>
      </c>
    </row>
    <row r="598" spans="1:36" ht="14.45">
      <c r="A598" s="155"/>
      <c r="B598" t="s">
        <v>2458</v>
      </c>
      <c r="C598">
        <v>38</v>
      </c>
      <c r="D598" t="s">
        <v>2344</v>
      </c>
      <c r="E598" t="s">
        <v>1080</v>
      </c>
      <c r="G598" t="s">
        <v>2798</v>
      </c>
      <c r="J598" s="438" t="str">
        <f>IF($F598="","",IFERROR(IFERROR(INDEX(Réttabanki!$U:$U,MATCH($F598,Réttabanki!$A:$A,0)),INDEX(Vöruskrá!$R:$R,MATCH($F598,Vöruskrá!$B:$B,0)))*($H598+IF($I598="",$H598*(1+$AD$2),$I598))/2/1000,""))</f>
        <v/>
      </c>
      <c r="K598" t="s">
        <v>2806</v>
      </c>
      <c r="L598" t="s">
        <v>2800</v>
      </c>
      <c r="U598" s="455"/>
      <c r="V598" s="455"/>
      <c r="W598" s="455"/>
      <c r="X598" s="455"/>
      <c r="Y598" s="455"/>
      <c r="Z598" s="455"/>
      <c r="AA598" s="455"/>
      <c r="AF598" t="str">
        <f>IF($F598="","",IFERROR(IFERROR(INDEX(Réttabanki!$U:$U,MATCH($F598,Réttabanki!$A:$A,0)),INDEX(Vöruskrá!$R:$R,MATCH($F598,Vöruskrá!$B:$B,0)))*$H598/1000,""))</f>
        <v/>
      </c>
      <c r="AG598" t="str">
        <f>IF($F598="","",IFERROR(IFERROR(INDEX(Réttabanki!$U:$U,MATCH($F598,Réttabanki!$A:$A,0)),INDEX(Vöruskrá!$R:$R,MATCH($F598,Vöruskrá!$B:$B,0)))*IF($I598="",$H598*(1+$AD$2),$I598)/1000,""))</f>
        <v/>
      </c>
      <c r="AH598" t="str">
        <f t="shared" si="39"/>
        <v/>
      </c>
      <c r="AI598" t="str">
        <f t="shared" si="37"/>
        <v/>
      </c>
      <c r="AJ598" s="314">
        <f t="shared" si="38"/>
        <v>46282</v>
      </c>
    </row>
    <row r="599" spans="1:36" ht="14.45">
      <c r="A599" s="155"/>
      <c r="B599" t="s">
        <v>2458</v>
      </c>
      <c r="C599">
        <v>38</v>
      </c>
      <c r="D599" t="s">
        <v>2344</v>
      </c>
      <c r="E599" t="s">
        <v>1080</v>
      </c>
      <c r="F599" t="s">
        <v>707</v>
      </c>
      <c r="G599" t="s">
        <v>2494</v>
      </c>
      <c r="H599">
        <v>100</v>
      </c>
      <c r="J599" s="438">
        <f>IF($F599="","",IFERROR(IFERROR(INDEX(Réttabanki!$U:$U,MATCH($F599,Réttabanki!$A:$A,0)),INDEX(Vöruskrá!$R:$R,MATCH($F599,Vöruskrá!$B:$B,0)))*($H599+IF($I599="",$H599*(1+$AD$2),$I599))/2/1000,""))</f>
        <v>312.5</v>
      </c>
      <c r="K599" t="s">
        <v>708</v>
      </c>
      <c r="L599" t="s">
        <v>136</v>
      </c>
      <c r="N599">
        <v>153</v>
      </c>
      <c r="O599">
        <v>5.2</v>
      </c>
      <c r="P599">
        <v>0.9</v>
      </c>
      <c r="Q599">
        <v>6.6</v>
      </c>
      <c r="R599">
        <v>20</v>
      </c>
      <c r="S599">
        <v>0.7</v>
      </c>
      <c r="U599" s="457"/>
      <c r="V599" s="457"/>
      <c r="W599" s="457"/>
      <c r="X599" s="457"/>
      <c r="Y599" s="457"/>
      <c r="Z599" s="457"/>
      <c r="AA599" s="457"/>
      <c r="AF599">
        <f>IF($F599="","",IFERROR(IFERROR(INDEX(Réttabanki!$U:$U,MATCH($F599,Réttabanki!$A:$A,0)),INDEX(Vöruskrá!$R:$R,MATCH($F599,Vöruskrá!$B:$B,0)))*$H599/1000,""))</f>
        <v>250</v>
      </c>
      <c r="AG599">
        <f>IF($F599="","",IFERROR(IFERROR(INDEX(Réttabanki!$U:$U,MATCH($F599,Réttabanki!$A:$A,0)),INDEX(Vöruskrá!$R:$R,MATCH($F599,Vöruskrá!$B:$B,0)))*IF($I599="",$H599*(1+$AD$2),$I599)/1000,""))</f>
        <v>375</v>
      </c>
      <c r="AH599">
        <f t="shared" si="39"/>
        <v>0.32608695652173914</v>
      </c>
      <c r="AI599" t="str">
        <f t="shared" si="37"/>
        <v>⚠ Yfir 30%</v>
      </c>
      <c r="AJ599" s="314">
        <f t="shared" si="38"/>
        <v>46282</v>
      </c>
    </row>
    <row r="600" spans="1:36" ht="14.45">
      <c r="A600" s="155"/>
      <c r="B600" t="s">
        <v>2458</v>
      </c>
      <c r="C600">
        <v>38</v>
      </c>
      <c r="D600" t="s">
        <v>2344</v>
      </c>
      <c r="E600" t="s">
        <v>1080</v>
      </c>
      <c r="F600" t="s">
        <v>1166</v>
      </c>
      <c r="G600" t="s">
        <v>2789</v>
      </c>
      <c r="H600">
        <v>25</v>
      </c>
      <c r="J600" s="438">
        <f>IF($F600="","",IFERROR(IFERROR(INDEX(Réttabanki!$U:$U,MATCH($F600,Réttabanki!$A:$A,0)),INDEX(Vöruskrá!$R:$R,MATCH($F600,Vöruskrá!$B:$B,0)))*($H600+IF($I600="",$H600*(1+$AD$2),$I600))/2/1000,""))</f>
        <v>25</v>
      </c>
      <c r="K600" t="s">
        <v>1168</v>
      </c>
      <c r="L600" t="s">
        <v>136</v>
      </c>
      <c r="N600">
        <v>312</v>
      </c>
      <c r="O600">
        <v>6.9</v>
      </c>
      <c r="P600">
        <v>0.9</v>
      </c>
      <c r="Q600">
        <v>52.5</v>
      </c>
      <c r="R600">
        <v>8.5</v>
      </c>
      <c r="S600">
        <v>1</v>
      </c>
      <c r="U600" s="455"/>
      <c r="V600" s="455"/>
      <c r="W600" s="455"/>
      <c r="X600" s="455"/>
      <c r="Y600" s="455"/>
      <c r="Z600" s="455"/>
      <c r="AA600" s="455"/>
      <c r="AF600">
        <f>IF($F600="","",IFERROR(IFERROR(INDEX(Réttabanki!$U:$U,MATCH($F600,Réttabanki!$A:$A,0)),INDEX(Vöruskrá!$R:$R,MATCH($F600,Vöruskrá!$B:$B,0)))*$H600/1000,""))</f>
        <v>20</v>
      </c>
      <c r="AG600">
        <f>IF($F600="","",IFERROR(IFERROR(INDEX(Réttabanki!$U:$U,MATCH($F600,Réttabanki!$A:$A,0)),INDEX(Vöruskrá!$R:$R,MATCH($F600,Vöruskrá!$B:$B,0)))*IF($I600="",$H600*(1+$AD$2),$I600)/1000,""))</f>
        <v>30</v>
      </c>
      <c r="AH600">
        <f t="shared" si="39"/>
        <v>2.6086956521739129E-2</v>
      </c>
      <c r="AI600" t="str">
        <f t="shared" si="37"/>
        <v>OK</v>
      </c>
      <c r="AJ600" s="314">
        <f t="shared" si="38"/>
        <v>46282</v>
      </c>
    </row>
    <row r="601" spans="1:36" ht="14.45">
      <c r="A601" s="155"/>
      <c r="B601" t="s">
        <v>2458</v>
      </c>
      <c r="C601">
        <v>38</v>
      </c>
      <c r="D601" t="s">
        <v>2344</v>
      </c>
      <c r="E601" t="s">
        <v>1080</v>
      </c>
      <c r="F601" t="s">
        <v>484</v>
      </c>
      <c r="G601" t="s">
        <v>2732</v>
      </c>
      <c r="H601">
        <v>15</v>
      </c>
      <c r="J601" s="438">
        <f>IF($F601="","",IFERROR(IFERROR(INDEX(Réttabanki!$U:$U,MATCH($F601,Réttabanki!$A:$A,0)),INDEX(Vöruskrá!$R:$R,MATCH($F601,Vöruskrá!$B:$B,0)))*($H601+IF($I601="",$H601*(1+$AD$2),$I601))/2/1000,""))</f>
        <v>11.25</v>
      </c>
      <c r="K601" t="s">
        <v>485</v>
      </c>
      <c r="L601" t="s">
        <v>228</v>
      </c>
      <c r="N601">
        <v>33</v>
      </c>
      <c r="O601">
        <v>0</v>
      </c>
      <c r="P601">
        <v>0</v>
      </c>
      <c r="Q601">
        <v>5.5</v>
      </c>
      <c r="R601">
        <v>1.6</v>
      </c>
      <c r="S601">
        <v>1</v>
      </c>
      <c r="U601" s="457"/>
      <c r="V601" s="457"/>
      <c r="W601" s="457"/>
      <c r="X601" s="457"/>
      <c r="Y601" s="457"/>
      <c r="Z601" s="457"/>
      <c r="AA601" s="457"/>
      <c r="AF601">
        <f>IF($F601="","",IFERROR(IFERROR(INDEX(Réttabanki!$U:$U,MATCH($F601,Réttabanki!$A:$A,0)),INDEX(Vöruskrá!$R:$R,MATCH($F601,Vöruskrá!$B:$B,0)))*$H601/1000,""))</f>
        <v>9</v>
      </c>
      <c r="AG601">
        <f>IF($F601="","",IFERROR(IFERROR(INDEX(Réttabanki!$U:$U,MATCH($F601,Réttabanki!$A:$A,0)),INDEX(Vöruskrá!$R:$R,MATCH($F601,Vöruskrá!$B:$B,0)))*IF($I601="",$H601*(1+$AD$2),$I601)/1000,""))</f>
        <v>13.5</v>
      </c>
      <c r="AH601">
        <f t="shared" si="39"/>
        <v>1.1739130434782608E-2</v>
      </c>
      <c r="AI601" t="str">
        <f t="shared" si="37"/>
        <v>OK</v>
      </c>
      <c r="AJ601" s="314">
        <f t="shared" si="38"/>
        <v>46282</v>
      </c>
    </row>
    <row r="602" spans="1:36" ht="14.45">
      <c r="A602" s="155"/>
      <c r="B602" t="s">
        <v>2458</v>
      </c>
      <c r="C602">
        <v>38</v>
      </c>
      <c r="D602" t="s">
        <v>2344</v>
      </c>
      <c r="E602" t="s">
        <v>1080</v>
      </c>
      <c r="F602" t="s">
        <v>514</v>
      </c>
      <c r="G602" t="s">
        <v>1666</v>
      </c>
      <c r="H602">
        <v>10</v>
      </c>
      <c r="J602" s="438">
        <f>IF($F602="","",IFERROR(IFERROR(INDEX(Réttabanki!$U:$U,MATCH($F602,Réttabanki!$A:$A,0)),INDEX(Vöruskrá!$R:$R,MATCH($F602,Vöruskrá!$B:$B,0)))*($H602+IF($I602="",$H602*(1+$AD$2),$I602))/2/1000,""))</f>
        <v>7.5</v>
      </c>
      <c r="K602" t="s">
        <v>516</v>
      </c>
      <c r="L602" t="s">
        <v>228</v>
      </c>
      <c r="N602">
        <v>305</v>
      </c>
      <c r="O602">
        <v>24</v>
      </c>
      <c r="P602">
        <v>21</v>
      </c>
      <c r="Q602">
        <v>22</v>
      </c>
      <c r="R602">
        <v>0.1</v>
      </c>
      <c r="S602">
        <v>1.7</v>
      </c>
      <c r="U602" s="455"/>
      <c r="V602" s="455"/>
      <c r="W602" s="455"/>
      <c r="X602" s="455"/>
      <c r="Y602" s="455"/>
      <c r="Z602" s="455"/>
      <c r="AA602" s="455"/>
      <c r="AF602">
        <f>IF($F602="","",IFERROR(IFERROR(INDEX(Réttabanki!$U:$U,MATCH($F602,Réttabanki!$A:$A,0)),INDEX(Vöruskrá!$R:$R,MATCH($F602,Vöruskrá!$B:$B,0)))*$H602/1000,""))</f>
        <v>6</v>
      </c>
      <c r="AG602">
        <f>IF($F602="","",IFERROR(IFERROR(INDEX(Réttabanki!$U:$U,MATCH($F602,Réttabanki!$A:$A,0)),INDEX(Vöruskrá!$R:$R,MATCH($F602,Vöruskrá!$B:$B,0)))*IF($I602="",$H602*(1+$AD$2),$I602)/1000,""))</f>
        <v>9</v>
      </c>
      <c r="AH602">
        <f t="shared" si="39"/>
        <v>7.8260869565217397E-3</v>
      </c>
      <c r="AI602" t="str">
        <f t="shared" si="37"/>
        <v>OK</v>
      </c>
      <c r="AJ602" s="314">
        <f t="shared" si="38"/>
        <v>46282</v>
      </c>
    </row>
    <row r="603" spans="1:36" ht="14.45">
      <c r="A603" s="155"/>
      <c r="B603" t="s">
        <v>2458</v>
      </c>
      <c r="C603">
        <v>38</v>
      </c>
      <c r="D603" t="s">
        <v>2344</v>
      </c>
      <c r="E603" t="s">
        <v>1080</v>
      </c>
      <c r="F603" t="s">
        <v>218</v>
      </c>
      <c r="G603" t="s">
        <v>2797</v>
      </c>
      <c r="H603">
        <v>10</v>
      </c>
      <c r="J603" s="438">
        <f>IF($F603="","",IFERROR(IFERROR(INDEX(Réttabanki!$U:$U,MATCH($F603,Réttabanki!$A:$A,0)),INDEX(Vöruskrá!$R:$R,MATCH($F603,Vöruskrá!$B:$B,0)))*($H603+IF($I603="",$H603*(1+$AD$2),$I603))/2/1000,""))</f>
        <v>22.5</v>
      </c>
      <c r="K603" t="s">
        <v>221</v>
      </c>
      <c r="L603" t="s">
        <v>222</v>
      </c>
      <c r="N603">
        <v>177</v>
      </c>
      <c r="O603">
        <v>15</v>
      </c>
      <c r="P603">
        <v>6.4</v>
      </c>
      <c r="Q603">
        <v>9.1</v>
      </c>
      <c r="R603">
        <v>1</v>
      </c>
      <c r="S603">
        <v>0</v>
      </c>
      <c r="U603" s="457"/>
      <c r="V603" s="457"/>
      <c r="W603" s="457"/>
      <c r="X603" s="457"/>
      <c r="Y603" s="457"/>
      <c r="Z603" s="457"/>
      <c r="AA603" s="457"/>
      <c r="AF603">
        <f>IF($F603="","",IFERROR(IFERROR(INDEX(Réttabanki!$U:$U,MATCH($F603,Réttabanki!$A:$A,0)),INDEX(Vöruskrá!$R:$R,MATCH($F603,Vöruskrá!$B:$B,0)))*$H603/1000,""))</f>
        <v>18</v>
      </c>
      <c r="AG603">
        <f>IF($F603="","",IFERROR(IFERROR(INDEX(Réttabanki!$U:$U,MATCH($F603,Réttabanki!$A:$A,0)),INDEX(Vöruskrá!$R:$R,MATCH($F603,Vöruskrá!$B:$B,0)))*IF($I603="",$H603*(1+$AD$2),$I603)/1000,""))</f>
        <v>27</v>
      </c>
      <c r="AH603">
        <f t="shared" si="39"/>
        <v>2.3478260869565216E-2</v>
      </c>
      <c r="AI603" t="str">
        <f t="shared" si="37"/>
        <v>OK</v>
      </c>
      <c r="AJ603" s="314">
        <f t="shared" si="38"/>
        <v>46282</v>
      </c>
    </row>
    <row r="604" spans="1:36" ht="14.45">
      <c r="A604" s="155"/>
      <c r="B604" t="s">
        <v>2458</v>
      </c>
      <c r="C604">
        <v>38</v>
      </c>
      <c r="D604" t="s">
        <v>2318</v>
      </c>
      <c r="E604" t="s">
        <v>1080</v>
      </c>
      <c r="G604" t="s">
        <v>2807</v>
      </c>
      <c r="J604" s="438" t="str">
        <f>IF($F604="","",IFERROR(IFERROR(INDEX(Réttabanki!$U:$U,MATCH($F604,Réttabanki!$A:$A,0)),INDEX(Vöruskrá!$R:$R,MATCH($F604,Vöruskrá!$B:$B,0)))*($H604+IF($I604="",$H604*(1+$AD$2),$I604))/2/1000,""))</f>
        <v/>
      </c>
      <c r="K604" t="s">
        <v>2808</v>
      </c>
      <c r="L604" t="s">
        <v>666</v>
      </c>
      <c r="U604" s="455"/>
      <c r="V604" s="455"/>
      <c r="W604" s="455"/>
      <c r="X604" s="455"/>
      <c r="Y604" s="455"/>
      <c r="Z604" s="455"/>
      <c r="AA604" s="455"/>
      <c r="AF604" t="str">
        <f>IF($F604="","",IFERROR(IFERROR(INDEX(Réttabanki!$U:$U,MATCH($F604,Réttabanki!$A:$A,0)),INDEX(Vöruskrá!$R:$R,MATCH($F604,Vöruskrá!$B:$B,0)))*$H604/1000,""))</f>
        <v/>
      </c>
      <c r="AG604" t="str">
        <f>IF($F604="","",IFERROR(IFERROR(INDEX(Réttabanki!$U:$U,MATCH($F604,Réttabanki!$A:$A,0)),INDEX(Vöruskrá!$R:$R,MATCH($F604,Vöruskrá!$B:$B,0)))*IF($I604="",$H604*(1+$AD$2),$I604)/1000,""))</f>
        <v/>
      </c>
      <c r="AH604" t="str">
        <f t="shared" si="39"/>
        <v/>
      </c>
      <c r="AI604" t="str">
        <f t="shared" si="37"/>
        <v/>
      </c>
      <c r="AJ604" s="314">
        <f t="shared" si="38"/>
        <v>46282</v>
      </c>
    </row>
    <row r="605" spans="1:36" ht="14.45">
      <c r="A605" s="155"/>
      <c r="B605" t="s">
        <v>2458</v>
      </c>
      <c r="C605">
        <v>38</v>
      </c>
      <c r="D605" t="s">
        <v>2318</v>
      </c>
      <c r="E605" t="s">
        <v>1080</v>
      </c>
      <c r="F605" t="s">
        <v>925</v>
      </c>
      <c r="G605" t="s">
        <v>925</v>
      </c>
      <c r="H605">
        <v>100</v>
      </c>
      <c r="I605">
        <v>120</v>
      </c>
      <c r="J605" s="438">
        <f>IF($F605="","",IFERROR(IFERROR(INDEX(Réttabanki!$U:$U,MATCH($F605,Réttabanki!$A:$A,0)),INDEX(Vöruskrá!$R:$R,MATCH($F605,Vöruskrá!$B:$B,0)))*($H605+IF($I605="",$H605*(1+$AD$2),$I605))/2/1000,""))</f>
        <v>229.9</v>
      </c>
      <c r="K605" t="s">
        <v>925</v>
      </c>
      <c r="L605" t="s">
        <v>666</v>
      </c>
      <c r="N605">
        <v>100</v>
      </c>
      <c r="O605">
        <v>0.7</v>
      </c>
      <c r="P605">
        <v>0.1</v>
      </c>
      <c r="Q605">
        <v>0</v>
      </c>
      <c r="R605">
        <v>23</v>
      </c>
      <c r="S605">
        <v>0.3</v>
      </c>
      <c r="U605" s="457"/>
      <c r="V605" s="457"/>
      <c r="W605" s="457"/>
      <c r="X605" s="457"/>
      <c r="Y605" s="457"/>
      <c r="Z605" s="457"/>
      <c r="AA605" s="457"/>
      <c r="AF605">
        <f>IF($F605="","",IFERROR(IFERROR(INDEX(Réttabanki!$U:$U,MATCH($F605,Réttabanki!$A:$A,0)),INDEX(Vöruskrá!$R:$R,MATCH($F605,Vöruskrá!$B:$B,0)))*$H605/1000,""))</f>
        <v>209</v>
      </c>
      <c r="AG605">
        <f>IF($F605="","",IFERROR(IFERROR(INDEX(Réttabanki!$U:$U,MATCH($F605,Réttabanki!$A:$A,0)),INDEX(Vöruskrá!$R:$R,MATCH($F605,Vöruskrá!$B:$B,0)))*IF($I605="",$H605*(1+$AD$2),$I605)/1000,""))</f>
        <v>250.8</v>
      </c>
      <c r="AH605">
        <f t="shared" si="39"/>
        <v>0.21808695652173915</v>
      </c>
      <c r="AI605" t="str">
        <f t="shared" si="37"/>
        <v>OK</v>
      </c>
      <c r="AJ605" s="314">
        <f t="shared" si="38"/>
        <v>46282</v>
      </c>
    </row>
    <row r="606" spans="1:36" ht="14.45">
      <c r="A606" s="155"/>
      <c r="B606" t="s">
        <v>2458</v>
      </c>
      <c r="C606">
        <v>38</v>
      </c>
      <c r="D606" t="s">
        <v>2318</v>
      </c>
      <c r="E606" t="s">
        <v>1080</v>
      </c>
      <c r="F606" t="s">
        <v>1580</v>
      </c>
      <c r="G606" t="s">
        <v>1580</v>
      </c>
      <c r="H606">
        <v>24</v>
      </c>
      <c r="I606">
        <v>24</v>
      </c>
      <c r="J606" s="444">
        <f>IF($F606="","",IFERROR(IFERROR(INDEX(Réttabanki!$U:$U,MATCH($F606,Réttabanki!$A:$A,0)),INDEX(Vöruskrá!$R:$R,MATCH($F606,Vöruskrá!$B:$B,0)))*($H606+IF($I606="",$H606*(1+$AD$2),$I606))/2/1000,""))</f>
        <v>0</v>
      </c>
      <c r="K606" t="s">
        <v>1582</v>
      </c>
      <c r="N606">
        <v>268</v>
      </c>
      <c r="O606">
        <v>2.2000000000000002</v>
      </c>
      <c r="P606">
        <v>0.7</v>
      </c>
      <c r="Q606">
        <v>58</v>
      </c>
      <c r="R606">
        <v>1.9</v>
      </c>
      <c r="S606">
        <v>1.3</v>
      </c>
      <c r="U606" s="455"/>
      <c r="V606" s="455"/>
      <c r="W606" s="455"/>
      <c r="X606" s="455"/>
      <c r="Y606" s="455"/>
      <c r="Z606" s="455"/>
      <c r="AA606" s="455"/>
      <c r="AF606">
        <f>IF($F606="","",IFERROR(IFERROR(INDEX(Réttabanki!$U:$U,MATCH($F606,Réttabanki!$A:$A,0)),INDEX(Vöruskrá!$R:$R,MATCH($F606,Vöruskrá!$B:$B,0)))*$H606/1000,""))</f>
        <v>0</v>
      </c>
      <c r="AG606">
        <f>IF($F606="","",IFERROR(IFERROR(INDEX(Réttabanki!$U:$U,MATCH($F606,Réttabanki!$A:$A,0)),INDEX(Vöruskrá!$R:$R,MATCH($F606,Vöruskrá!$B:$B,0)))*IF($I606="",$H606*(1+$AD$2),$I606)/1000,""))</f>
        <v>0</v>
      </c>
      <c r="AH606" t="str">
        <f t="shared" si="39"/>
        <v/>
      </c>
      <c r="AI606" t="str">
        <f t="shared" si="37"/>
        <v/>
      </c>
      <c r="AJ606" s="314">
        <f t="shared" si="38"/>
        <v>46282</v>
      </c>
    </row>
    <row r="607" spans="1:36" ht="14.45">
      <c r="A607" s="155"/>
      <c r="B607" t="s">
        <v>2458</v>
      </c>
      <c r="C607">
        <v>38</v>
      </c>
      <c r="D607" t="s">
        <v>2318</v>
      </c>
      <c r="E607" t="s">
        <v>2376</v>
      </c>
      <c r="G607" t="s">
        <v>2809</v>
      </c>
      <c r="J607" s="438" t="str">
        <f>IF($F607="","",IFERROR(IFERROR(INDEX(Réttabanki!$U:$U,MATCH($F607,Réttabanki!$A:$A,0)),INDEX(Vöruskrá!$R:$R,MATCH($F607,Vöruskrá!$B:$B,0)))*($H607+IF($I607="",$H607*(1+$AD$2),$I607))/2/1000,""))</f>
        <v/>
      </c>
      <c r="K607" t="s">
        <v>2810</v>
      </c>
      <c r="L607" t="s">
        <v>2811</v>
      </c>
      <c r="U607" s="457"/>
      <c r="V607" s="457"/>
      <c r="W607" s="457"/>
      <c r="X607" s="457"/>
      <c r="Y607" s="457"/>
      <c r="Z607" s="457"/>
      <c r="AA607" s="457"/>
      <c r="AF607" t="str">
        <f>IF($F607="","",IFERROR(IFERROR(INDEX(Réttabanki!$U:$U,MATCH($F607,Réttabanki!$A:$A,0)),INDEX(Vöruskrá!$R:$R,MATCH($F607,Vöruskrá!$B:$B,0)))*$H607/1000,""))</f>
        <v/>
      </c>
      <c r="AG607" t="str">
        <f>IF($F607="","",IFERROR(IFERROR(INDEX(Réttabanki!$U:$U,MATCH($F607,Réttabanki!$A:$A,0)),INDEX(Vöruskrá!$R:$R,MATCH($F607,Vöruskrá!$B:$B,0)))*IF($I607="",$H607*(1+$AD$2),$I607)/1000,""))</f>
        <v/>
      </c>
      <c r="AH607" t="str">
        <f t="shared" si="39"/>
        <v/>
      </c>
      <c r="AI607" t="str">
        <f t="shared" si="37"/>
        <v/>
      </c>
      <c r="AJ607" s="314">
        <f t="shared" si="38"/>
        <v>46282</v>
      </c>
    </row>
    <row r="608" spans="1:36" ht="14.45">
      <c r="A608" s="155"/>
      <c r="B608" t="s">
        <v>2458</v>
      </c>
      <c r="C608">
        <v>38</v>
      </c>
      <c r="D608" t="s">
        <v>2356</v>
      </c>
      <c r="E608" t="s">
        <v>2376</v>
      </c>
      <c r="F608" t="s">
        <v>466</v>
      </c>
      <c r="G608" t="s">
        <v>2812</v>
      </c>
      <c r="I608">
        <v>120</v>
      </c>
      <c r="J608" s="438">
        <f>IF($F608="","",IFERROR(IFERROR(INDEX(Réttabanki!$U:$U,MATCH($F608,Réttabanki!$A:$A,0)),INDEX(Vöruskrá!$R:$R,MATCH($F608,Vöruskrá!$B:$B,0)))*($H608+IF($I608="",$H608*(1+$AD$2),$I608))/2/1000,""))</f>
        <v>108</v>
      </c>
      <c r="K608" t="s">
        <v>469</v>
      </c>
      <c r="L608" t="s">
        <v>470</v>
      </c>
      <c r="N608">
        <v>212</v>
      </c>
      <c r="O608">
        <v>11.4</v>
      </c>
      <c r="P608">
        <v>1.3</v>
      </c>
      <c r="Q608">
        <v>21.7</v>
      </c>
      <c r="R608">
        <v>4.5</v>
      </c>
      <c r="S608">
        <v>1</v>
      </c>
      <c r="U608" s="455" t="s">
        <v>2357</v>
      </c>
      <c r="V608" s="455" t="s">
        <v>2358</v>
      </c>
      <c r="W608" s="455">
        <v>160</v>
      </c>
      <c r="X608" s="455" t="s">
        <v>2462</v>
      </c>
      <c r="Y608" s="455">
        <v>75</v>
      </c>
      <c r="Z608" s="455" t="s">
        <v>2540</v>
      </c>
      <c r="AA608" s="455"/>
      <c r="AF608">
        <f>IF($F608="","",IFERROR(IFERROR(INDEX(Réttabanki!$U:$U,MATCH($F608,Réttabanki!$A:$A,0)),INDEX(Vöruskrá!$R:$R,MATCH($F608,Vöruskrá!$B:$B,0)))*$H608/1000,""))</f>
        <v>0</v>
      </c>
      <c r="AG608">
        <f>IF($F608="","",IFERROR(IFERROR(INDEX(Réttabanki!$U:$U,MATCH($F608,Réttabanki!$A:$A,0)),INDEX(Vöruskrá!$R:$R,MATCH($F608,Vöruskrá!$B:$B,0)))*IF($I608="",$H608*(1+$AD$2),$I608)/1000,""))</f>
        <v>216</v>
      </c>
      <c r="AH608">
        <f t="shared" si="39"/>
        <v>0.18782608695652173</v>
      </c>
      <c r="AI608" t="str">
        <f t="shared" si="37"/>
        <v>OK</v>
      </c>
      <c r="AJ608" s="314">
        <f t="shared" si="38"/>
        <v>46282</v>
      </c>
    </row>
    <row r="609" spans="1:36" ht="14.45">
      <c r="A609" s="155"/>
      <c r="B609" t="s">
        <v>2458</v>
      </c>
      <c r="C609">
        <v>38</v>
      </c>
      <c r="D609" t="s">
        <v>2356</v>
      </c>
      <c r="E609" t="s">
        <v>2376</v>
      </c>
      <c r="F609" t="s">
        <v>545</v>
      </c>
      <c r="G609" t="s">
        <v>2789</v>
      </c>
      <c r="I609">
        <v>25</v>
      </c>
      <c r="J609" s="438">
        <f>IF($F609="","",IFERROR(IFERROR(INDEX(Réttabanki!$U:$U,MATCH($F609,Réttabanki!$A:$A,0)),INDEX(Vöruskrá!$R:$R,MATCH($F609,Vöruskrá!$B:$B,0)))*($H609+IF($I609="",$H609*(1+$AD$2),$I609))/2/1000,""))</f>
        <v>5</v>
      </c>
      <c r="K609" t="s">
        <v>546</v>
      </c>
      <c r="L609" t="s">
        <v>228</v>
      </c>
      <c r="N609">
        <v>483</v>
      </c>
      <c r="O609">
        <v>25</v>
      </c>
      <c r="P609">
        <v>2.2999999999999998</v>
      </c>
      <c r="Q609">
        <v>56</v>
      </c>
      <c r="R609">
        <v>5.7</v>
      </c>
      <c r="S609">
        <v>1.2</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10</v>
      </c>
      <c r="AH609">
        <f t="shared" si="39"/>
        <v>8.6956521739130436E-3</v>
      </c>
      <c r="AI609" t="str">
        <f t="shared" si="37"/>
        <v>OK</v>
      </c>
      <c r="AJ609" s="314">
        <f t="shared" si="38"/>
        <v>46282</v>
      </c>
    </row>
    <row r="610" spans="1:36" ht="14.45">
      <c r="A610" s="155"/>
      <c r="B610" t="s">
        <v>2458</v>
      </c>
      <c r="C610">
        <v>38</v>
      </c>
      <c r="D610" t="s">
        <v>2356</v>
      </c>
      <c r="E610" t="s">
        <v>2376</v>
      </c>
      <c r="F610" t="s">
        <v>484</v>
      </c>
      <c r="G610" t="s">
        <v>2732</v>
      </c>
      <c r="I610">
        <v>15</v>
      </c>
      <c r="J610" s="438">
        <f>IF($F610="","",IFERROR(IFERROR(INDEX(Réttabanki!$U:$U,MATCH($F610,Réttabanki!$A:$A,0)),INDEX(Vöruskrá!$R:$R,MATCH($F610,Vöruskrá!$B:$B,0)))*($H610+IF($I610="",$H610*(1+$AD$2),$I610))/2/1000,""))</f>
        <v>4.5</v>
      </c>
      <c r="K610" t="s">
        <v>485</v>
      </c>
      <c r="L610" t="s">
        <v>228</v>
      </c>
      <c r="N610">
        <v>33</v>
      </c>
      <c r="O610">
        <v>0</v>
      </c>
      <c r="P610">
        <v>0</v>
      </c>
      <c r="Q610">
        <v>5.5</v>
      </c>
      <c r="R610">
        <v>1.6</v>
      </c>
      <c r="S610">
        <v>1</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9</v>
      </c>
      <c r="AH610">
        <f t="shared" si="39"/>
        <v>7.8260869565217397E-3</v>
      </c>
      <c r="AI610" t="str">
        <f t="shared" si="37"/>
        <v>OK</v>
      </c>
      <c r="AJ610" s="314">
        <f t="shared" si="38"/>
        <v>46282</v>
      </c>
    </row>
    <row r="611" spans="1:36" ht="14.45">
      <c r="A611" s="155"/>
      <c r="B611" t="s">
        <v>2458</v>
      </c>
      <c r="C611">
        <v>38</v>
      </c>
      <c r="D611" t="s">
        <v>2356</v>
      </c>
      <c r="E611" t="s">
        <v>2376</v>
      </c>
      <c r="F611" t="s">
        <v>514</v>
      </c>
      <c r="G611" t="s">
        <v>1666</v>
      </c>
      <c r="I611">
        <v>10</v>
      </c>
      <c r="J611" s="438">
        <f>IF($F611="","",IFERROR(IFERROR(INDEX(Réttabanki!$U:$U,MATCH($F611,Réttabanki!$A:$A,0)),INDEX(Vöruskrá!$R:$R,MATCH($F611,Vöruskrá!$B:$B,0)))*($H611+IF($I611="",$H611*(1+$AD$2),$I611))/2/1000,""))</f>
        <v>3</v>
      </c>
      <c r="K611" t="s">
        <v>516</v>
      </c>
      <c r="L611" t="s">
        <v>228</v>
      </c>
      <c r="N611">
        <v>305</v>
      </c>
      <c r="O611">
        <v>24</v>
      </c>
      <c r="P611">
        <v>21</v>
      </c>
      <c r="Q611">
        <v>22</v>
      </c>
      <c r="R611">
        <v>0.1</v>
      </c>
      <c r="S611">
        <v>1.7</v>
      </c>
      <c r="U611" s="457"/>
      <c r="V611" s="457"/>
      <c r="W611" s="457"/>
      <c r="X611" s="457"/>
      <c r="Y611" s="457"/>
      <c r="Z611" s="457"/>
      <c r="AA611" s="457"/>
      <c r="AF611">
        <f>IF($F611="","",IFERROR(IFERROR(INDEX(Réttabanki!$U:$U,MATCH($F611,Réttabanki!$A:$A,0)),INDEX(Vöruskrá!$R:$R,MATCH($F611,Vöruskrá!$B:$B,0)))*$H611/1000,""))</f>
        <v>0</v>
      </c>
      <c r="AG611">
        <f>IF($F611="","",IFERROR(IFERROR(INDEX(Réttabanki!$U:$U,MATCH($F611,Réttabanki!$A:$A,0)),INDEX(Vöruskrá!$R:$R,MATCH($F611,Vöruskrá!$B:$B,0)))*IF($I611="",$H611*(1+$AD$2),$I611)/1000,""))</f>
        <v>6</v>
      </c>
      <c r="AH611">
        <f t="shared" si="39"/>
        <v>5.2173913043478265E-3</v>
      </c>
      <c r="AI611" t="str">
        <f t="shared" si="37"/>
        <v>OK</v>
      </c>
      <c r="AJ611" s="314">
        <f t="shared" si="38"/>
        <v>46282</v>
      </c>
    </row>
    <row r="612" spans="1:36" ht="14.45">
      <c r="A612" s="155"/>
      <c r="B612" t="s">
        <v>2458</v>
      </c>
      <c r="C612">
        <v>38</v>
      </c>
      <c r="D612" t="s">
        <v>2356</v>
      </c>
      <c r="E612" t="s">
        <v>2376</v>
      </c>
      <c r="F612" t="s">
        <v>218</v>
      </c>
      <c r="G612" t="s">
        <v>2797</v>
      </c>
      <c r="I612">
        <v>10</v>
      </c>
      <c r="J612" s="438">
        <f>IF($F612="","",IFERROR(IFERROR(INDEX(Réttabanki!$U:$U,MATCH($F612,Réttabanki!$A:$A,0)),INDEX(Vöruskrá!$R:$R,MATCH($F612,Vöruskrá!$B:$B,0)))*($H612+IF($I612="",$H612*(1+$AD$2),$I612))/2/1000,""))</f>
        <v>9</v>
      </c>
      <c r="K612" t="s">
        <v>221</v>
      </c>
      <c r="L612" t="s">
        <v>222</v>
      </c>
      <c r="N612">
        <v>177</v>
      </c>
      <c r="O612">
        <v>15</v>
      </c>
      <c r="P612">
        <v>6.4</v>
      </c>
      <c r="Q612">
        <v>9.1</v>
      </c>
      <c r="R612">
        <v>1</v>
      </c>
      <c r="S612">
        <v>0</v>
      </c>
      <c r="U612" s="455"/>
      <c r="V612" s="455"/>
      <c r="W612" s="455"/>
      <c r="X612" s="455"/>
      <c r="Y612" s="455"/>
      <c r="Z612" s="455"/>
      <c r="AA612" s="455"/>
      <c r="AF612">
        <f>IF($F612="","",IFERROR(IFERROR(INDEX(Réttabanki!$U:$U,MATCH($F612,Réttabanki!$A:$A,0)),INDEX(Vöruskrá!$R:$R,MATCH($F612,Vöruskrá!$B:$B,0)))*$H612/1000,""))</f>
        <v>0</v>
      </c>
      <c r="AG612">
        <f>IF($F612="","",IFERROR(IFERROR(INDEX(Réttabanki!$U:$U,MATCH($F612,Réttabanki!$A:$A,0)),INDEX(Vöruskrá!$R:$R,MATCH($F612,Vöruskrá!$B:$B,0)))*IF($I612="",$H612*(1+$AD$2),$I612)/1000,""))</f>
        <v>18</v>
      </c>
      <c r="AH612">
        <f t="shared" si="39"/>
        <v>1.5652173913043479E-2</v>
      </c>
      <c r="AI612" t="str">
        <f t="shared" si="37"/>
        <v>OK</v>
      </c>
      <c r="AJ612" s="314">
        <f t="shared" si="38"/>
        <v>46282</v>
      </c>
    </row>
    <row r="613" spans="1:36" ht="14.45">
      <c r="A613" s="155"/>
      <c r="B613" t="s">
        <v>2458</v>
      </c>
      <c r="C613">
        <v>38</v>
      </c>
      <c r="D613" t="s">
        <v>2344</v>
      </c>
      <c r="E613" t="s">
        <v>2376</v>
      </c>
      <c r="G613" t="s">
        <v>2809</v>
      </c>
      <c r="J613" s="438" t="str">
        <f>IF($F613="","",IFERROR(IFERROR(INDEX(Réttabanki!$U:$U,MATCH($F613,Réttabanki!$A:$A,0)),INDEX(Vöruskrá!$R:$R,MATCH($F613,Vöruskrá!$B:$B,0)))*($H613+IF($I613="",$H613*(1+$AD$2),$I613))/2/1000,""))</f>
        <v/>
      </c>
      <c r="K613" t="s">
        <v>2813</v>
      </c>
      <c r="L613" t="s">
        <v>2814</v>
      </c>
      <c r="U613" s="457"/>
      <c r="V613" s="457"/>
      <c r="W613" s="457"/>
      <c r="X613" s="457"/>
      <c r="Y613" s="457"/>
      <c r="Z613" s="457"/>
      <c r="AA613" s="457"/>
      <c r="AF613" t="str">
        <f>IF($F613="","",IFERROR(IFERROR(INDEX(Réttabanki!$U:$U,MATCH($F613,Réttabanki!$A:$A,0)),INDEX(Vöruskrá!$R:$R,MATCH($F613,Vöruskrá!$B:$B,0)))*$H613/1000,""))</f>
        <v/>
      </c>
      <c r="AG613" t="str">
        <f>IF($F613="","",IFERROR(IFERROR(INDEX(Réttabanki!$U:$U,MATCH($F613,Réttabanki!$A:$A,0)),INDEX(Vöruskrá!$R:$R,MATCH($F613,Vöruskrá!$B:$B,0)))*IF($I613="",$H613*(1+$AD$2),$I613)/1000,""))</f>
        <v/>
      </c>
      <c r="AH613" t="str">
        <f t="shared" si="39"/>
        <v/>
      </c>
      <c r="AI613" t="str">
        <f t="shared" si="37"/>
        <v/>
      </c>
      <c r="AJ613" s="314">
        <f t="shared" si="38"/>
        <v>46282</v>
      </c>
    </row>
    <row r="614" spans="1:36" ht="14.45">
      <c r="A614" s="155"/>
      <c r="B614" t="s">
        <v>2458</v>
      </c>
      <c r="C614">
        <v>38</v>
      </c>
      <c r="D614" t="s">
        <v>2344</v>
      </c>
      <c r="E614" t="s">
        <v>2376</v>
      </c>
      <c r="F614" t="s">
        <v>466</v>
      </c>
      <c r="G614" t="s">
        <v>2812</v>
      </c>
      <c r="H614">
        <v>100</v>
      </c>
      <c r="J614" s="438">
        <f>IF($F614="","",IFERROR(IFERROR(INDEX(Réttabanki!$U:$U,MATCH($F614,Réttabanki!$A:$A,0)),INDEX(Vöruskrá!$R:$R,MATCH($F614,Vöruskrá!$B:$B,0)))*($H614+IF($I614="",$H614*(1+$AD$2),$I614))/2/1000,""))</f>
        <v>225</v>
      </c>
      <c r="K614" t="s">
        <v>469</v>
      </c>
      <c r="L614" t="s">
        <v>470</v>
      </c>
      <c r="N614">
        <v>212</v>
      </c>
      <c r="O614">
        <v>11.4</v>
      </c>
      <c r="P614">
        <v>1.3</v>
      </c>
      <c r="Q614">
        <v>21.7</v>
      </c>
      <c r="R614">
        <v>4.5</v>
      </c>
      <c r="S614">
        <v>1</v>
      </c>
      <c r="U614" s="455" t="s">
        <v>2357</v>
      </c>
      <c r="V614" s="455" t="s">
        <v>2358</v>
      </c>
      <c r="W614" s="455">
        <v>160</v>
      </c>
      <c r="X614" s="455" t="s">
        <v>2462</v>
      </c>
      <c r="Y614" s="455">
        <v>75</v>
      </c>
      <c r="Z614" s="455" t="s">
        <v>2540</v>
      </c>
      <c r="AA614" s="455"/>
      <c r="AF614">
        <f>IF($F614="","",IFERROR(IFERROR(INDEX(Réttabanki!$U:$U,MATCH($F614,Réttabanki!$A:$A,0)),INDEX(Vöruskrá!$R:$R,MATCH($F614,Vöruskrá!$B:$B,0)))*$H614/1000,""))</f>
        <v>180</v>
      </c>
      <c r="AG614">
        <f>IF($F614="","",IFERROR(IFERROR(INDEX(Réttabanki!$U:$U,MATCH($F614,Réttabanki!$A:$A,0)),INDEX(Vöruskrá!$R:$R,MATCH($F614,Vöruskrá!$B:$B,0)))*IF($I614="",$H614*(1+$AD$2),$I614)/1000,""))</f>
        <v>270</v>
      </c>
      <c r="AH614">
        <f t="shared" si="39"/>
        <v>0.23478260869565218</v>
      </c>
      <c r="AI614" t="str">
        <f t="shared" si="37"/>
        <v>OK</v>
      </c>
      <c r="AJ614" s="314">
        <f t="shared" si="38"/>
        <v>46282</v>
      </c>
    </row>
    <row r="615" spans="1:36" ht="14.45">
      <c r="A615" s="155"/>
      <c r="B615" t="s">
        <v>2458</v>
      </c>
      <c r="C615">
        <v>38</v>
      </c>
      <c r="D615" t="s">
        <v>2344</v>
      </c>
      <c r="E615" t="s">
        <v>2376</v>
      </c>
      <c r="F615" t="s">
        <v>1166</v>
      </c>
      <c r="G615" t="s">
        <v>2789</v>
      </c>
      <c r="H615">
        <v>25</v>
      </c>
      <c r="J615" s="438">
        <f>IF($F615="","",IFERROR(IFERROR(INDEX(Réttabanki!$U:$U,MATCH($F615,Réttabanki!$A:$A,0)),INDEX(Vöruskrá!$R:$R,MATCH($F615,Vöruskrá!$B:$B,0)))*($H615+IF($I615="",$H615*(1+$AD$2),$I615))/2/1000,""))</f>
        <v>25</v>
      </c>
      <c r="K615" t="s">
        <v>1168</v>
      </c>
      <c r="L615" t="s">
        <v>136</v>
      </c>
      <c r="N615">
        <v>312</v>
      </c>
      <c r="O615">
        <v>6.9</v>
      </c>
      <c r="P615">
        <v>0.9</v>
      </c>
      <c r="Q615">
        <v>52.5</v>
      </c>
      <c r="R615">
        <v>8.5</v>
      </c>
      <c r="S615">
        <v>1</v>
      </c>
      <c r="U615" s="457"/>
      <c r="V615" s="457"/>
      <c r="W615" s="457"/>
      <c r="X615" s="457"/>
      <c r="Y615" s="457"/>
      <c r="Z615" s="457"/>
      <c r="AA615" s="457"/>
      <c r="AF615">
        <f>IF($F615="","",IFERROR(IFERROR(INDEX(Réttabanki!$U:$U,MATCH($F615,Réttabanki!$A:$A,0)),INDEX(Vöruskrá!$R:$R,MATCH($F615,Vöruskrá!$B:$B,0)))*$H615/1000,""))</f>
        <v>20</v>
      </c>
      <c r="AG615">
        <f>IF($F615="","",IFERROR(IFERROR(INDEX(Réttabanki!$U:$U,MATCH($F615,Réttabanki!$A:$A,0)),INDEX(Vöruskrá!$R:$R,MATCH($F615,Vöruskrá!$B:$B,0)))*IF($I615="",$H615*(1+$AD$2),$I615)/1000,""))</f>
        <v>30</v>
      </c>
      <c r="AH615">
        <f t="shared" si="39"/>
        <v>2.6086956521739129E-2</v>
      </c>
      <c r="AI615" t="str">
        <f t="shared" si="37"/>
        <v>OK</v>
      </c>
      <c r="AJ615" s="314">
        <f t="shared" si="38"/>
        <v>46282</v>
      </c>
    </row>
    <row r="616" spans="1:36" ht="14.45">
      <c r="A616" s="155"/>
      <c r="B616" t="s">
        <v>2458</v>
      </c>
      <c r="C616">
        <v>38</v>
      </c>
      <c r="D616" t="s">
        <v>2344</v>
      </c>
      <c r="E616" t="s">
        <v>2376</v>
      </c>
      <c r="F616" t="s">
        <v>484</v>
      </c>
      <c r="G616" t="s">
        <v>2732</v>
      </c>
      <c r="H616">
        <v>15</v>
      </c>
      <c r="J616" s="438">
        <f>IF($F616="","",IFERROR(IFERROR(INDEX(Réttabanki!$U:$U,MATCH($F616,Réttabanki!$A:$A,0)),INDEX(Vöruskrá!$R:$R,MATCH($F616,Vöruskrá!$B:$B,0)))*($H616+IF($I616="",$H616*(1+$AD$2),$I616))/2/1000,""))</f>
        <v>11.25</v>
      </c>
      <c r="K616" t="s">
        <v>485</v>
      </c>
      <c r="L616" t="s">
        <v>228</v>
      </c>
      <c r="N616">
        <v>33</v>
      </c>
      <c r="O616">
        <v>0</v>
      </c>
      <c r="P616">
        <v>0</v>
      </c>
      <c r="Q616">
        <v>5.5</v>
      </c>
      <c r="R616">
        <v>1.6</v>
      </c>
      <c r="S616">
        <v>1</v>
      </c>
      <c r="U616" s="455" t="s">
        <v>2357</v>
      </c>
      <c r="V616" s="455" t="s">
        <v>2403</v>
      </c>
      <c r="W616" s="455"/>
      <c r="X616" s="455"/>
      <c r="Y616" s="455"/>
      <c r="Z616" s="455"/>
      <c r="AA616" s="455"/>
      <c r="AF616">
        <f>IF($F616="","",IFERROR(IFERROR(INDEX(Réttabanki!$U:$U,MATCH($F616,Réttabanki!$A:$A,0)),INDEX(Vöruskrá!$R:$R,MATCH($F616,Vöruskrá!$B:$B,0)))*$H616/1000,""))</f>
        <v>9</v>
      </c>
      <c r="AG616">
        <f>IF($F616="","",IFERROR(IFERROR(INDEX(Réttabanki!$U:$U,MATCH($F616,Réttabanki!$A:$A,0)),INDEX(Vöruskrá!$R:$R,MATCH($F616,Vöruskrá!$B:$B,0)))*IF($I616="",$H616*(1+$AD$2),$I616)/1000,""))</f>
        <v>13.5</v>
      </c>
      <c r="AH616">
        <f t="shared" si="39"/>
        <v>1.1739130434782608E-2</v>
      </c>
      <c r="AI616" t="str">
        <f t="shared" si="37"/>
        <v>OK</v>
      </c>
      <c r="AJ616" s="314">
        <f t="shared" si="38"/>
        <v>46282</v>
      </c>
    </row>
    <row r="617" spans="1:36" ht="14.45">
      <c r="A617" s="155"/>
      <c r="B617" t="s">
        <v>2458</v>
      </c>
      <c r="C617">
        <v>38</v>
      </c>
      <c r="D617" t="s">
        <v>2344</v>
      </c>
      <c r="E617" t="s">
        <v>2376</v>
      </c>
      <c r="F617" t="s">
        <v>514</v>
      </c>
      <c r="G617" t="s">
        <v>1666</v>
      </c>
      <c r="H617">
        <v>10</v>
      </c>
      <c r="J617" s="438">
        <f>IF($F617="","",IFERROR(IFERROR(INDEX(Réttabanki!$U:$U,MATCH($F617,Réttabanki!$A:$A,0)),INDEX(Vöruskrá!$R:$R,MATCH($F617,Vöruskrá!$B:$B,0)))*($H617+IF($I617="",$H617*(1+$AD$2),$I617))/2/1000,""))</f>
        <v>7.5</v>
      </c>
      <c r="K617" t="s">
        <v>516</v>
      </c>
      <c r="L617" t="s">
        <v>228</v>
      </c>
      <c r="N617">
        <v>305</v>
      </c>
      <c r="O617">
        <v>24</v>
      </c>
      <c r="P617">
        <v>21</v>
      </c>
      <c r="Q617">
        <v>22</v>
      </c>
      <c r="R617">
        <v>0.1</v>
      </c>
      <c r="S617">
        <v>1.7</v>
      </c>
      <c r="U617" s="457" t="s">
        <v>2357</v>
      </c>
      <c r="V617" s="457" t="s">
        <v>2403</v>
      </c>
      <c r="W617" s="457"/>
      <c r="X617" s="457"/>
      <c r="Y617" s="457"/>
      <c r="Z617" s="457"/>
      <c r="AA617" s="457"/>
      <c r="AF617">
        <f>IF($F617="","",IFERROR(IFERROR(INDEX(Réttabanki!$U:$U,MATCH($F617,Réttabanki!$A:$A,0)),INDEX(Vöruskrá!$R:$R,MATCH($F617,Vöruskrá!$B:$B,0)))*$H617/1000,""))</f>
        <v>6</v>
      </c>
      <c r="AG617">
        <f>IF($F617="","",IFERROR(IFERROR(INDEX(Réttabanki!$U:$U,MATCH($F617,Réttabanki!$A:$A,0)),INDEX(Vöruskrá!$R:$R,MATCH($F617,Vöruskrá!$B:$B,0)))*IF($I617="",$H617*(1+$AD$2),$I617)/1000,""))</f>
        <v>9</v>
      </c>
      <c r="AH617">
        <f t="shared" si="39"/>
        <v>7.8260869565217397E-3</v>
      </c>
      <c r="AI617" t="str">
        <f t="shared" si="37"/>
        <v>OK</v>
      </c>
      <c r="AJ617" s="314">
        <f t="shared" si="38"/>
        <v>46282</v>
      </c>
    </row>
    <row r="618" spans="1:36" ht="14.45">
      <c r="A618" s="155"/>
      <c r="B618" t="s">
        <v>2458</v>
      </c>
      <c r="C618">
        <v>38</v>
      </c>
      <c r="D618" t="s">
        <v>2344</v>
      </c>
      <c r="E618" t="s">
        <v>2376</v>
      </c>
      <c r="F618" t="s">
        <v>218</v>
      </c>
      <c r="G618" t="s">
        <v>2797</v>
      </c>
      <c r="H618">
        <v>10</v>
      </c>
      <c r="J618" s="438">
        <f>IF($F618="","",IFERROR(IFERROR(INDEX(Réttabanki!$U:$U,MATCH($F618,Réttabanki!$A:$A,0)),INDEX(Vöruskrá!$R:$R,MATCH($F618,Vöruskrá!$B:$B,0)))*($H618+IF($I618="",$H618*(1+$AD$2),$I618))/2/1000,""))</f>
        <v>22.5</v>
      </c>
      <c r="K618" t="s">
        <v>221</v>
      </c>
      <c r="L618" t="s">
        <v>222</v>
      </c>
      <c r="N618">
        <v>177</v>
      </c>
      <c r="O618">
        <v>15</v>
      </c>
      <c r="P618">
        <v>6.4</v>
      </c>
      <c r="Q618">
        <v>9.1</v>
      </c>
      <c r="R618">
        <v>1</v>
      </c>
      <c r="S618">
        <v>0</v>
      </c>
      <c r="U618" s="455" t="s">
        <v>2357</v>
      </c>
      <c r="V618" s="455" t="s">
        <v>2403</v>
      </c>
      <c r="W618" s="455"/>
      <c r="X618" s="455"/>
      <c r="Y618" s="455"/>
      <c r="Z618" s="455"/>
      <c r="AA618" s="455"/>
      <c r="AF618">
        <f>IF($F618="","",IFERROR(IFERROR(INDEX(Réttabanki!$U:$U,MATCH($F618,Réttabanki!$A:$A,0)),INDEX(Vöruskrá!$R:$R,MATCH($F618,Vöruskrá!$B:$B,0)))*$H618/1000,""))</f>
        <v>18</v>
      </c>
      <c r="AG618">
        <f>IF($F618="","",IFERROR(IFERROR(INDEX(Réttabanki!$U:$U,MATCH($F618,Réttabanki!$A:$A,0)),INDEX(Vöruskrá!$R:$R,MATCH($F618,Vöruskrá!$B:$B,0)))*IF($I618="",$H618*(1+$AD$2),$I618)/1000,""))</f>
        <v>27</v>
      </c>
      <c r="AH618">
        <f t="shared" si="39"/>
        <v>2.3478260869565216E-2</v>
      </c>
      <c r="AI618" t="str">
        <f t="shared" si="37"/>
        <v>OK</v>
      </c>
      <c r="AJ618" s="314">
        <f t="shared" si="38"/>
        <v>46282</v>
      </c>
    </row>
    <row r="619" spans="1:36" ht="14.45">
      <c r="A619" s="155"/>
      <c r="B619" t="s">
        <v>2458</v>
      </c>
      <c r="C619">
        <v>38</v>
      </c>
      <c r="D619" t="s">
        <v>2356</v>
      </c>
      <c r="E619" t="s">
        <v>2381</v>
      </c>
      <c r="G619" t="s">
        <v>2815</v>
      </c>
      <c r="J619" s="438" t="str">
        <f>IF($F619="","",IFERROR(IFERROR(INDEX(Réttabanki!$U:$U,MATCH($F619,Réttabanki!$A:$A,0)),INDEX(Vöruskrá!$R:$R,MATCH($F619,Vöruskrá!$B:$B,0)))*($H619+IF($I619="",$H619*(1+$AD$2),$I619))/2/1000,""))</f>
        <v/>
      </c>
      <c r="K619" t="s">
        <v>2816</v>
      </c>
      <c r="L619" t="s">
        <v>1077</v>
      </c>
      <c r="U619" s="457"/>
      <c r="V619" s="457"/>
      <c r="W619" s="457"/>
      <c r="X619" s="457"/>
      <c r="Y619" s="457"/>
      <c r="Z619" s="457"/>
      <c r="AA619" s="457"/>
      <c r="AF619" t="str">
        <f>IF($F619="","",IFERROR(IFERROR(INDEX(Réttabanki!$U:$U,MATCH($F619,Réttabanki!$A:$A,0)),INDEX(Vöruskrá!$R:$R,MATCH($F619,Vöruskrá!$B:$B,0)))*$H619/1000,""))</f>
        <v/>
      </c>
      <c r="AG619" t="str">
        <f>IF($F619="","",IFERROR(IFERROR(INDEX(Réttabanki!$U:$U,MATCH($F619,Réttabanki!$A:$A,0)),INDEX(Vöruskrá!$R:$R,MATCH($F619,Vöruskrá!$B:$B,0)))*IF($I619="",$H619*(1+$AD$2),$I619)/1000,""))</f>
        <v/>
      </c>
      <c r="AH619" t="str">
        <f t="shared" si="39"/>
        <v/>
      </c>
      <c r="AI619" t="str">
        <f t="shared" si="37"/>
        <v/>
      </c>
      <c r="AJ619" s="314">
        <f t="shared" si="38"/>
        <v>46282</v>
      </c>
    </row>
    <row r="620" spans="1:36" ht="14.45">
      <c r="A620" s="155"/>
      <c r="B620" t="s">
        <v>2458</v>
      </c>
      <c r="C620">
        <v>38</v>
      </c>
      <c r="D620" t="s">
        <v>2356</v>
      </c>
      <c r="E620" t="s">
        <v>2381</v>
      </c>
      <c r="F620" t="s">
        <v>636</v>
      </c>
      <c r="G620" t="s">
        <v>2817</v>
      </c>
      <c r="I620">
        <v>15</v>
      </c>
      <c r="J620" s="438">
        <f>IF($F620="","",IFERROR(IFERROR(INDEX(Réttabanki!$U:$U,MATCH($F620,Réttabanki!$A:$A,0)),INDEX(Vöruskrá!$R:$R,MATCH($F620,Vöruskrá!$B:$B,0)))*($H620+IF($I620="",$H620*(1+$AD$2),$I620))/2/1000,""))</f>
        <v>3</v>
      </c>
      <c r="K620" t="s">
        <v>638</v>
      </c>
      <c r="L620" t="s">
        <v>228</v>
      </c>
      <c r="N620">
        <v>104</v>
      </c>
      <c r="O620">
        <v>2.7</v>
      </c>
      <c r="P620">
        <v>0.4</v>
      </c>
      <c r="Q620">
        <v>15</v>
      </c>
      <c r="R620">
        <v>3.2</v>
      </c>
      <c r="S620">
        <v>0.4</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6</v>
      </c>
      <c r="AH620">
        <f t="shared" ref="AH620:AH629" si="40">IF(N($AF620)+N($AG620)=0,"",MAX(N($AF620)/$AE$6,N($AG620)/$AE$5))</f>
        <v>5.2173913043478265E-3</v>
      </c>
      <c r="AI620" t="str">
        <f t="shared" si="37"/>
        <v>OK</v>
      </c>
      <c r="AJ620" s="314">
        <f t="shared" si="38"/>
        <v>46282</v>
      </c>
    </row>
    <row r="621" spans="1:36" ht="14.45">
      <c r="A621" s="155"/>
      <c r="B621" t="s">
        <v>2458</v>
      </c>
      <c r="C621">
        <v>38</v>
      </c>
      <c r="D621" t="s">
        <v>2356</v>
      </c>
      <c r="E621" t="s">
        <v>2381</v>
      </c>
      <c r="F621" t="s">
        <v>1681</v>
      </c>
      <c r="G621" t="s">
        <v>2645</v>
      </c>
      <c r="I621">
        <v>15</v>
      </c>
      <c r="J621" s="438">
        <f>IF($F621="","",IFERROR(IFERROR(INDEX(Réttabanki!$U:$U,MATCH($F621,Réttabanki!$A:$A,0)),INDEX(Vöruskrá!$R:$R,MATCH($F621,Vöruskrá!$B:$B,0)))*($H621+IF($I621="",$H621*(1+$AD$2),$I621))/2/1000,""))</f>
        <v>6.75</v>
      </c>
      <c r="U621" s="457"/>
      <c r="V621" s="457"/>
      <c r="W621" s="457"/>
      <c r="X621" s="457"/>
      <c r="Y621" s="457"/>
      <c r="Z621" s="457"/>
      <c r="AA621" s="457"/>
      <c r="AF621">
        <f>IF($F621="","",IFERROR(IFERROR(INDEX(Réttabanki!$U:$U,MATCH($F621,Réttabanki!$A:$A,0)),INDEX(Vöruskrá!$R:$R,MATCH($F621,Vöruskrá!$B:$B,0)))*$H621/1000,""))</f>
        <v>0</v>
      </c>
      <c r="AG621">
        <f>IF($F621="","",IFERROR(IFERROR(INDEX(Réttabanki!$U:$U,MATCH($F621,Réttabanki!$A:$A,0)),INDEX(Vöruskrá!$R:$R,MATCH($F621,Vöruskrá!$B:$B,0)))*IF($I621="",$H621*(1+$AD$2),$I621)/1000,""))</f>
        <v>13.5</v>
      </c>
      <c r="AH621">
        <f t="shared" si="40"/>
        <v>1.1739130434782608E-2</v>
      </c>
      <c r="AI621" t="str">
        <f t="shared" si="37"/>
        <v>OK</v>
      </c>
      <c r="AJ621" s="314">
        <f t="shared" si="38"/>
        <v>46282</v>
      </c>
    </row>
    <row r="622" spans="1:36" ht="14.45">
      <c r="A622" s="155"/>
      <c r="B622" t="s">
        <v>2458</v>
      </c>
      <c r="C622">
        <v>38</v>
      </c>
      <c r="D622" t="s">
        <v>2356</v>
      </c>
      <c r="E622" t="s">
        <v>2381</v>
      </c>
      <c r="F622" t="s">
        <v>1101</v>
      </c>
      <c r="G622" t="s">
        <v>551</v>
      </c>
      <c r="I622">
        <v>15</v>
      </c>
      <c r="J622" s="438">
        <f>IF($F622="","",IFERROR(IFERROR(INDEX(Réttabanki!$U:$U,MATCH($F622,Réttabanki!$A:$A,0)),INDEX(Vöruskrá!$R:$R,MATCH($F622,Vöruskrá!$B:$B,0)))*($H622+IF($I622="",$H622*(1+$AD$2),$I622))/2/1000,""))</f>
        <v>3.75</v>
      </c>
      <c r="K622" t="s">
        <v>1102</v>
      </c>
      <c r="L622" t="s">
        <v>1077</v>
      </c>
      <c r="N622">
        <v>18</v>
      </c>
      <c r="O622">
        <v>0.2</v>
      </c>
      <c r="P622">
        <v>0</v>
      </c>
      <c r="Q622">
        <v>3.9</v>
      </c>
      <c r="R622">
        <v>0.9</v>
      </c>
      <c r="S622">
        <v>0</v>
      </c>
      <c r="U622" s="455"/>
      <c r="V622" s="455"/>
      <c r="W622" s="455"/>
      <c r="X622" s="455"/>
      <c r="Y622" s="455"/>
      <c r="Z622" s="455"/>
      <c r="AA622" s="455"/>
      <c r="AF622">
        <f>IF($F622="","",IFERROR(IFERROR(INDEX(Réttabanki!$U:$U,MATCH($F622,Réttabanki!$A:$A,0)),INDEX(Vöruskrá!$R:$R,MATCH($F622,Vöruskrá!$B:$B,0)))*$H622/1000,""))</f>
        <v>0</v>
      </c>
      <c r="AG622">
        <f>IF($F622="","",IFERROR(IFERROR(INDEX(Réttabanki!$U:$U,MATCH($F622,Réttabanki!$A:$A,0)),INDEX(Vöruskrá!$R:$R,MATCH($F622,Vöruskrá!$B:$B,0)))*IF($I622="",$H622*(1+$AD$2),$I622)/1000,""))</f>
        <v>7.5</v>
      </c>
      <c r="AH622">
        <f t="shared" si="40"/>
        <v>6.5217391304347823E-3</v>
      </c>
      <c r="AI622" t="str">
        <f t="shared" si="37"/>
        <v>OK</v>
      </c>
      <c r="AJ622" s="314">
        <f t="shared" si="38"/>
        <v>46282</v>
      </c>
    </row>
    <row r="623" spans="1:36" ht="14.45">
      <c r="A623" s="155"/>
      <c r="B623" t="s">
        <v>2458</v>
      </c>
      <c r="C623">
        <v>38</v>
      </c>
      <c r="D623" t="s">
        <v>2344</v>
      </c>
      <c r="E623" t="s">
        <v>2481</v>
      </c>
      <c r="G623" t="s">
        <v>2759</v>
      </c>
      <c r="J623" s="438" t="str">
        <f>IF($F623="","",IFERROR(IFERROR(INDEX(Réttabanki!$U:$U,MATCH($F623,Réttabanki!$A:$A,0)),INDEX(Vöruskrá!$R:$R,MATCH($F623,Vöruskrá!$B:$B,0)))*($H623+IF($I623="",$H623*(1+$AD$2),$I623))/2/1000,""))</f>
        <v/>
      </c>
      <c r="L623" t="s">
        <v>228</v>
      </c>
      <c r="U623" s="457"/>
      <c r="V623" s="457"/>
      <c r="W623" s="457"/>
      <c r="X623" s="457"/>
      <c r="Y623" s="457"/>
      <c r="Z623" s="457"/>
      <c r="AA623" s="457"/>
      <c r="AF623" t="str">
        <f>IF($F623="","",IFERROR(IFERROR(INDEX(Réttabanki!$U:$U,MATCH($F623,Réttabanki!$A:$A,0)),INDEX(Vöruskrá!$R:$R,MATCH($F623,Vöruskrá!$B:$B,0)))*$H623/1000,""))</f>
        <v/>
      </c>
      <c r="AG623" t="str">
        <f>IF($F623="","",IFERROR(IFERROR(INDEX(Réttabanki!$U:$U,MATCH($F623,Réttabanki!$A:$A,0)),INDEX(Vöruskrá!$R:$R,MATCH($F623,Vöruskrá!$B:$B,0)))*IF($I623="",$H623*(1+$AD$2),$I623)/1000,""))</f>
        <v/>
      </c>
      <c r="AH623" t="str">
        <f t="shared" si="40"/>
        <v/>
      </c>
      <c r="AI623" t="str">
        <f t="shared" si="37"/>
        <v/>
      </c>
      <c r="AJ623" s="314">
        <f t="shared" si="38"/>
        <v>46282</v>
      </c>
    </row>
    <row r="624" spans="1:36" ht="14.45">
      <c r="A624" s="155"/>
      <c r="B624" t="s">
        <v>2458</v>
      </c>
      <c r="C624">
        <v>38</v>
      </c>
      <c r="D624" t="s">
        <v>2318</v>
      </c>
      <c r="E624" t="s">
        <v>2383</v>
      </c>
      <c r="G624" t="s">
        <v>2818</v>
      </c>
      <c r="J624" s="438" t="str">
        <f>IF($F624="","",IFERROR(IFERROR(INDEX(Réttabanki!$U:$U,MATCH($F624,Réttabanki!$A:$A,0)),INDEX(Vöruskrá!$R:$R,MATCH($F624,Vöruskrá!$B:$B,0)))*($H624+IF($I624="",$H624*(1+$AD$2),$I624))/2/1000,""))</f>
        <v/>
      </c>
      <c r="K624" t="s">
        <v>2667</v>
      </c>
      <c r="L624" t="s">
        <v>2668</v>
      </c>
      <c r="U624" s="455"/>
      <c r="V624" s="455"/>
      <c r="W624" s="455"/>
      <c r="X624" s="455"/>
      <c r="Y624" s="455"/>
      <c r="Z624" s="455"/>
      <c r="AA624" s="455"/>
      <c r="AF624" t="str">
        <f>IF($F624="","",IFERROR(IFERROR(INDEX(Réttabanki!$U:$U,MATCH($F624,Réttabanki!$A:$A,0)),INDEX(Vöruskrá!$R:$R,MATCH($F624,Vöruskrá!$B:$B,0)))*$H624/1000,""))</f>
        <v/>
      </c>
      <c r="AG624" t="str">
        <f>IF($F624="","",IFERROR(IFERROR(INDEX(Réttabanki!$U:$U,MATCH($F624,Réttabanki!$A:$A,0)),INDEX(Vöruskrá!$R:$R,MATCH($F624,Vöruskrá!$B:$B,0)))*IF($I624="",$H624*(1+$AD$2),$I624)/1000,""))</f>
        <v/>
      </c>
      <c r="AH624" t="str">
        <f t="shared" si="40"/>
        <v/>
      </c>
      <c r="AI624" t="str">
        <f t="shared" si="37"/>
        <v/>
      </c>
      <c r="AJ624" s="314">
        <f t="shared" si="38"/>
        <v>46282</v>
      </c>
    </row>
    <row r="625" spans="1:36" ht="14.45">
      <c r="A625" s="155"/>
      <c r="B625" t="s">
        <v>2458</v>
      </c>
      <c r="C625">
        <v>38</v>
      </c>
      <c r="D625" t="s">
        <v>2318</v>
      </c>
      <c r="E625" t="s">
        <v>2383</v>
      </c>
      <c r="F625" t="s">
        <v>179</v>
      </c>
      <c r="G625" t="s">
        <v>2485</v>
      </c>
      <c r="H625">
        <v>40</v>
      </c>
      <c r="I625">
        <v>40</v>
      </c>
      <c r="J625" s="438">
        <f>IF($F625="","",IFERROR(IFERROR(INDEX(Réttabanki!$U:$U,MATCH($F625,Réttabanki!$A:$A,0)),INDEX(Vöruskrá!$R:$R,MATCH($F625,Vöruskrá!$B:$B,0)))*($H625+IF($I625="",$H625*(1+$AD$2),$I625))/2/1000,""))</f>
        <v>24</v>
      </c>
      <c r="K625" t="s">
        <v>180</v>
      </c>
      <c r="L625" t="s">
        <v>181</v>
      </c>
      <c r="N625">
        <v>262</v>
      </c>
      <c r="O625">
        <v>3</v>
      </c>
      <c r="P625">
        <v>0.4</v>
      </c>
      <c r="Q625">
        <v>45</v>
      </c>
      <c r="R625">
        <v>11</v>
      </c>
      <c r="S625">
        <v>0.9</v>
      </c>
      <c r="U625" s="457"/>
      <c r="V625" s="457"/>
      <c r="W625" s="457"/>
      <c r="X625" s="457"/>
      <c r="Y625" s="457"/>
      <c r="Z625" s="457"/>
      <c r="AA625" s="457"/>
      <c r="AF625">
        <f>IF($F625="","",IFERROR(IFERROR(INDEX(Réttabanki!$U:$U,MATCH($F625,Réttabanki!$A:$A,0)),INDEX(Vöruskrá!$R:$R,MATCH($F625,Vöruskrá!$B:$B,0)))*$H625/1000,""))</f>
        <v>24</v>
      </c>
      <c r="AG625">
        <f>IF($F625="","",IFERROR(IFERROR(INDEX(Réttabanki!$U:$U,MATCH($F625,Réttabanki!$A:$A,0)),INDEX(Vöruskrá!$R:$R,MATCH($F625,Vöruskrá!$B:$B,0)))*IF($I625="",$H625*(1+$AD$2),$I625)/1000,""))</f>
        <v>24</v>
      </c>
      <c r="AH625">
        <f t="shared" si="40"/>
        <v>2.0869565217391306E-2</v>
      </c>
      <c r="AI625" t="str">
        <f t="shared" si="37"/>
        <v>OK</v>
      </c>
      <c r="AJ625" s="314">
        <f t="shared" si="38"/>
        <v>46282</v>
      </c>
    </row>
    <row r="626" spans="1:36" ht="14.45">
      <c r="A626" s="155"/>
      <c r="B626" t="s">
        <v>2458</v>
      </c>
      <c r="C626">
        <v>38</v>
      </c>
      <c r="D626" t="s">
        <v>2318</v>
      </c>
      <c r="E626" t="s">
        <v>2383</v>
      </c>
      <c r="F626" t="s">
        <v>231</v>
      </c>
      <c r="G626" t="s">
        <v>2453</v>
      </c>
      <c r="H626">
        <v>20</v>
      </c>
      <c r="I626">
        <v>20</v>
      </c>
      <c r="J626" s="438">
        <f>IF($F626="","",IFERROR(IFERROR(INDEX(Réttabanki!$U:$U,MATCH($F626,Réttabanki!$A:$A,0)),INDEX(Vöruskrá!$R:$R,MATCH($F626,Vöruskrá!$B:$B,0)))*($H626+IF($I626="",$H626*(1+$AD$2),$I626))/2/1000,""))</f>
        <v>36.72</v>
      </c>
      <c r="K626" t="s">
        <v>234</v>
      </c>
      <c r="L626" t="s">
        <v>235</v>
      </c>
      <c r="N626">
        <v>122</v>
      </c>
      <c r="O626">
        <v>5.9</v>
      </c>
      <c r="P626">
        <v>2.4</v>
      </c>
      <c r="Q626">
        <v>3.6</v>
      </c>
      <c r="R626">
        <v>13.4</v>
      </c>
      <c r="S626">
        <v>2.7</v>
      </c>
      <c r="U626" s="455"/>
      <c r="V626" s="455"/>
      <c r="W626" s="455"/>
      <c r="X626" s="455"/>
      <c r="Y626" s="455"/>
      <c r="Z626" s="455"/>
      <c r="AA626" s="455"/>
      <c r="AF626">
        <f>IF($F626="","",IFERROR(IFERROR(INDEX(Réttabanki!$U:$U,MATCH($F626,Réttabanki!$A:$A,0)),INDEX(Vöruskrá!$R:$R,MATCH($F626,Vöruskrá!$B:$B,0)))*$H626/1000,""))</f>
        <v>36.72</v>
      </c>
      <c r="AG626">
        <f>IF($F626="","",IFERROR(IFERROR(INDEX(Réttabanki!$U:$U,MATCH($F626,Réttabanki!$A:$A,0)),INDEX(Vöruskrá!$R:$R,MATCH($F626,Vöruskrá!$B:$B,0)))*IF($I626="",$H626*(1+$AD$2),$I626)/1000,""))</f>
        <v>36.72</v>
      </c>
      <c r="AH626">
        <f t="shared" si="40"/>
        <v>3.1930434782608694E-2</v>
      </c>
      <c r="AI626" t="str">
        <f t="shared" si="37"/>
        <v>OK</v>
      </c>
      <c r="AJ626" s="314">
        <f t="shared" si="38"/>
        <v>46282</v>
      </c>
    </row>
    <row r="627" spans="1:36" ht="14.45">
      <c r="A627" s="155"/>
      <c r="B627" t="s">
        <v>2458</v>
      </c>
      <c r="C627">
        <v>38</v>
      </c>
      <c r="D627" t="s">
        <v>2318</v>
      </c>
      <c r="E627" t="s">
        <v>1080</v>
      </c>
      <c r="G627" t="s">
        <v>2819</v>
      </c>
      <c r="J627" s="438" t="str">
        <f>IF($F627="","",IFERROR(IFERROR(INDEX(Réttabanki!$U:$U,MATCH($F627,Réttabanki!$A:$A,0)),INDEX(Vöruskrá!$R:$R,MATCH($F627,Vöruskrá!$B:$B,0)))*($H627+IF($I627="",$H627*(1+$AD$2),$I627))/2/1000,""))</f>
        <v/>
      </c>
      <c r="K627" t="s">
        <v>2820</v>
      </c>
      <c r="L627" t="s">
        <v>235</v>
      </c>
      <c r="U627" s="457"/>
      <c r="V627" s="457"/>
      <c r="W627" s="457"/>
      <c r="X627" s="457"/>
      <c r="Y627" s="457"/>
      <c r="Z627" s="457"/>
      <c r="AA627" s="457"/>
      <c r="AF627" t="str">
        <f>IF($F627="","",IFERROR(IFERROR(INDEX(Réttabanki!$U:$U,MATCH($F627,Réttabanki!$A:$A,0)),INDEX(Vöruskrá!$R:$R,MATCH($F627,Vöruskrá!$B:$B,0)))*$H627/1000,""))</f>
        <v/>
      </c>
      <c r="AG627" t="str">
        <f>IF($F627="","",IFERROR(IFERROR(INDEX(Réttabanki!$U:$U,MATCH($F627,Réttabanki!$A:$A,0)),INDEX(Vöruskrá!$R:$R,MATCH($F627,Vöruskrá!$B:$B,0)))*IF($I627="",$H627*(1+$AD$2),$I627)/1000,""))</f>
        <v/>
      </c>
      <c r="AH627" t="str">
        <f t="shared" si="40"/>
        <v/>
      </c>
      <c r="AI627" t="str">
        <f t="shared" si="37"/>
        <v/>
      </c>
      <c r="AJ627" s="314">
        <f t="shared" si="38"/>
        <v>46282</v>
      </c>
    </row>
    <row r="628" spans="1:36" ht="14.45">
      <c r="A628" s="155"/>
      <c r="B628" t="s">
        <v>2458</v>
      </c>
      <c r="C628">
        <v>38</v>
      </c>
      <c r="D628" t="s">
        <v>2318</v>
      </c>
      <c r="E628" t="s">
        <v>1080</v>
      </c>
      <c r="F628" t="s">
        <v>1298</v>
      </c>
      <c r="G628" t="s">
        <v>2821</v>
      </c>
      <c r="H628">
        <v>40</v>
      </c>
      <c r="I628">
        <v>40</v>
      </c>
      <c r="J628" s="438">
        <f>IF($F628="","",IFERROR(IFERROR(INDEX(Réttabanki!$U:$U,MATCH($F628,Réttabanki!$A:$A,0)),INDEX(Vöruskrá!$R:$R,MATCH($F628,Vöruskrá!$B:$B,0)))*($H628+IF($I628="",$H628*(1+$AD$2),$I628))/2/1000,""))</f>
        <v>24</v>
      </c>
      <c r="K628" t="s">
        <v>1300</v>
      </c>
      <c r="L628" t="s">
        <v>228</v>
      </c>
      <c r="N628">
        <v>221</v>
      </c>
      <c r="O628">
        <v>4.4000000000000004</v>
      </c>
      <c r="P628">
        <v>0.4</v>
      </c>
      <c r="Q628">
        <v>35.1</v>
      </c>
      <c r="R628">
        <v>4</v>
      </c>
      <c r="S628">
        <v>0.8</v>
      </c>
      <c r="U628" s="455"/>
      <c r="V628" s="455"/>
      <c r="W628" s="455"/>
      <c r="X628" s="455"/>
      <c r="Y628" s="455"/>
      <c r="Z628" s="455"/>
      <c r="AA628" s="455"/>
      <c r="AF628">
        <f>IF($F628="","",IFERROR(IFERROR(INDEX(Réttabanki!$U:$U,MATCH($F628,Réttabanki!$A:$A,0)),INDEX(Vöruskrá!$R:$R,MATCH($F628,Vöruskrá!$B:$B,0)))*$H628/1000,""))</f>
        <v>24</v>
      </c>
      <c r="AG628">
        <f>IF($F628="","",IFERROR(IFERROR(INDEX(Réttabanki!$U:$U,MATCH($F628,Réttabanki!$A:$A,0)),INDEX(Vöruskrá!$R:$R,MATCH($F628,Vöruskrá!$B:$B,0)))*IF($I628="",$H628*(1+$AD$2),$I628)/1000,""))</f>
        <v>24</v>
      </c>
      <c r="AH628">
        <f t="shared" si="40"/>
        <v>2.0869565217391306E-2</v>
      </c>
      <c r="AI628" t="str">
        <f t="shared" si="37"/>
        <v>OK</v>
      </c>
      <c r="AJ628" s="314">
        <f t="shared" si="38"/>
        <v>46282</v>
      </c>
    </row>
    <row r="629" spans="1:36" ht="14.45">
      <c r="A629" s="155"/>
      <c r="B629" t="s">
        <v>2458</v>
      </c>
      <c r="C629">
        <v>38</v>
      </c>
      <c r="D629" t="s">
        <v>2318</v>
      </c>
      <c r="E629" t="s">
        <v>1080</v>
      </c>
      <c r="F629" t="s">
        <v>231</v>
      </c>
      <c r="G629" t="s">
        <v>2453</v>
      </c>
      <c r="H629">
        <v>20</v>
      </c>
      <c r="I629">
        <v>20</v>
      </c>
      <c r="J629" s="438">
        <f>IF($F629="","",IFERROR(IFERROR(INDEX(Réttabanki!$U:$U,MATCH($F629,Réttabanki!$A:$A,0)),INDEX(Vöruskrá!$R:$R,MATCH($F629,Vöruskrá!$B:$B,0)))*($H629+IF($I629="",$H629*(1+$AD$2),$I629))/2/1000,""))</f>
        <v>36.72</v>
      </c>
      <c r="K629" t="s">
        <v>234</v>
      </c>
      <c r="L629" t="s">
        <v>235</v>
      </c>
      <c r="N629">
        <v>122</v>
      </c>
      <c r="O629">
        <v>5.9</v>
      </c>
      <c r="P629">
        <v>2.4</v>
      </c>
      <c r="Q629">
        <v>3.6</v>
      </c>
      <c r="R629">
        <v>13.4</v>
      </c>
      <c r="S629">
        <v>2.7</v>
      </c>
      <c r="U629" s="457"/>
      <c r="V629" s="457"/>
      <c r="W629" s="457"/>
      <c r="X629" s="457"/>
      <c r="Y629" s="457"/>
      <c r="Z629" s="457"/>
      <c r="AA629" s="457"/>
      <c r="AF629">
        <f>IF($F629="","",IFERROR(IFERROR(INDEX(Réttabanki!$U:$U,MATCH($F629,Réttabanki!$A:$A,0)),INDEX(Vöruskrá!$R:$R,MATCH($F629,Vöruskrá!$B:$B,0)))*$H629/1000,""))</f>
        <v>36.72</v>
      </c>
      <c r="AG629">
        <f>IF($F629="","",IFERROR(IFERROR(INDEX(Réttabanki!$U:$U,MATCH($F629,Réttabanki!$A:$A,0)),INDEX(Vöruskrá!$R:$R,MATCH($F629,Vöruskrá!$B:$B,0)))*IF($I629="",$H629*(1+$AD$2),$I629)/1000,""))</f>
        <v>36.72</v>
      </c>
      <c r="AH629">
        <f t="shared" si="40"/>
        <v>3.1930434782608694E-2</v>
      </c>
      <c r="AI629" t="str">
        <f t="shared" si="37"/>
        <v>OK</v>
      </c>
      <c r="AJ629" s="314">
        <f t="shared" si="38"/>
        <v>46282</v>
      </c>
    </row>
    <row r="630" spans="1:36">
      <c r="A630" s="154"/>
      <c r="B630" s="95" t="s">
        <v>2458</v>
      </c>
      <c r="C630" s="95">
        <v>38</v>
      </c>
      <c r="D630" s="96"/>
      <c r="E630" s="96"/>
      <c r="F630" s="96" t="s">
        <v>2393</v>
      </c>
      <c r="G630" s="96"/>
      <c r="H630" s="97"/>
      <c r="I630" s="97"/>
      <c r="J630" s="225">
        <f>SUMIFS($AF$3:$AF$798,$AJ$3:$AJ$798,$AJ630,$D$3:$D$798,"&lt;&gt;Grunnskólar starfsmenn",$E$3:$E$798,"Aðalréttur")+SUMIFS($AF$3:$AF$798,$AJ$3:$AJ$798,$AJ630,$D$3:$D$798,"&lt;&gt;Grunnskólar starfsmenn",$E$3:$E$798,"Meðlætisbar")+SUMIFS($AF$3:$AF$798,$AJ$3:$AJ$798,$AJ630,$D$3:$D$798,"&lt;&gt;Grunnskólar starfsmenn",$E$3:$E$798,"Síðdegishressing")</f>
        <v>306.22000000000003</v>
      </c>
      <c r="K630" s="9" t="s">
        <v>2394</v>
      </c>
      <c r="L630" s="9"/>
      <c r="M630" s="9"/>
      <c r="N630" s="10"/>
      <c r="O630" s="10"/>
      <c r="P630" s="10"/>
      <c r="Q630" s="10"/>
      <c r="R630" s="10"/>
      <c r="S630" s="10"/>
      <c r="T630" s="44"/>
      <c r="U630" s="455"/>
      <c r="V630" s="455"/>
      <c r="W630" s="455"/>
      <c r="X630" s="455"/>
      <c r="Y630" s="455"/>
      <c r="Z630" s="455"/>
      <c r="AA630" s="455"/>
      <c r="AC630" t="s">
        <v>88</v>
      </c>
      <c r="AF630" s="205" t="str">
        <f>IF($F630="","",IFERROR(IFERROR(INDEX(Réttabanki!$U:$U,MATCH($F630,Réttabanki!$A:$A,0)),INDEX(Vöruskrá!$R:$R,MATCH($F630,Vöruskrá!$B:$B,0)))*$H630/1000,""))</f>
        <v/>
      </c>
      <c r="AG630" s="205" t="str">
        <f>IF($F630="","",IFERROR(IFERROR(INDEX(Réttabanki!$U:$U,MATCH($F630,Réttabanki!$A:$A,0)),INDEX(Vöruskrá!$R:$R,MATCH($F630,Vöruskrá!$B:$B,0)))*IF($I630="",$H630*(1+$AD$2),$I630)/1000,""))</f>
        <v/>
      </c>
      <c r="AH630" s="206">
        <f>IF($J630="","",$J630/$AE$6)</f>
        <v>0.22682962962962966</v>
      </c>
      <c r="AI630" s="409" t="str">
        <f t="shared" si="37"/>
        <v>OK</v>
      </c>
      <c r="AJ630" s="314">
        <f t="shared" si="38"/>
        <v>46282</v>
      </c>
    </row>
    <row r="631" spans="1:36">
      <c r="A631" s="154"/>
      <c r="B631" s="95" t="s">
        <v>2458</v>
      </c>
      <c r="C631" s="95">
        <v>38</v>
      </c>
      <c r="D631" s="96"/>
      <c r="E631" s="96"/>
      <c r="F631" s="96" t="s">
        <v>2395</v>
      </c>
      <c r="G631" s="96"/>
      <c r="H631" s="97"/>
      <c r="I631" s="97"/>
      <c r="J631" s="225">
        <f>SUMIFS($AG$3:$AG$798,$AJ$3:$AJ$798,$AJ631,$D$3:$D$798,"&lt;&gt;Grunnskólar starfsmenn",$E$3:$E$798,"Aðalréttur")+SUMIFS($AG$3:$AG$798,$AJ$3:$AJ$798,$AJ631,$D$3:$D$798,"&lt;&gt;Grunnskólar starfsmenn",$E$3:$E$798,"Meðlætisbar")</f>
        <v>666.75</v>
      </c>
      <c r="K631" s="9" t="s">
        <v>2394</v>
      </c>
      <c r="L631" s="9"/>
      <c r="M631" s="9"/>
      <c r="N631" s="10"/>
      <c r="O631" s="10"/>
      <c r="P631" s="10"/>
      <c r="Q631" s="10"/>
      <c r="R631" s="10"/>
      <c r="S631" s="10"/>
      <c r="T631" s="44"/>
      <c r="U631" s="457"/>
      <c r="V631" s="457"/>
      <c r="W631" s="457"/>
      <c r="X631" s="457"/>
      <c r="Y631" s="457"/>
      <c r="Z631" s="457"/>
      <c r="AA631" s="457"/>
      <c r="AC631" t="s">
        <v>93</v>
      </c>
      <c r="AF631" s="205" t="str">
        <f>IF($F631="","",IFERROR(IFERROR(INDEX(Réttabanki!$U:$U,MATCH($F631,Réttabanki!$A:$A,0)),INDEX(Vöruskrá!$R:$R,MATCH($F631,Vöruskrá!$B:$B,0)))*$H631/1000,""))</f>
        <v/>
      </c>
      <c r="AG631" s="205" t="str">
        <f>IF($F631="","",IFERROR(IFERROR(INDEX(Réttabanki!$U:$U,MATCH($F631,Réttabanki!$A:$A,0)),INDEX(Vöruskrá!$R:$R,MATCH($F631,Vöruskrá!$B:$B,0)))*IF($I631="",$H631*(1+$AD$2),$I631)/1000,""))</f>
        <v/>
      </c>
      <c r="AH631" s="206">
        <f>IF($J631="","",$J631/$AE$5)</f>
        <v>0.57978260869565212</v>
      </c>
      <c r="AI631" s="409" t="str">
        <f t="shared" si="37"/>
        <v>⚠ Yfir 30%</v>
      </c>
      <c r="AJ631" s="314">
        <f t="shared" si="38"/>
        <v>46282</v>
      </c>
    </row>
    <row r="632" spans="1:36" ht="14.45">
      <c r="A632" s="155">
        <v>46283</v>
      </c>
      <c r="B632" t="s">
        <v>2490</v>
      </c>
      <c r="C632">
        <v>38</v>
      </c>
      <c r="D632" t="s">
        <v>2318</v>
      </c>
      <c r="E632" t="s">
        <v>2352</v>
      </c>
      <c r="G632" t="s">
        <v>2822</v>
      </c>
      <c r="J632" s="438" t="str">
        <f>IF($F632="","",IFERROR(IFERROR(INDEX(Réttabanki!$U:$U,MATCH($F632,Réttabanki!$A:$A,0)),INDEX(Vöruskrá!$R:$R,MATCH($F632,Vöruskrá!$B:$B,0)))*($H632+IF($I632="",$H632*(1+$AD$2),$I632))/2/1000,""))</f>
        <v/>
      </c>
      <c r="K632" t="s">
        <v>2823</v>
      </c>
      <c r="L632" t="s">
        <v>340</v>
      </c>
      <c r="U632" s="455"/>
      <c r="V632" s="455"/>
      <c r="W632" s="455"/>
      <c r="X632" s="455"/>
      <c r="Y632" s="455"/>
      <c r="Z632" s="455"/>
      <c r="AA632" s="455"/>
      <c r="AF632" t="str">
        <f>IF($F632="","",IFERROR(IFERROR(INDEX(Réttabanki!$U:$U,MATCH($F632,Réttabanki!$A:$A,0)),INDEX(Vöruskrá!$R:$R,MATCH($F632,Vöruskrá!$B:$B,0)))*$H632/1000,""))</f>
        <v/>
      </c>
      <c r="AG632" t="str">
        <f>IF($F632="","",IFERROR(IFERROR(INDEX(Réttabanki!$U:$U,MATCH($F632,Réttabanki!$A:$A,0)),INDEX(Vöruskrá!$R:$R,MATCH($F632,Vöruskrá!$B:$B,0)))*IF($I632="",$H632*(1+$AD$2),$I632)/1000,""))</f>
        <v/>
      </c>
      <c r="AH632" t="str">
        <f t="shared" ref="AH632:AH655" si="41">IF(N($AF632)+N($AG632)=0,"",MAX(N($AF632)/$AE$6,N($AG632)/$AE$5))</f>
        <v/>
      </c>
      <c r="AI632" t="str">
        <f t="shared" si="37"/>
        <v/>
      </c>
      <c r="AJ632" s="314">
        <f t="shared" si="38"/>
        <v>46283</v>
      </c>
    </row>
    <row r="633" spans="1:36" ht="14.45">
      <c r="A633" s="155"/>
      <c r="B633" t="s">
        <v>2490</v>
      </c>
      <c r="C633">
        <v>38</v>
      </c>
      <c r="D633" t="s">
        <v>2318</v>
      </c>
      <c r="E633" t="s">
        <v>2352</v>
      </c>
      <c r="F633" t="s">
        <v>1611</v>
      </c>
      <c r="G633" t="s">
        <v>2494</v>
      </c>
      <c r="H633">
        <v>160</v>
      </c>
      <c r="I633">
        <v>180</v>
      </c>
      <c r="J633" s="444">
        <f>IF($F633="","",IFERROR(IFERROR(INDEX(Réttabanki!$U:$U,MATCH($F633,Réttabanki!$A:$A,0)),INDEX(Vöruskrá!$R:$R,MATCH($F633,Vöruskrá!$B:$B,0)))*($H633+IF($I633="",$H633*(1+$AD$2),$I633))/2/1000,""))</f>
        <v>0</v>
      </c>
      <c r="K633" t="s">
        <v>2824</v>
      </c>
      <c r="L633" t="s">
        <v>340</v>
      </c>
      <c r="N633">
        <v>198.27</v>
      </c>
      <c r="O633">
        <v>8.66</v>
      </c>
      <c r="P633">
        <v>1.56</v>
      </c>
      <c r="Q633">
        <v>8.68</v>
      </c>
      <c r="R633">
        <v>21.57</v>
      </c>
      <c r="S633">
        <v>3.9</v>
      </c>
      <c r="U633" s="457"/>
      <c r="V633" s="457"/>
      <c r="W633" s="457"/>
      <c r="X633" s="457"/>
      <c r="Y633" s="457"/>
      <c r="Z633" s="457"/>
      <c r="AA633" s="457"/>
      <c r="AF633">
        <f>IF($F633="","",IFERROR(IFERROR(INDEX(Réttabanki!$U:$U,MATCH($F633,Réttabanki!$A:$A,0)),INDEX(Vöruskrá!$R:$R,MATCH($F633,Vöruskrá!$B:$B,0)))*$H633/1000,""))</f>
        <v>0</v>
      </c>
      <c r="AG633">
        <f>IF($F633="","",IFERROR(IFERROR(INDEX(Réttabanki!$U:$U,MATCH($F633,Réttabanki!$A:$A,0)),INDEX(Vöruskrá!$R:$R,MATCH($F633,Vöruskrá!$B:$B,0)))*IF($I633="",$H633*(1+$AD$2),$I633)/1000,""))</f>
        <v>0</v>
      </c>
      <c r="AH633" t="str">
        <f t="shared" si="41"/>
        <v/>
      </c>
      <c r="AI633" t="str">
        <f t="shared" si="37"/>
        <v/>
      </c>
      <c r="AJ633" s="314">
        <f t="shared" si="38"/>
        <v>46283</v>
      </c>
    </row>
    <row r="634" spans="1:36" ht="14.45">
      <c r="A634" s="155"/>
      <c r="B634" t="s">
        <v>2490</v>
      </c>
      <c r="C634">
        <v>38</v>
      </c>
      <c r="D634" t="s">
        <v>2318</v>
      </c>
      <c r="E634" t="s">
        <v>2352</v>
      </c>
      <c r="F634" t="s">
        <v>780</v>
      </c>
      <c r="G634" t="s">
        <v>481</v>
      </c>
      <c r="H634">
        <v>80</v>
      </c>
      <c r="I634">
        <v>100</v>
      </c>
      <c r="J634" s="438">
        <f>IF($F634="","",IFERROR(IFERROR(INDEX(Réttabanki!$U:$U,MATCH($F634,Réttabanki!$A:$A,0)),INDEX(Vöruskrá!$R:$R,MATCH($F634,Vöruskrá!$B:$B,0)))*($H634+IF($I634="",$H634*(1+$AD$2),$I634))/2/1000,""))</f>
        <v>36</v>
      </c>
      <c r="K634" t="s">
        <v>781</v>
      </c>
      <c r="N634">
        <v>141</v>
      </c>
      <c r="O634">
        <v>4.7</v>
      </c>
      <c r="P634">
        <v>0.6</v>
      </c>
      <c r="Q634">
        <v>21</v>
      </c>
      <c r="R634">
        <v>1.7</v>
      </c>
      <c r="S634">
        <v>0.1</v>
      </c>
      <c r="U634" s="455"/>
      <c r="V634" s="455"/>
      <c r="W634" s="455"/>
      <c r="X634" s="455"/>
      <c r="Y634" s="455"/>
      <c r="Z634" s="455"/>
      <c r="AA634" s="455"/>
      <c r="AF634">
        <f>IF($F634="","",IFERROR(IFERROR(INDEX(Réttabanki!$U:$U,MATCH($F634,Réttabanki!$A:$A,0)),INDEX(Vöruskrá!$R:$R,MATCH($F634,Vöruskrá!$B:$B,0)))*$H634/1000,""))</f>
        <v>32</v>
      </c>
      <c r="AG634">
        <f>IF($F634="","",IFERROR(IFERROR(INDEX(Réttabanki!$U:$U,MATCH($F634,Réttabanki!$A:$A,0)),INDEX(Vöruskrá!$R:$R,MATCH($F634,Vöruskrá!$B:$B,0)))*IF($I634="",$H634*(1+$AD$2),$I634)/1000,""))</f>
        <v>40</v>
      </c>
      <c r="AH634">
        <f t="shared" si="41"/>
        <v>3.4782608695652174E-2</v>
      </c>
      <c r="AI634" t="str">
        <f t="shared" si="37"/>
        <v>OK</v>
      </c>
      <c r="AJ634" s="314">
        <f t="shared" si="38"/>
        <v>46283</v>
      </c>
    </row>
    <row r="635" spans="1:36" ht="14.45">
      <c r="A635" s="155"/>
      <c r="B635" t="s">
        <v>2490</v>
      </c>
      <c r="C635">
        <v>38</v>
      </c>
      <c r="D635" t="s">
        <v>2318</v>
      </c>
      <c r="E635" t="s">
        <v>2352</v>
      </c>
      <c r="F635" t="s">
        <v>2220</v>
      </c>
      <c r="G635" t="s">
        <v>2220</v>
      </c>
      <c r="H635">
        <v>25</v>
      </c>
      <c r="I635">
        <v>25</v>
      </c>
      <c r="J635" s="441" t="str">
        <f>IF($F635="","",IFERROR(IFERROR(INDEX(Réttabanki!$U:$U,MATCH($F635,Réttabanki!$A:$A,0)),INDEX(Vöruskrá!$R:$R,MATCH($F635,Vöruskrá!$B:$B,0)))*($H635+IF($I635="",$H635*(1+$AD$2),$I635))/2/1000,""))</f>
        <v/>
      </c>
      <c r="K635" t="s">
        <v>2221</v>
      </c>
      <c r="L635" t="s">
        <v>228</v>
      </c>
      <c r="N635">
        <v>27.63</v>
      </c>
      <c r="O635">
        <v>0.33</v>
      </c>
      <c r="P635">
        <v>0.02</v>
      </c>
      <c r="Q635">
        <v>5.53</v>
      </c>
      <c r="R635">
        <v>0.57999999999999996</v>
      </c>
      <c r="S635">
        <v>1.17</v>
      </c>
      <c r="U635" s="457"/>
      <c r="V635" s="457"/>
      <c r="W635" s="457"/>
      <c r="X635" s="457"/>
      <c r="Y635" s="457"/>
      <c r="Z635" s="457"/>
      <c r="AA635" s="457"/>
      <c r="AF635" t="str">
        <f>IF($F635="","",IFERROR(IFERROR(INDEX(Réttabanki!$U:$U,MATCH($F635,Réttabanki!$A:$A,0)),INDEX(Vöruskrá!$R:$R,MATCH($F635,Vöruskrá!$B:$B,0)))*$H635/1000,""))</f>
        <v/>
      </c>
      <c r="AG635" t="str">
        <f>IF($F635="","",IFERROR(IFERROR(INDEX(Réttabanki!$U:$U,MATCH($F635,Réttabanki!$A:$A,0)),INDEX(Vöruskrá!$R:$R,MATCH($F635,Vöruskrá!$B:$B,0)))*IF($I635="",$H635*(1+$AD$2),$I635)/1000,""))</f>
        <v/>
      </c>
      <c r="AH635" t="str">
        <f t="shared" si="41"/>
        <v/>
      </c>
      <c r="AI635" t="str">
        <f t="shared" si="37"/>
        <v/>
      </c>
      <c r="AJ635" s="314">
        <f t="shared" si="38"/>
        <v>46283</v>
      </c>
    </row>
    <row r="636" spans="1:36" ht="14.45">
      <c r="A636" s="155"/>
      <c r="B636" t="s">
        <v>2490</v>
      </c>
      <c r="C636">
        <v>38</v>
      </c>
      <c r="D636" t="s">
        <v>2318</v>
      </c>
      <c r="E636" t="s">
        <v>1080</v>
      </c>
      <c r="G636" t="s">
        <v>2825</v>
      </c>
      <c r="J636" s="438" t="str">
        <f>IF($F636="","",IFERROR(IFERROR(INDEX(Réttabanki!$U:$U,MATCH($F636,Réttabanki!$A:$A,0)),INDEX(Vöruskrá!$R:$R,MATCH($F636,Vöruskrá!$B:$B,0)))*($H636+IF($I636="",$H636*(1+$AD$2),$I636))/2/1000,""))</f>
        <v/>
      </c>
      <c r="K636" t="s">
        <v>2826</v>
      </c>
      <c r="L636" t="s">
        <v>228</v>
      </c>
      <c r="U636" s="455"/>
      <c r="V636" s="455"/>
      <c r="W636" s="455"/>
      <c r="X636" s="455"/>
      <c r="Y636" s="455"/>
      <c r="Z636" s="455"/>
      <c r="AA636" s="455"/>
      <c r="AF636" t="str">
        <f>IF($F636="","",IFERROR(IFERROR(INDEX(Réttabanki!$U:$U,MATCH($F636,Réttabanki!$A:$A,0)),INDEX(Vöruskrá!$R:$R,MATCH($F636,Vöruskrá!$B:$B,0)))*$H636/1000,""))</f>
        <v/>
      </c>
      <c r="AG636" t="str">
        <f>IF($F636="","",IFERROR(IFERROR(INDEX(Réttabanki!$U:$U,MATCH($F636,Réttabanki!$A:$A,0)),INDEX(Vöruskrá!$R:$R,MATCH($F636,Vöruskrá!$B:$B,0)))*IF($I636="",$H636*(1+$AD$2),$I636)/1000,""))</f>
        <v/>
      </c>
      <c r="AH636" t="str">
        <f t="shared" si="41"/>
        <v/>
      </c>
      <c r="AI636" t="str">
        <f t="shared" si="37"/>
        <v/>
      </c>
      <c r="AJ636" s="314">
        <f t="shared" si="38"/>
        <v>46283</v>
      </c>
    </row>
    <row r="637" spans="1:36" ht="14.45">
      <c r="A637" s="155"/>
      <c r="B637" t="s">
        <v>2490</v>
      </c>
      <c r="C637">
        <v>38</v>
      </c>
      <c r="D637" t="s">
        <v>2318</v>
      </c>
      <c r="E637" t="s">
        <v>1080</v>
      </c>
      <c r="F637" t="s">
        <v>256</v>
      </c>
      <c r="G637" t="s">
        <v>2494</v>
      </c>
      <c r="H637">
        <v>160</v>
      </c>
      <c r="I637">
        <v>180</v>
      </c>
      <c r="J637" s="438">
        <f>IF($F637="","",IFERROR(IFERROR(INDEX(Réttabanki!$U:$U,MATCH($F637,Réttabanki!$A:$A,0)),INDEX(Vöruskrá!$R:$R,MATCH($F637,Vöruskrá!$B:$B,0)))*($H637+IF($I637="",$H637*(1+$AD$2),$I637))/2/1000,""))</f>
        <v>408</v>
      </c>
      <c r="K637" t="s">
        <v>258</v>
      </c>
      <c r="N637">
        <v>206</v>
      </c>
      <c r="O637">
        <v>10</v>
      </c>
      <c r="P637">
        <v>1.8</v>
      </c>
      <c r="Q637">
        <v>4</v>
      </c>
      <c r="R637">
        <v>25</v>
      </c>
      <c r="S637">
        <v>3.2</v>
      </c>
      <c r="U637" s="457"/>
      <c r="V637" s="457"/>
      <c r="W637" s="457"/>
      <c r="X637" s="457"/>
      <c r="Y637" s="457"/>
      <c r="Z637" s="457"/>
      <c r="AA637" s="457"/>
      <c r="AF637">
        <f>IF($F637="","",IFERROR(IFERROR(INDEX(Réttabanki!$U:$U,MATCH($F637,Réttabanki!$A:$A,0)),INDEX(Vöruskrá!$R:$R,MATCH($F637,Vöruskrá!$B:$B,0)))*$H637/1000,""))</f>
        <v>384</v>
      </c>
      <c r="AG637">
        <f>IF($F637="","",IFERROR(IFERROR(INDEX(Réttabanki!$U:$U,MATCH($F637,Réttabanki!$A:$A,0)),INDEX(Vöruskrá!$R:$R,MATCH($F637,Vöruskrá!$B:$B,0)))*IF($I637="",$H637*(1+$AD$2),$I637)/1000,""))</f>
        <v>432</v>
      </c>
      <c r="AH637">
        <f t="shared" si="41"/>
        <v>0.37565217391304345</v>
      </c>
      <c r="AI637" t="str">
        <f t="shared" si="37"/>
        <v>⚠ Yfir 30%</v>
      </c>
      <c r="AJ637" s="314">
        <f t="shared" si="38"/>
        <v>46283</v>
      </c>
    </row>
    <row r="638" spans="1:36" ht="14.45">
      <c r="A638" s="155"/>
      <c r="B638" t="s">
        <v>2490</v>
      </c>
      <c r="C638">
        <v>38</v>
      </c>
      <c r="D638" t="s">
        <v>2318</v>
      </c>
      <c r="E638" t="s">
        <v>1080</v>
      </c>
      <c r="F638" t="s">
        <v>780</v>
      </c>
      <c r="G638" t="s">
        <v>481</v>
      </c>
      <c r="H638">
        <v>80</v>
      </c>
      <c r="I638">
        <v>100</v>
      </c>
      <c r="J638" s="438">
        <f>IF($F638="","",IFERROR(IFERROR(INDEX(Réttabanki!$U:$U,MATCH($F638,Réttabanki!$A:$A,0)),INDEX(Vöruskrá!$R:$R,MATCH($F638,Vöruskrá!$B:$B,0)))*($H638+IF($I638="",$H638*(1+$AD$2),$I638))/2/1000,""))</f>
        <v>36</v>
      </c>
      <c r="K638" t="s">
        <v>781</v>
      </c>
      <c r="N638">
        <v>141</v>
      </c>
      <c r="O638">
        <v>4.7</v>
      </c>
      <c r="P638">
        <v>0.6</v>
      </c>
      <c r="Q638">
        <v>21</v>
      </c>
      <c r="R638">
        <v>1.7</v>
      </c>
      <c r="S638">
        <v>0.1</v>
      </c>
      <c r="U638" s="455"/>
      <c r="V638" s="455"/>
      <c r="W638" s="455"/>
      <c r="X638" s="455"/>
      <c r="Y638" s="455"/>
      <c r="Z638" s="455"/>
      <c r="AA638" s="455"/>
      <c r="AF638">
        <f>IF($F638="","",IFERROR(IFERROR(INDEX(Réttabanki!$U:$U,MATCH($F638,Réttabanki!$A:$A,0)),INDEX(Vöruskrá!$R:$R,MATCH($F638,Vöruskrá!$B:$B,0)))*$H638/1000,""))</f>
        <v>32</v>
      </c>
      <c r="AG638">
        <f>IF($F638="","",IFERROR(IFERROR(INDEX(Réttabanki!$U:$U,MATCH($F638,Réttabanki!$A:$A,0)),INDEX(Vöruskrá!$R:$R,MATCH($F638,Vöruskrá!$B:$B,0)))*IF($I638="",$H638*(1+$AD$2),$I638)/1000,""))</f>
        <v>40</v>
      </c>
      <c r="AH638">
        <f t="shared" si="41"/>
        <v>3.4782608695652174E-2</v>
      </c>
      <c r="AI638" t="str">
        <f t="shared" si="37"/>
        <v>OK</v>
      </c>
      <c r="AJ638" s="314">
        <f t="shared" si="38"/>
        <v>46283</v>
      </c>
    </row>
    <row r="639" spans="1:36" ht="14.45">
      <c r="A639" s="155"/>
      <c r="B639" t="s">
        <v>2490</v>
      </c>
      <c r="C639">
        <v>38</v>
      </c>
      <c r="D639" t="s">
        <v>2318</v>
      </c>
      <c r="E639" t="s">
        <v>1080</v>
      </c>
      <c r="F639" t="s">
        <v>1571</v>
      </c>
      <c r="G639" t="s">
        <v>2220</v>
      </c>
      <c r="H639">
        <v>25</v>
      </c>
      <c r="I639">
        <v>25</v>
      </c>
      <c r="J639" s="438">
        <f>IF($F639="","",IFERROR(IFERROR(INDEX(Réttabanki!$U:$U,MATCH($F639,Réttabanki!$A:$A,0)),INDEX(Vöruskrá!$R:$R,MATCH($F639,Vöruskrá!$B:$B,0)))*($H639+IF($I639="",$H639*(1+$AD$2),$I639))/2/1000,""))</f>
        <v>20</v>
      </c>
      <c r="K639" t="s">
        <v>1572</v>
      </c>
      <c r="N639">
        <v>134</v>
      </c>
      <c r="O639">
        <v>1.5</v>
      </c>
      <c r="P639">
        <v>0.65</v>
      </c>
      <c r="Q639">
        <v>4.25</v>
      </c>
      <c r="R639">
        <v>0.2</v>
      </c>
      <c r="S639">
        <v>0.8</v>
      </c>
      <c r="U639" s="457"/>
      <c r="V639" s="457"/>
      <c r="W639" s="457"/>
      <c r="X639" s="457"/>
      <c r="Y639" s="457"/>
      <c r="Z639" s="457"/>
      <c r="AA639" s="457"/>
      <c r="AF639">
        <f>IF($F639="","",IFERROR(IFERROR(INDEX(Réttabanki!$U:$U,MATCH($F639,Réttabanki!$A:$A,0)),INDEX(Vöruskrá!$R:$R,MATCH($F639,Vöruskrá!$B:$B,0)))*$H639/1000,""))</f>
        <v>20</v>
      </c>
      <c r="AG639">
        <f>IF($F639="","",IFERROR(IFERROR(INDEX(Réttabanki!$U:$U,MATCH($F639,Réttabanki!$A:$A,0)),INDEX(Vöruskrá!$R:$R,MATCH($F639,Vöruskrá!$B:$B,0)))*IF($I639="",$H639*(1+$AD$2),$I639)/1000,""))</f>
        <v>20</v>
      </c>
      <c r="AH639">
        <f t="shared" si="41"/>
        <v>1.7391304347826087E-2</v>
      </c>
      <c r="AI639" t="str">
        <f t="shared" si="37"/>
        <v>OK</v>
      </c>
      <c r="AJ639" s="314">
        <f t="shared" si="38"/>
        <v>46283</v>
      </c>
    </row>
    <row r="640" spans="1:36" ht="14.45">
      <c r="A640" s="155"/>
      <c r="B640" t="s">
        <v>2490</v>
      </c>
      <c r="C640">
        <v>38</v>
      </c>
      <c r="D640" t="s">
        <v>2318</v>
      </c>
      <c r="E640" t="s">
        <v>2376</v>
      </c>
      <c r="G640" t="s">
        <v>2827</v>
      </c>
      <c r="J640" s="438" t="str">
        <f>IF($F640="","",IFERROR(IFERROR(INDEX(Réttabanki!$U:$U,MATCH($F640,Réttabanki!$A:$A,0)),INDEX(Vöruskrá!$R:$R,MATCH($F640,Vöruskrá!$B:$B,0)))*($H640+IF($I640="",$H640*(1+$AD$2),$I640))/2/1000,""))</f>
        <v/>
      </c>
      <c r="K640" t="s">
        <v>2828</v>
      </c>
      <c r="L640" t="s">
        <v>235</v>
      </c>
      <c r="U640" s="455"/>
      <c r="V640" s="455"/>
      <c r="W640" s="455"/>
      <c r="X640" s="455"/>
      <c r="Y640" s="455"/>
      <c r="Z640" s="455"/>
      <c r="AA640" s="455"/>
      <c r="AF640" t="str">
        <f>IF($F640="","",IFERROR(IFERROR(INDEX(Réttabanki!$U:$U,MATCH($F640,Réttabanki!$A:$A,0)),INDEX(Vöruskrá!$R:$R,MATCH($F640,Vöruskrá!$B:$B,0)))*$H640/1000,""))</f>
        <v/>
      </c>
      <c r="AG640" t="str">
        <f>IF($F640="","",IFERROR(IFERROR(INDEX(Réttabanki!$U:$U,MATCH($F640,Réttabanki!$A:$A,0)),INDEX(Vöruskrá!$R:$R,MATCH($F640,Vöruskrá!$B:$B,0)))*IF($I640="",$H640*(1+$AD$2),$I640)/1000,""))</f>
        <v/>
      </c>
      <c r="AH640" t="str">
        <f t="shared" si="41"/>
        <v/>
      </c>
      <c r="AI640" t="str">
        <f t="shared" si="37"/>
        <v/>
      </c>
      <c r="AJ640" s="314">
        <f t="shared" si="38"/>
        <v>46283</v>
      </c>
    </row>
    <row r="641" spans="1:36" ht="14.45">
      <c r="A641" s="155"/>
      <c r="B641" t="s">
        <v>2490</v>
      </c>
      <c r="C641">
        <v>38</v>
      </c>
      <c r="D641" t="s">
        <v>2318</v>
      </c>
      <c r="E641" t="s">
        <v>2376</v>
      </c>
      <c r="F641" t="s">
        <v>299</v>
      </c>
      <c r="G641" t="s">
        <v>2829</v>
      </c>
      <c r="H641">
        <v>160</v>
      </c>
      <c r="I641">
        <v>180</v>
      </c>
      <c r="J641" s="438">
        <f>IF($F641="","",IFERROR(IFERROR(INDEX(Réttabanki!$U:$U,MATCH($F641,Réttabanki!$A:$A,0)),INDEX(Vöruskrá!$R:$R,MATCH($F641,Vöruskrá!$B:$B,0)))*($H641+IF($I641="",$H641*(1+$AD$2),$I641))/2/1000,""))</f>
        <v>306</v>
      </c>
      <c r="K641" t="s">
        <v>301</v>
      </c>
      <c r="L641" t="s">
        <v>235</v>
      </c>
      <c r="N641">
        <v>115</v>
      </c>
      <c r="O641">
        <v>0.7</v>
      </c>
      <c r="P641">
        <v>0.1</v>
      </c>
      <c r="Q641">
        <v>11</v>
      </c>
      <c r="R641">
        <v>14</v>
      </c>
      <c r="S641">
        <v>1.5</v>
      </c>
      <c r="U641" s="457"/>
      <c r="V641" s="457"/>
      <c r="W641" s="457"/>
      <c r="X641" s="457"/>
      <c r="Y641" s="457"/>
      <c r="Z641" s="457"/>
      <c r="AA641" s="457"/>
      <c r="AF641">
        <f>IF($F641="","",IFERROR(IFERROR(INDEX(Réttabanki!$U:$U,MATCH($F641,Réttabanki!$A:$A,0)),INDEX(Vöruskrá!$R:$R,MATCH($F641,Vöruskrá!$B:$B,0)))*$H641/1000,""))</f>
        <v>288</v>
      </c>
      <c r="AG641">
        <f>IF($F641="","",IFERROR(IFERROR(INDEX(Réttabanki!$U:$U,MATCH($F641,Réttabanki!$A:$A,0)),INDEX(Vöruskrá!$R:$R,MATCH($F641,Vöruskrá!$B:$B,0)))*IF($I641="",$H641*(1+$AD$2),$I641)/1000,""))</f>
        <v>324</v>
      </c>
      <c r="AH641">
        <f t="shared" si="41"/>
        <v>0.2817391304347826</v>
      </c>
      <c r="AI641" t="str">
        <f t="shared" si="37"/>
        <v>OK</v>
      </c>
      <c r="AJ641" s="314">
        <f t="shared" si="38"/>
        <v>46283</v>
      </c>
    </row>
    <row r="642" spans="1:36" ht="14.45">
      <c r="A642" s="155"/>
      <c r="B642" t="s">
        <v>2490</v>
      </c>
      <c r="C642">
        <v>38</v>
      </c>
      <c r="D642" t="s">
        <v>2318</v>
      </c>
      <c r="E642" t="s">
        <v>2376</v>
      </c>
      <c r="F642" t="s">
        <v>780</v>
      </c>
      <c r="G642" t="s">
        <v>481</v>
      </c>
      <c r="H642">
        <v>80</v>
      </c>
      <c r="I642">
        <v>100</v>
      </c>
      <c r="J642" s="438">
        <f>IF($F642="","",IFERROR(IFERROR(INDEX(Réttabanki!$U:$U,MATCH($F642,Réttabanki!$A:$A,0)),INDEX(Vöruskrá!$R:$R,MATCH($F642,Vöruskrá!$B:$B,0)))*($H642+IF($I642="",$H642*(1+$AD$2),$I642))/2/1000,""))</f>
        <v>36</v>
      </c>
      <c r="K642" t="s">
        <v>781</v>
      </c>
      <c r="N642">
        <v>141</v>
      </c>
      <c r="O642">
        <v>4.7</v>
      </c>
      <c r="P642">
        <v>0.6</v>
      </c>
      <c r="Q642">
        <v>21</v>
      </c>
      <c r="R642">
        <v>1.7</v>
      </c>
      <c r="S642">
        <v>0.1</v>
      </c>
      <c r="U642" s="455"/>
      <c r="V642" s="455"/>
      <c r="W642" s="455"/>
      <c r="X642" s="455"/>
      <c r="Y642" s="455"/>
      <c r="Z642" s="455"/>
      <c r="AA642" s="455"/>
      <c r="AF642">
        <f>IF($F642="","",IFERROR(IFERROR(INDEX(Réttabanki!$U:$U,MATCH($F642,Réttabanki!$A:$A,0)),INDEX(Vöruskrá!$R:$R,MATCH($F642,Vöruskrá!$B:$B,0)))*$H642/1000,""))</f>
        <v>32</v>
      </c>
      <c r="AG642">
        <f>IF($F642="","",IFERROR(IFERROR(INDEX(Réttabanki!$U:$U,MATCH($F642,Réttabanki!$A:$A,0)),INDEX(Vöruskrá!$R:$R,MATCH($F642,Vöruskrá!$B:$B,0)))*IF($I642="",$H642*(1+$AD$2),$I642)/1000,""))</f>
        <v>40</v>
      </c>
      <c r="AH642">
        <f t="shared" si="41"/>
        <v>3.4782608695652174E-2</v>
      </c>
      <c r="AI642" t="str">
        <f t="shared" si="37"/>
        <v>OK</v>
      </c>
      <c r="AJ642" s="314">
        <f t="shared" si="38"/>
        <v>46283</v>
      </c>
    </row>
    <row r="643" spans="1:36" ht="14.45">
      <c r="A643" s="155"/>
      <c r="B643" t="s">
        <v>2490</v>
      </c>
      <c r="C643">
        <v>38</v>
      </c>
      <c r="D643" t="s">
        <v>2318</v>
      </c>
      <c r="E643" t="s">
        <v>2376</v>
      </c>
      <c r="F643" t="s">
        <v>2220</v>
      </c>
      <c r="G643" t="s">
        <v>2220</v>
      </c>
      <c r="H643">
        <v>25</v>
      </c>
      <c r="I643">
        <v>25</v>
      </c>
      <c r="J643" s="441" t="str">
        <f>IF($F643="","",IFERROR(IFERROR(INDEX(Réttabanki!$U:$U,MATCH($F643,Réttabanki!$A:$A,0)),INDEX(Vöruskrá!$R:$R,MATCH($F643,Vöruskrá!$B:$B,0)))*($H643+IF($I643="",$H643*(1+$AD$2),$I643))/2/1000,""))</f>
        <v/>
      </c>
      <c r="K643" t="s">
        <v>2221</v>
      </c>
      <c r="L643" t="s">
        <v>228</v>
      </c>
      <c r="N643">
        <v>27.63</v>
      </c>
      <c r="O643">
        <v>0.33</v>
      </c>
      <c r="P643">
        <v>0.02</v>
      </c>
      <c r="Q643">
        <v>5.53</v>
      </c>
      <c r="R643">
        <v>0.57999999999999996</v>
      </c>
      <c r="S643">
        <v>1.17</v>
      </c>
      <c r="U643" s="457"/>
      <c r="V643" s="457"/>
      <c r="W643" s="457"/>
      <c r="X643" s="457"/>
      <c r="Y643" s="457"/>
      <c r="Z643" s="457"/>
      <c r="AA643" s="457"/>
      <c r="AF643" t="str">
        <f>IF($F643="","",IFERROR(IFERROR(INDEX(Réttabanki!$U:$U,MATCH($F643,Réttabanki!$A:$A,0)),INDEX(Vöruskrá!$R:$R,MATCH($F643,Vöruskrá!$B:$B,0)))*$H643/1000,""))</f>
        <v/>
      </c>
      <c r="AG643" t="str">
        <f>IF($F643="","",IFERROR(IFERROR(INDEX(Réttabanki!$U:$U,MATCH($F643,Réttabanki!$A:$A,0)),INDEX(Vöruskrá!$R:$R,MATCH($F643,Vöruskrá!$B:$B,0)))*IF($I643="",$H643*(1+$AD$2),$I643)/1000,""))</f>
        <v/>
      </c>
      <c r="AH643" t="str">
        <f t="shared" si="41"/>
        <v/>
      </c>
      <c r="AI643" t="str">
        <f t="shared" si="37"/>
        <v/>
      </c>
      <c r="AJ643" s="314">
        <f t="shared" si="38"/>
        <v>46283</v>
      </c>
    </row>
    <row r="644" spans="1:36" ht="14.45">
      <c r="A644" s="155"/>
      <c r="B644" t="s">
        <v>2490</v>
      </c>
      <c r="C644">
        <v>38</v>
      </c>
      <c r="D644" t="s">
        <v>2356</v>
      </c>
      <c r="E644" t="s">
        <v>2381</v>
      </c>
      <c r="G644" t="s">
        <v>2830</v>
      </c>
      <c r="J644" s="438" t="str">
        <f>IF($F644="","",IFERROR(IFERROR(INDEX(Réttabanki!$U:$U,MATCH($F644,Réttabanki!$A:$A,0)),INDEX(Vöruskrá!$R:$R,MATCH($F644,Vöruskrá!$B:$B,0)))*($H644+IF($I644="",$H644*(1+$AD$2),$I644))/2/1000,""))</f>
        <v/>
      </c>
      <c r="K644" t="s">
        <v>2831</v>
      </c>
      <c r="L644" t="s">
        <v>1077</v>
      </c>
      <c r="U644" s="455"/>
      <c r="V644" s="455"/>
      <c r="W644" s="455"/>
      <c r="X644" s="455"/>
      <c r="Y644" s="455"/>
      <c r="Z644" s="455"/>
      <c r="AA644" s="455"/>
      <c r="AF644" t="str">
        <f>IF($F644="","",IFERROR(IFERROR(INDEX(Réttabanki!$U:$U,MATCH($F644,Réttabanki!$A:$A,0)),INDEX(Vöruskrá!$R:$R,MATCH($F644,Vöruskrá!$B:$B,0)))*$H644/1000,""))</f>
        <v/>
      </c>
      <c r="AG644" t="str">
        <f>IF($F644="","",IFERROR(IFERROR(INDEX(Réttabanki!$U:$U,MATCH($F644,Réttabanki!$A:$A,0)),INDEX(Vöruskrá!$R:$R,MATCH($F644,Vöruskrá!$B:$B,0)))*IF($I644="",$H644*(1+$AD$2),$I644)/1000,""))</f>
        <v/>
      </c>
      <c r="AH644" t="str">
        <f t="shared" si="41"/>
        <v/>
      </c>
      <c r="AI644" t="str">
        <f t="shared" ref="AI644:AI669" si="42">IF($AH644="","",IF($AH644&gt;$AE$7,"⚠ Yfir "&amp;TEXT($AE$7,"0%"),"OK"))</f>
        <v/>
      </c>
      <c r="AJ644" s="314">
        <f t="shared" si="38"/>
        <v>46283</v>
      </c>
    </row>
    <row r="645" spans="1:36" ht="14.45">
      <c r="A645" s="155"/>
      <c r="B645" t="s">
        <v>2490</v>
      </c>
      <c r="C645">
        <v>38</v>
      </c>
      <c r="D645" t="s">
        <v>2356</v>
      </c>
      <c r="E645" t="s">
        <v>2381</v>
      </c>
      <c r="F645" t="s">
        <v>1075</v>
      </c>
      <c r="G645" t="s">
        <v>2832</v>
      </c>
      <c r="I645">
        <v>15</v>
      </c>
      <c r="J645" s="438">
        <f>IF($F645="","",IFERROR(IFERROR(INDEX(Réttabanki!$U:$U,MATCH($F645,Réttabanki!$A:$A,0)),INDEX(Vöruskrá!$R:$R,MATCH($F645,Vöruskrá!$B:$B,0)))*($H645+IF($I645="",$H645*(1+$AD$2),$I645))/2/1000,""))</f>
        <v>2.25</v>
      </c>
      <c r="K645" t="s">
        <v>1076</v>
      </c>
      <c r="L645" t="s">
        <v>1077</v>
      </c>
      <c r="N645">
        <v>86</v>
      </c>
      <c r="O645">
        <v>1.2</v>
      </c>
      <c r="P645">
        <v>0.2</v>
      </c>
      <c r="Q645">
        <v>19</v>
      </c>
      <c r="R645">
        <v>3.2</v>
      </c>
      <c r="S645">
        <v>0.1</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4.5</v>
      </c>
      <c r="AH645">
        <f t="shared" si="41"/>
        <v>3.9130434782608699E-3</v>
      </c>
      <c r="AI645" t="str">
        <f t="shared" si="42"/>
        <v>OK</v>
      </c>
      <c r="AJ645" s="314">
        <f t="shared" ref="AJ645:AJ660" si="43">IF($A645&lt;&gt;"",$A645,AJ644)</f>
        <v>46283</v>
      </c>
    </row>
    <row r="646" spans="1:36" ht="14.45">
      <c r="A646" s="155"/>
      <c r="B646" t="s">
        <v>2490</v>
      </c>
      <c r="C646">
        <v>38</v>
      </c>
      <c r="D646" t="s">
        <v>2356</v>
      </c>
      <c r="E646" t="s">
        <v>2381</v>
      </c>
      <c r="F646" t="s">
        <v>1085</v>
      </c>
      <c r="G646" t="s">
        <v>1086</v>
      </c>
      <c r="I646">
        <v>15</v>
      </c>
      <c r="J646" s="438">
        <f>IF($F646="","",IFERROR(IFERROR(INDEX(Réttabanki!$U:$U,MATCH($F646,Réttabanki!$A:$A,0)),INDEX(Vöruskrá!$R:$R,MATCH($F646,Vöruskrá!$B:$B,0)))*($H646+IF($I646="",$H646*(1+$AD$2),$I646))/2/1000,""))</f>
        <v>3</v>
      </c>
      <c r="K646" t="s">
        <v>1086</v>
      </c>
      <c r="L646" t="s">
        <v>1077</v>
      </c>
      <c r="N646">
        <v>15</v>
      </c>
      <c r="O646">
        <v>0.1</v>
      </c>
      <c r="P646">
        <v>0</v>
      </c>
      <c r="Q646">
        <v>3.6</v>
      </c>
      <c r="R646">
        <v>0.7</v>
      </c>
      <c r="S646">
        <v>0</v>
      </c>
      <c r="U646" s="455"/>
      <c r="V646" s="455"/>
      <c r="W646" s="455"/>
      <c r="X646" s="455"/>
      <c r="Y646" s="455"/>
      <c r="Z646" s="455"/>
      <c r="AA646" s="455"/>
      <c r="AF646">
        <f>IF($F646="","",IFERROR(IFERROR(INDEX(Réttabanki!$U:$U,MATCH($F646,Réttabanki!$A:$A,0)),INDEX(Vöruskrá!$R:$R,MATCH($F646,Vöruskrá!$B:$B,0)))*$H646/1000,""))</f>
        <v>0</v>
      </c>
      <c r="AG646">
        <f>IF($F646="","",IFERROR(IFERROR(INDEX(Réttabanki!$U:$U,MATCH($F646,Réttabanki!$A:$A,0)),INDEX(Vöruskrá!$R:$R,MATCH($F646,Vöruskrá!$B:$B,0)))*IF($I646="",$H646*(1+$AD$2),$I646)/1000,""))</f>
        <v>6</v>
      </c>
      <c r="AH646">
        <f t="shared" si="41"/>
        <v>5.2173913043478265E-3</v>
      </c>
      <c r="AI646" t="str">
        <f t="shared" si="42"/>
        <v>OK</v>
      </c>
      <c r="AJ646" s="314">
        <f t="shared" si="43"/>
        <v>46283</v>
      </c>
    </row>
    <row r="647" spans="1:36" ht="14.45">
      <c r="A647" s="155"/>
      <c r="B647" t="s">
        <v>2490</v>
      </c>
      <c r="C647">
        <v>38</v>
      </c>
      <c r="D647" t="s">
        <v>2356</v>
      </c>
      <c r="E647" t="s">
        <v>2381</v>
      </c>
      <c r="F647" t="s">
        <v>1083</v>
      </c>
      <c r="G647" t="s">
        <v>1084</v>
      </c>
      <c r="I647">
        <v>15</v>
      </c>
      <c r="J647" s="438">
        <f>IF($F647="","",IFERROR(IFERROR(INDEX(Réttabanki!$U:$U,MATCH($F647,Réttabanki!$A:$A,0)),INDEX(Vöruskrá!$R:$R,MATCH($F647,Vöruskrá!$B:$B,0)))*($H647+IF($I647="",$H647*(1+$AD$2),$I647))/2/1000,""))</f>
        <v>4.5</v>
      </c>
      <c r="K647" t="s">
        <v>1084</v>
      </c>
      <c r="L647" t="s">
        <v>1077</v>
      </c>
      <c r="N647">
        <v>34</v>
      </c>
      <c r="O647">
        <v>0.4</v>
      </c>
      <c r="P647">
        <v>0.1</v>
      </c>
      <c r="Q647">
        <v>7</v>
      </c>
      <c r="R647">
        <v>2.8</v>
      </c>
      <c r="S647">
        <v>0</v>
      </c>
      <c r="U647" s="457"/>
      <c r="V647" s="457"/>
      <c r="W647" s="457"/>
      <c r="X647" s="457"/>
      <c r="Y647" s="457"/>
      <c r="Z647" s="457"/>
      <c r="AA647" s="457"/>
      <c r="AF647">
        <f>IF($F647="","",IFERROR(IFERROR(INDEX(Réttabanki!$U:$U,MATCH($F647,Réttabanki!$A:$A,0)),INDEX(Vöruskrá!$R:$R,MATCH($F647,Vöruskrá!$B:$B,0)))*$H647/1000,""))</f>
        <v>0</v>
      </c>
      <c r="AG647">
        <f>IF($F647="","",IFERROR(IFERROR(INDEX(Réttabanki!$U:$U,MATCH($F647,Réttabanki!$A:$A,0)),INDEX(Vöruskrá!$R:$R,MATCH($F647,Vöruskrá!$B:$B,0)))*IF($I647="",$H647*(1+$AD$2),$I647)/1000,""))</f>
        <v>9</v>
      </c>
      <c r="AH647">
        <f t="shared" si="41"/>
        <v>7.8260869565217397E-3</v>
      </c>
      <c r="AI647" t="str">
        <f t="shared" si="42"/>
        <v>OK</v>
      </c>
      <c r="AJ647" s="314">
        <f t="shared" si="43"/>
        <v>46283</v>
      </c>
    </row>
    <row r="648" spans="1:36" ht="14.45">
      <c r="A648" s="155"/>
      <c r="B648" t="s">
        <v>2490</v>
      </c>
      <c r="C648">
        <v>38</v>
      </c>
      <c r="D648" t="s">
        <v>2344</v>
      </c>
      <c r="E648" t="s">
        <v>2481</v>
      </c>
      <c r="G648" t="s">
        <v>2833</v>
      </c>
      <c r="J648" s="438" t="str">
        <f>IF($F648="","",IFERROR(IFERROR(INDEX(Réttabanki!$U:$U,MATCH($F648,Réttabanki!$A:$A,0)),INDEX(Vöruskrá!$R:$R,MATCH($F648,Vöruskrá!$B:$B,0)))*($H648+IF($I648="",$H648*(1+$AD$2),$I648))/2/1000,""))</f>
        <v/>
      </c>
      <c r="K648" t="s">
        <v>672</v>
      </c>
      <c r="L648" t="s">
        <v>228</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1"/>
        <v/>
      </c>
      <c r="AI648" t="str">
        <f t="shared" si="42"/>
        <v/>
      </c>
      <c r="AJ648" s="314">
        <f t="shared" si="43"/>
        <v>46283</v>
      </c>
    </row>
    <row r="649" spans="1:36" ht="14.45">
      <c r="A649" s="155"/>
      <c r="B649" t="s">
        <v>2490</v>
      </c>
      <c r="C649">
        <v>38</v>
      </c>
      <c r="D649" t="s">
        <v>2344</v>
      </c>
      <c r="E649" t="s">
        <v>2481</v>
      </c>
      <c r="F649" t="s">
        <v>670</v>
      </c>
      <c r="G649" t="s">
        <v>2527</v>
      </c>
      <c r="H649">
        <v>15</v>
      </c>
      <c r="J649" s="438">
        <f>IF($F649="","",IFERROR(IFERROR(INDEX(Réttabanki!$U:$U,MATCH($F649,Réttabanki!$A:$A,0)),INDEX(Vöruskrá!$R:$R,MATCH($F649,Vöruskrá!$B:$B,0)))*($H649+IF($I649="",$H649*(1+$AD$2),$I649))/2/1000,""))</f>
        <v>11.25</v>
      </c>
      <c r="K649" t="s">
        <v>672</v>
      </c>
      <c r="N649">
        <v>50</v>
      </c>
      <c r="O649">
        <v>0.2</v>
      </c>
      <c r="P649">
        <v>0</v>
      </c>
      <c r="Q649">
        <v>9.9</v>
      </c>
      <c r="R649">
        <v>1</v>
      </c>
      <c r="S649">
        <v>0</v>
      </c>
      <c r="U649" s="457"/>
      <c r="V649" s="457"/>
      <c r="W649" s="457"/>
      <c r="X649" s="457"/>
      <c r="Y649" s="457"/>
      <c r="Z649" s="457"/>
      <c r="AA649" s="457"/>
      <c r="AF649">
        <f>IF($F649="","",IFERROR(IFERROR(INDEX(Réttabanki!$U:$U,MATCH($F649,Réttabanki!$A:$A,0)),INDEX(Vöruskrá!$R:$R,MATCH($F649,Vöruskrá!$B:$B,0)))*$H649/1000,""))</f>
        <v>9</v>
      </c>
      <c r="AG649">
        <f>IF($F649="","",IFERROR(IFERROR(INDEX(Réttabanki!$U:$U,MATCH($F649,Réttabanki!$A:$A,0)),INDEX(Vöruskrá!$R:$R,MATCH($F649,Vöruskrá!$B:$B,0)))*IF($I649="",$H649*(1+$AD$2),$I649)/1000,""))</f>
        <v>13.5</v>
      </c>
      <c r="AH649">
        <f t="shared" si="41"/>
        <v>1.1739130434782608E-2</v>
      </c>
      <c r="AI649" t="str">
        <f t="shared" si="42"/>
        <v>OK</v>
      </c>
      <c r="AJ649" s="314">
        <f t="shared" si="43"/>
        <v>46283</v>
      </c>
    </row>
    <row r="650" spans="1:36" ht="14.45">
      <c r="A650" s="155"/>
      <c r="B650" t="s">
        <v>2490</v>
      </c>
      <c r="C650">
        <v>38</v>
      </c>
      <c r="D650" t="s">
        <v>2318</v>
      </c>
      <c r="E650" t="s">
        <v>2383</v>
      </c>
      <c r="G650" t="s">
        <v>2834</v>
      </c>
      <c r="J650" s="438" t="str">
        <f>IF($F650="","",IFERROR(IFERROR(INDEX(Réttabanki!$U:$U,MATCH($F650,Réttabanki!$A:$A,0)),INDEX(Vöruskrá!$R:$R,MATCH($F650,Vöruskrá!$B:$B,0)))*($H650+IF($I650="",$H650*(1+$AD$2),$I650))/2/1000,""))</f>
        <v/>
      </c>
      <c r="K650" t="s">
        <v>2835</v>
      </c>
      <c r="L650" t="s">
        <v>187</v>
      </c>
      <c r="U650" s="455"/>
      <c r="V650" s="455"/>
      <c r="W650" s="455"/>
      <c r="X650" s="455"/>
      <c r="Y650" s="455"/>
      <c r="Z650" s="455"/>
      <c r="AA650" s="455"/>
      <c r="AF650" t="str">
        <f>IF($F650="","",IFERROR(IFERROR(INDEX(Réttabanki!$U:$U,MATCH($F650,Réttabanki!$A:$A,0)),INDEX(Vöruskrá!$R:$R,MATCH($F650,Vöruskrá!$B:$B,0)))*$H650/1000,""))</f>
        <v/>
      </c>
      <c r="AG650" t="str">
        <f>IF($F650="","",IFERROR(IFERROR(INDEX(Réttabanki!$U:$U,MATCH($F650,Réttabanki!$A:$A,0)),INDEX(Vöruskrá!$R:$R,MATCH($F650,Vöruskrá!$B:$B,0)))*IF($I650="",$H650*(1+$AD$2),$I650)/1000,""))</f>
        <v/>
      </c>
      <c r="AH650" t="str">
        <f t="shared" si="41"/>
        <v/>
      </c>
      <c r="AI650" t="str">
        <f t="shared" si="42"/>
        <v/>
      </c>
      <c r="AJ650" s="314">
        <f t="shared" si="43"/>
        <v>46283</v>
      </c>
    </row>
    <row r="651" spans="1:36" ht="14.45">
      <c r="A651" s="155"/>
      <c r="B651" t="s">
        <v>2490</v>
      </c>
      <c r="C651">
        <v>38</v>
      </c>
      <c r="D651" t="s">
        <v>2318</v>
      </c>
      <c r="E651" t="s">
        <v>2383</v>
      </c>
      <c r="F651" t="s">
        <v>184</v>
      </c>
      <c r="G651" t="s">
        <v>2452</v>
      </c>
      <c r="H651">
        <v>40</v>
      </c>
      <c r="I651">
        <v>40</v>
      </c>
      <c r="J651" s="438">
        <f>IF($F651="","",IFERROR(IFERROR(INDEX(Réttabanki!$U:$U,MATCH($F651,Réttabanki!$A:$A,0)),INDEX(Vöruskrá!$R:$R,MATCH($F651,Vöruskrá!$B:$B,0)))*($H651+IF($I651="",$H651*(1+$AD$2),$I651))/2/1000,""))</f>
        <v>24</v>
      </c>
      <c r="K651" t="s">
        <v>186</v>
      </c>
      <c r="L651" t="s">
        <v>187</v>
      </c>
      <c r="M651" t="s">
        <v>188</v>
      </c>
      <c r="N651">
        <v>324</v>
      </c>
      <c r="O651">
        <v>1.6</v>
      </c>
      <c r="P651">
        <v>0.3</v>
      </c>
      <c r="Q651">
        <v>59</v>
      </c>
      <c r="R651">
        <v>8.6</v>
      </c>
      <c r="S651">
        <v>1.3</v>
      </c>
      <c r="U651" s="457"/>
      <c r="V651" s="457"/>
      <c r="W651" s="457"/>
      <c r="X651" s="457"/>
      <c r="Y651" s="457"/>
      <c r="Z651" s="457"/>
      <c r="AA651" s="457"/>
      <c r="AF651">
        <f>IF($F651="","",IFERROR(IFERROR(INDEX(Réttabanki!$U:$U,MATCH($F651,Réttabanki!$A:$A,0)),INDEX(Vöruskrá!$R:$R,MATCH($F651,Vöruskrá!$B:$B,0)))*$H651/1000,""))</f>
        <v>24</v>
      </c>
      <c r="AG651">
        <f>IF($F651="","",IFERROR(IFERROR(INDEX(Réttabanki!$U:$U,MATCH($F651,Réttabanki!$A:$A,0)),INDEX(Vöruskrá!$R:$R,MATCH($F651,Vöruskrá!$B:$B,0)))*IF($I651="",$H651*(1+$AD$2),$I651)/1000,""))</f>
        <v>24</v>
      </c>
      <c r="AH651">
        <f t="shared" si="41"/>
        <v>2.0869565217391306E-2</v>
      </c>
      <c r="AI651" t="str">
        <f t="shared" si="42"/>
        <v>OK</v>
      </c>
      <c r="AJ651" s="314">
        <f t="shared" si="43"/>
        <v>46283</v>
      </c>
    </row>
    <row r="652" spans="1:36" ht="15" customHeight="1">
      <c r="A652" s="155"/>
      <c r="B652" t="s">
        <v>2490</v>
      </c>
      <c r="C652">
        <v>38</v>
      </c>
      <c r="D652" t="s">
        <v>2318</v>
      </c>
      <c r="E652" t="s">
        <v>2383</v>
      </c>
      <c r="F652" t="s">
        <v>270</v>
      </c>
      <c r="G652" t="s">
        <v>2509</v>
      </c>
      <c r="H652">
        <v>20</v>
      </c>
      <c r="I652">
        <v>20</v>
      </c>
      <c r="J652" s="438">
        <f>IF($F652="","",IFERROR(IFERROR(INDEX(Réttabanki!$U:$U,MATCH($F652,Réttabanki!$A:$A,0)),INDEX(Vöruskrá!$R:$R,MATCH($F652,Vöruskrá!$B:$B,0)))*($H652+IF($I652="",$H652*(1+$AD$2),$I652))/2/1000,""))</f>
        <v>36</v>
      </c>
      <c r="K652" t="s">
        <v>272</v>
      </c>
      <c r="N652">
        <v>264</v>
      </c>
      <c r="O652">
        <v>24</v>
      </c>
      <c r="P652">
        <v>12</v>
      </c>
      <c r="Q652">
        <v>1</v>
      </c>
      <c r="R652">
        <v>11</v>
      </c>
      <c r="S652">
        <v>2.1</v>
      </c>
      <c r="U652" s="455"/>
      <c r="V652" s="455"/>
      <c r="W652" s="455"/>
      <c r="X652" s="455"/>
      <c r="Y652" s="455"/>
      <c r="Z652" s="455"/>
      <c r="AA652" s="455"/>
      <c r="AF652">
        <f>IF($F652="","",IFERROR(IFERROR(INDEX(Réttabanki!$U:$U,MATCH($F652,Réttabanki!$A:$A,0)),INDEX(Vöruskrá!$R:$R,MATCH($F652,Vöruskrá!$B:$B,0)))*$H652/1000,""))</f>
        <v>36</v>
      </c>
      <c r="AG652">
        <f>IF($F652="","",IFERROR(IFERROR(INDEX(Réttabanki!$U:$U,MATCH($F652,Réttabanki!$A:$A,0)),INDEX(Vöruskrá!$R:$R,MATCH($F652,Vöruskrá!$B:$B,0)))*IF($I652="",$H652*(1+$AD$2),$I652)/1000,""))</f>
        <v>36</v>
      </c>
      <c r="AH652">
        <f t="shared" si="41"/>
        <v>3.1304347826086959E-2</v>
      </c>
      <c r="AI652" t="str">
        <f t="shared" si="42"/>
        <v>OK</v>
      </c>
      <c r="AJ652" s="314">
        <f t="shared" si="43"/>
        <v>46283</v>
      </c>
    </row>
    <row r="653" spans="1:36" ht="15" customHeight="1">
      <c r="A653" s="155"/>
      <c r="B653" t="s">
        <v>2490</v>
      </c>
      <c r="C653">
        <v>38</v>
      </c>
      <c r="D653" t="s">
        <v>2318</v>
      </c>
      <c r="E653" t="s">
        <v>1080</v>
      </c>
      <c r="G653" t="s">
        <v>2836</v>
      </c>
      <c r="J653" s="438" t="str">
        <f>IF($F653="","",IFERROR(IFERROR(INDEX(Réttabanki!$U:$U,MATCH($F653,Réttabanki!$A:$A,0)),INDEX(Vöruskrá!$R:$R,MATCH($F653,Vöruskrá!$B:$B,0)))*($H653+IF($I653="",$H653*(1+$AD$2),$I653))/2/1000,""))</f>
        <v/>
      </c>
      <c r="K653" t="s">
        <v>2512</v>
      </c>
      <c r="L653" t="s">
        <v>228</v>
      </c>
      <c r="U653" s="457"/>
      <c r="V653" s="457"/>
      <c r="W653" s="457"/>
      <c r="X653" s="457"/>
      <c r="Y653" s="457"/>
      <c r="Z653" s="457"/>
      <c r="AA653" s="457"/>
      <c r="AF653" t="str">
        <f>IF($F653="","",IFERROR(IFERROR(INDEX(Réttabanki!$U:$U,MATCH($F653,Réttabanki!$A:$A,0)),INDEX(Vöruskrá!$R:$R,MATCH($F653,Vöruskrá!$B:$B,0)))*$H653/1000,""))</f>
        <v/>
      </c>
      <c r="AG653" t="str">
        <f>IF($F653="","",IFERROR(IFERROR(INDEX(Réttabanki!$U:$U,MATCH($F653,Réttabanki!$A:$A,0)),INDEX(Vöruskrá!$R:$R,MATCH($F653,Vöruskrá!$B:$B,0)))*IF($I653="",$H653*(1+$AD$2),$I653)/1000,""))</f>
        <v/>
      </c>
      <c r="AH653" t="str">
        <f t="shared" si="41"/>
        <v/>
      </c>
      <c r="AI653" t="str">
        <f t="shared" si="42"/>
        <v/>
      </c>
      <c r="AJ653" s="314">
        <f t="shared" si="43"/>
        <v>46283</v>
      </c>
    </row>
    <row r="654" spans="1:36" ht="15" customHeight="1">
      <c r="A654" s="155"/>
      <c r="B654" t="s">
        <v>2490</v>
      </c>
      <c r="C654">
        <v>38</v>
      </c>
      <c r="D654" t="s">
        <v>2318</v>
      </c>
      <c r="E654" t="s">
        <v>1080</v>
      </c>
      <c r="F654" t="s">
        <v>1302</v>
      </c>
      <c r="G654" t="s">
        <v>2392</v>
      </c>
      <c r="H654">
        <v>40</v>
      </c>
      <c r="I654">
        <v>40</v>
      </c>
      <c r="J654" s="438">
        <f>IF($F654="","",IFERROR(IFERROR(INDEX(Réttabanki!$U:$U,MATCH($F654,Réttabanki!$A:$A,0)),INDEX(Vöruskrá!$R:$R,MATCH($F654,Vöruskrá!$B:$B,0)))*($H654+IF($I654="",$H654*(1+$AD$2),$I654))/2/1000,""))</f>
        <v>24</v>
      </c>
      <c r="K654" t="s">
        <v>1303</v>
      </c>
      <c r="L654" t="s">
        <v>228</v>
      </c>
      <c r="N654">
        <v>219</v>
      </c>
      <c r="O654">
        <v>5.3</v>
      </c>
      <c r="P654">
        <v>0.5</v>
      </c>
      <c r="Q654">
        <v>32.299999999999997</v>
      </c>
      <c r="R654">
        <v>3.3</v>
      </c>
      <c r="S654">
        <v>0.7</v>
      </c>
      <c r="U654" s="455"/>
      <c r="V654" s="455"/>
      <c r="W654" s="455"/>
      <c r="X654" s="455"/>
      <c r="Y654" s="455"/>
      <c r="Z654" s="455"/>
      <c r="AA654" s="455"/>
      <c r="AF654">
        <f>IF($F654="","",IFERROR(IFERROR(INDEX(Réttabanki!$U:$U,MATCH($F654,Réttabanki!$A:$A,0)),INDEX(Vöruskrá!$R:$R,MATCH($F654,Vöruskrá!$B:$B,0)))*$H654/1000,""))</f>
        <v>24</v>
      </c>
      <c r="AG654">
        <f>IF($F654="","",IFERROR(IFERROR(INDEX(Réttabanki!$U:$U,MATCH($F654,Réttabanki!$A:$A,0)),INDEX(Vöruskrá!$R:$R,MATCH($F654,Vöruskrá!$B:$B,0)))*IF($I654="",$H654*(1+$AD$2),$I654)/1000,""))</f>
        <v>24</v>
      </c>
      <c r="AH654">
        <f t="shared" si="41"/>
        <v>2.0869565217391306E-2</v>
      </c>
      <c r="AI654" t="str">
        <f t="shared" si="42"/>
        <v>OK</v>
      </c>
      <c r="AJ654" s="314">
        <f t="shared" si="43"/>
        <v>46283</v>
      </c>
    </row>
    <row r="655" spans="1:36" ht="15" customHeight="1">
      <c r="A655" s="155"/>
      <c r="B655" t="s">
        <v>2490</v>
      </c>
      <c r="C655">
        <v>38</v>
      </c>
      <c r="D655" t="s">
        <v>2318</v>
      </c>
      <c r="E655" t="s">
        <v>1080</v>
      </c>
      <c r="F655" t="s">
        <v>270</v>
      </c>
      <c r="G655" t="s">
        <v>2509</v>
      </c>
      <c r="H655">
        <v>20</v>
      </c>
      <c r="I655">
        <v>20</v>
      </c>
      <c r="J655" s="438">
        <f>IF($F655="","",IFERROR(IFERROR(INDEX(Réttabanki!$U:$U,MATCH($F655,Réttabanki!$A:$A,0)),INDEX(Vöruskrá!$R:$R,MATCH($F655,Vöruskrá!$B:$B,0)))*($H655+IF($I655="",$H655*(1+$AD$2),$I655))/2/1000,""))</f>
        <v>36</v>
      </c>
      <c r="K655" t="s">
        <v>272</v>
      </c>
      <c r="N655">
        <v>264</v>
      </c>
      <c r="O655">
        <v>24</v>
      </c>
      <c r="P655">
        <v>12</v>
      </c>
      <c r="Q655">
        <v>1</v>
      </c>
      <c r="R655">
        <v>11</v>
      </c>
      <c r="S655">
        <v>2.1</v>
      </c>
      <c r="U655" s="457"/>
      <c r="V655" s="457"/>
      <c r="W655" s="457"/>
      <c r="X655" s="457"/>
      <c r="Y655" s="457"/>
      <c r="Z655" s="457"/>
      <c r="AA655" s="457"/>
      <c r="AF655">
        <f>IF($F655="","",IFERROR(IFERROR(INDEX(Réttabanki!$U:$U,MATCH($F655,Réttabanki!$A:$A,0)),INDEX(Vöruskrá!$R:$R,MATCH($F655,Vöruskrá!$B:$B,0)))*$H655/1000,""))</f>
        <v>36</v>
      </c>
      <c r="AG655">
        <f>IF($F655="","",IFERROR(IFERROR(INDEX(Réttabanki!$U:$U,MATCH($F655,Réttabanki!$A:$A,0)),INDEX(Vöruskrá!$R:$R,MATCH($F655,Vöruskrá!$B:$B,0)))*IF($I655="",$H655*(1+$AD$2),$I655)/1000,""))</f>
        <v>36</v>
      </c>
      <c r="AH655">
        <f t="shared" si="41"/>
        <v>3.1304347826086959E-2</v>
      </c>
      <c r="AI655" t="str">
        <f t="shared" si="42"/>
        <v>OK</v>
      </c>
      <c r="AJ655" s="314">
        <f t="shared" si="43"/>
        <v>46283</v>
      </c>
    </row>
    <row r="656" spans="1:36" ht="15" customHeight="1">
      <c r="A656" s="154"/>
      <c r="B656" s="95" t="s">
        <v>2490</v>
      </c>
      <c r="C656" s="95">
        <v>38</v>
      </c>
      <c r="D656" s="96"/>
      <c r="E656" s="96"/>
      <c r="F656" s="96" t="s">
        <v>2393</v>
      </c>
      <c r="G656" s="96"/>
      <c r="H656" s="97"/>
      <c r="I656" s="97"/>
      <c r="J656" s="225">
        <f>SUMIFS($AF$3:$AF$798,$AJ$3:$AJ$798,$AJ656,$D$3:$D$798,"&lt;&gt;Grunnskólar starfsmenn",$E$3:$E$798,"Aðalréttur")+SUMIFS($AF$3:$AF$798,$AJ$3:$AJ$798,$AJ656,$D$3:$D$798,"&lt;&gt;Grunnskólar starfsmenn",$E$3:$E$798,"Meðlætisbar")+SUMIFS($AF$3:$AF$798,$AJ$3:$AJ$798,$AJ656,$D$3:$D$798,"&lt;&gt;Grunnskólar starfsmenn",$E$3:$E$798,"Síðdegishressing")</f>
        <v>92</v>
      </c>
      <c r="K656" s="9" t="s">
        <v>2394</v>
      </c>
      <c r="L656" s="9"/>
      <c r="M656" s="9"/>
      <c r="N656" s="10"/>
      <c r="O656" s="10"/>
      <c r="P656" s="10"/>
      <c r="Q656" s="10"/>
      <c r="R656" s="10"/>
      <c r="S656" s="10"/>
      <c r="T656" s="44"/>
      <c r="U656" s="455"/>
      <c r="V656" s="455"/>
      <c r="W656" s="455"/>
      <c r="X656" s="455"/>
      <c r="Y656" s="455"/>
      <c r="Z656" s="455"/>
      <c r="AA656" s="455"/>
      <c r="AC656" t="s">
        <v>88</v>
      </c>
      <c r="AF656" s="205" t="str">
        <f>IF($F656="","",IFERROR(IFERROR(INDEX(Réttabanki!$U:$U,MATCH($F656,Réttabanki!$A:$A,0)),INDEX(Vöruskrá!$R:$R,MATCH($F656,Vöruskrá!$B:$B,0)))*$H656/1000,""))</f>
        <v/>
      </c>
      <c r="AG656" s="205" t="str">
        <f>IF($F656="","",IFERROR(IFERROR(INDEX(Réttabanki!$U:$U,MATCH($F656,Réttabanki!$A:$A,0)),INDEX(Vöruskrá!$R:$R,MATCH($F656,Vöruskrá!$B:$B,0)))*IF($I656="",$H656*(1+$AD$2),$I656)/1000,""))</f>
        <v/>
      </c>
      <c r="AH656" s="206">
        <f>IF($J656="","",$J656/$AE$6)</f>
        <v>6.8148148148148152E-2</v>
      </c>
      <c r="AI656" s="409" t="str">
        <f t="shared" si="42"/>
        <v>OK</v>
      </c>
      <c r="AJ656" s="314">
        <f t="shared" si="43"/>
        <v>46283</v>
      </c>
    </row>
    <row r="657" spans="1:36" ht="15" customHeight="1">
      <c r="A657" s="154"/>
      <c r="B657" s="95" t="s">
        <v>2490</v>
      </c>
      <c r="C657" s="95">
        <v>38</v>
      </c>
      <c r="D657" s="96"/>
      <c r="E657" s="96"/>
      <c r="F657" s="96" t="s">
        <v>2395</v>
      </c>
      <c r="G657" s="96"/>
      <c r="H657" s="97"/>
      <c r="I657" s="97"/>
      <c r="J657" s="225">
        <f>SUMIFS($AG$3:$AG$798,$AJ$3:$AJ$798,$AJ657,$D$3:$D$798,"&lt;&gt;Grunnskólar starfsmenn",$E$3:$E$798,"Aðalréttur")+SUMIFS($AG$3:$AG$798,$AJ$3:$AJ$798,$AJ657,$D$3:$D$798,"&lt;&gt;Grunnskólar starfsmenn",$E$3:$E$798,"Meðlætisbar")</f>
        <v>59.5</v>
      </c>
      <c r="K657" s="9" t="s">
        <v>2394</v>
      </c>
      <c r="L657" s="9"/>
      <c r="M657" s="9"/>
      <c r="N657" s="10"/>
      <c r="O657" s="10"/>
      <c r="P657" s="10"/>
      <c r="Q657" s="10"/>
      <c r="R657" s="10"/>
      <c r="S657" s="10"/>
      <c r="T657" s="44"/>
      <c r="U657" s="457"/>
      <c r="V657" s="457"/>
      <c r="W657" s="457"/>
      <c r="X657" s="457"/>
      <c r="Y657" s="457"/>
      <c r="Z657" s="457"/>
      <c r="AA657" s="457"/>
      <c r="AC657" t="s">
        <v>93</v>
      </c>
      <c r="AF657" s="205" t="str">
        <f>IF($F657="","",IFERROR(IFERROR(INDEX(Réttabanki!$U:$U,MATCH($F657,Réttabanki!$A:$A,0)),INDEX(Vöruskrá!$R:$R,MATCH($F657,Vöruskrá!$B:$B,0)))*$H657/1000,""))</f>
        <v/>
      </c>
      <c r="AG657" s="205" t="str">
        <f>IF($F657="","",IFERROR(IFERROR(INDEX(Réttabanki!$U:$U,MATCH($F657,Réttabanki!$A:$A,0)),INDEX(Vöruskrá!$R:$R,MATCH($F657,Vöruskrá!$B:$B,0)))*IF($I657="",$H657*(1+$AD$2),$I657)/1000,""))</f>
        <v/>
      </c>
      <c r="AH657" s="206">
        <f>IF($J657="","",$J657/$AE$5)</f>
        <v>5.1739130434782607E-2</v>
      </c>
      <c r="AI657" s="409" t="str">
        <f t="shared" si="42"/>
        <v>OK</v>
      </c>
      <c r="AJ657" s="314">
        <f t="shared" si="43"/>
        <v>46283</v>
      </c>
    </row>
    <row r="658" spans="1:36" ht="15" customHeight="1">
      <c r="A658" s="155">
        <v>46286</v>
      </c>
      <c r="B658" t="s">
        <v>2350</v>
      </c>
      <c r="C658">
        <v>39</v>
      </c>
      <c r="D658" t="s">
        <v>2318</v>
      </c>
      <c r="E658" t="s">
        <v>2352</v>
      </c>
      <c r="G658" t="s">
        <v>2837</v>
      </c>
      <c r="J658" s="438" t="str">
        <f>IF($F658="","",IFERROR(IFERROR(INDEX(Réttabanki!$U:$U,MATCH($F658,Réttabanki!$A:$A,0)),INDEX(Vöruskrá!$R:$R,MATCH($F658,Vöruskrá!$B:$B,0)))*($H658+IF($I658="",$H658*(1+$AD$2),$I658))/2/1000,""))</f>
        <v/>
      </c>
      <c r="K658" t="s">
        <v>2838</v>
      </c>
      <c r="L658" t="s">
        <v>1077</v>
      </c>
      <c r="U658" s="455"/>
      <c r="V658" s="455"/>
      <c r="W658" s="455"/>
      <c r="X658" s="455"/>
      <c r="Y658" s="455"/>
      <c r="Z658" s="455"/>
      <c r="AA658" s="455"/>
      <c r="AF658" t="str">
        <f>IF($F658="","",IFERROR(IFERROR(INDEX(Réttabanki!$U:$U,MATCH($F658,Réttabanki!$A:$A,0)),INDEX(Vöruskrá!$R:$R,MATCH($F658,Vöruskrá!$B:$B,0)))*$H658/1000,""))</f>
        <v/>
      </c>
      <c r="AG658" t="str">
        <f>IF($F658="","",IFERROR(IFERROR(INDEX(Réttabanki!$U:$U,MATCH($F658,Réttabanki!$A:$A,0)),INDEX(Vöruskrá!$R:$R,MATCH($F658,Vöruskrá!$B:$B,0)))*IF($I658="",$H658*(1+$AD$2),$I658)/1000,""))</f>
        <v/>
      </c>
      <c r="AH658" t="str">
        <f t="shared" ref="AH658:AH669" si="44">IF(N($AF658)+N($AG658)=0,"",MAX(N($AF658)/$AE$6,N($AG658)/$AE$5))</f>
        <v/>
      </c>
      <c r="AI658" t="str">
        <f t="shared" si="42"/>
        <v/>
      </c>
      <c r="AJ658">
        <f t="shared" si="43"/>
        <v>46286</v>
      </c>
    </row>
    <row r="659" spans="1:36" ht="15" customHeight="1">
      <c r="A659" s="155"/>
      <c r="B659" t="s">
        <v>2350</v>
      </c>
      <c r="C659">
        <v>39</v>
      </c>
      <c r="D659" t="s">
        <v>2318</v>
      </c>
      <c r="E659" t="s">
        <v>2352</v>
      </c>
      <c r="F659" t="s">
        <v>1982</v>
      </c>
      <c r="G659" t="s">
        <v>1356</v>
      </c>
      <c r="H659">
        <v>180</v>
      </c>
      <c r="I659">
        <v>200</v>
      </c>
      <c r="J659" s="444" t="str">
        <f>IF($F659="","",IFERROR(IFERROR(INDEX(Réttabanki!$U:$U,MATCH($F659,Réttabanki!$A:$A,0)),INDEX(Vöruskrá!$R:$R,MATCH($F659,Vöruskrá!$B:$B,0)))*($H659+IF($I659="",$H659*(1+$AD$2),$I659))/2/1000,""))</f>
        <v/>
      </c>
      <c r="K659" t="s">
        <v>1983</v>
      </c>
      <c r="L659" t="s">
        <v>1077</v>
      </c>
      <c r="N659">
        <v>81.12</v>
      </c>
      <c r="O659">
        <v>2.5099999999999998</v>
      </c>
      <c r="P659">
        <v>0.96</v>
      </c>
      <c r="Q659">
        <v>7.81</v>
      </c>
      <c r="R659">
        <v>6.68</v>
      </c>
      <c r="S659">
        <v>1.24</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4"/>
        <v/>
      </c>
      <c r="AI659" t="str">
        <f t="shared" si="42"/>
        <v/>
      </c>
      <c r="AJ659">
        <f t="shared" si="43"/>
        <v>46286</v>
      </c>
    </row>
    <row r="660" spans="1:36" ht="15" customHeight="1">
      <c r="A660" s="155"/>
      <c r="B660" t="s">
        <v>2350</v>
      </c>
      <c r="C660">
        <v>39</v>
      </c>
      <c r="D660" t="s">
        <v>2318</v>
      </c>
      <c r="E660" t="s">
        <v>2352</v>
      </c>
      <c r="F660" t="s">
        <v>420</v>
      </c>
      <c r="G660" t="s">
        <v>2463</v>
      </c>
      <c r="H660">
        <v>80</v>
      </c>
      <c r="I660">
        <v>100</v>
      </c>
      <c r="J660" s="444">
        <f>IF($F660="","",IFERROR(IFERROR(INDEX(Réttabanki!$U:$U,MATCH($F660,Réttabanki!$A:$A,0)),INDEX(Vöruskrá!$R:$R,MATCH($F660,Vöruskrá!$B:$B,0)))*($H660+IF($I660="",$H660*(1+$AD$2),$I660))/2/1000,""))</f>
        <v>31.5</v>
      </c>
      <c r="K660" t="s">
        <v>418</v>
      </c>
      <c r="L660" t="s">
        <v>228</v>
      </c>
      <c r="N660">
        <v>130</v>
      </c>
      <c r="O660">
        <v>0.3</v>
      </c>
      <c r="P660">
        <v>0.1</v>
      </c>
      <c r="Q660">
        <v>28.6</v>
      </c>
      <c r="R660">
        <v>2.7</v>
      </c>
      <c r="S660">
        <v>0</v>
      </c>
      <c r="U660" s="455"/>
      <c r="V660" s="455"/>
      <c r="W660" s="455"/>
      <c r="X660" s="455"/>
      <c r="Y660" s="455"/>
      <c r="Z660" s="455"/>
      <c r="AA660" s="455"/>
      <c r="AF660">
        <f>IF($F660="","",IFERROR(IFERROR(INDEX(Réttabanki!$U:$U,MATCH($F660,Réttabanki!$A:$A,0)),INDEX(Vöruskrá!$R:$R,MATCH($F660,Vöruskrá!$B:$B,0)))*$H660/1000,""))</f>
        <v>28</v>
      </c>
      <c r="AG660">
        <f>IF($F660="","",IFERROR(IFERROR(INDEX(Réttabanki!$U:$U,MATCH($F660,Réttabanki!$A:$A,0)),INDEX(Vöruskrá!$R:$R,MATCH($F660,Vöruskrá!$B:$B,0)))*IF($I660="",$H660*(1+$AD$2),$I660)/1000,""))</f>
        <v>35</v>
      </c>
      <c r="AH660">
        <f t="shared" si="44"/>
        <v>3.0434782608695653E-2</v>
      </c>
      <c r="AI660" t="str">
        <f t="shared" si="42"/>
        <v>OK</v>
      </c>
      <c r="AJ660">
        <f t="shared" si="43"/>
        <v>46286</v>
      </c>
    </row>
    <row r="661" spans="1:36" ht="15" customHeight="1">
      <c r="A661" s="155"/>
      <c r="B661" t="s">
        <v>2350</v>
      </c>
      <c r="C661">
        <v>39</v>
      </c>
      <c r="D661" t="s">
        <v>2318</v>
      </c>
      <c r="E661" t="s">
        <v>2376</v>
      </c>
      <c r="G661" t="s">
        <v>2839</v>
      </c>
      <c r="J661" s="438" t="str">
        <f>IF($F661="","",IFERROR(IFERROR(INDEX(Réttabanki!$U:$U,MATCH($F661,Réttabanki!$A:$A,0)),INDEX(Vöruskrá!$R:$R,MATCH($F661,Vöruskrá!$B:$B,0)))*($H661+IF($I661="",$H661*(1+$AD$2),$I661))/2/1000,""))</f>
        <v/>
      </c>
      <c r="K661" t="s">
        <v>2840</v>
      </c>
      <c r="L661" t="s">
        <v>222</v>
      </c>
      <c r="U661" s="457"/>
      <c r="V661" s="457"/>
      <c r="W661" s="457"/>
      <c r="X661" s="457"/>
      <c r="Y661" s="457"/>
      <c r="Z661" s="457"/>
      <c r="AA661" s="457"/>
      <c r="AF661" t="str">
        <f>IF($F661="","",IFERROR(IFERROR(INDEX(Réttabanki!$U:$U,MATCH($F661,Réttabanki!$A:$A,0)),INDEX(Vöruskrá!$R:$R,MATCH($F661,Vöruskrá!$B:$B,0)))*$H661/1000,""))</f>
        <v/>
      </c>
      <c r="AG661" t="str">
        <f>IF($F661="","",IFERROR(IFERROR(INDEX(Réttabanki!$U:$U,MATCH($F661,Réttabanki!$A:$A,0)),INDEX(Vöruskrá!$R:$R,MATCH($F661,Vöruskrá!$B:$B,0)))*IF($I661="",$H661*(1+$AD$2),$I661)/1000,""))</f>
        <v/>
      </c>
      <c r="AH661" t="str">
        <f t="shared" si="44"/>
        <v/>
      </c>
      <c r="AI661" t="str">
        <f t="shared" si="42"/>
        <v/>
      </c>
      <c r="AJ661">
        <f>IF($A661&lt;&gt;"",$A661,AJ667)</f>
        <v>46286</v>
      </c>
    </row>
    <row r="662" spans="1:36" ht="15" customHeight="1">
      <c r="A662" s="155"/>
      <c r="B662" t="s">
        <v>2350</v>
      </c>
      <c r="C662">
        <v>39</v>
      </c>
      <c r="D662" t="s">
        <v>2318</v>
      </c>
      <c r="E662" t="s">
        <v>2376</v>
      </c>
      <c r="F662" t="s">
        <v>1150</v>
      </c>
      <c r="G662" t="s">
        <v>1150</v>
      </c>
      <c r="H662">
        <v>180</v>
      </c>
      <c r="I662">
        <v>200</v>
      </c>
      <c r="J662" s="444">
        <f>IF($F662="","",IFERROR(IFERROR(INDEX(Réttabanki!$U:$U,MATCH($F662,Réttabanki!$A:$A,0)),INDEX(Vöruskrá!$R:$R,MATCH($F662,Vöruskrá!$B:$B,0)))*($H662+IF($I662="",$H662*(1+$AD$2),$I662))/2/1000,""))</f>
        <v>188.1</v>
      </c>
      <c r="K662" t="s">
        <v>1151</v>
      </c>
      <c r="L662" t="s">
        <v>228</v>
      </c>
      <c r="N662">
        <v>79</v>
      </c>
      <c r="O662">
        <v>2</v>
      </c>
      <c r="P662">
        <v>0.2</v>
      </c>
      <c r="Q662">
        <v>11</v>
      </c>
      <c r="R662">
        <v>5</v>
      </c>
      <c r="S662">
        <v>2.4</v>
      </c>
      <c r="U662" s="455"/>
      <c r="V662" s="455"/>
      <c r="W662" s="455"/>
      <c r="X662" s="455"/>
      <c r="Y662" s="455"/>
      <c r="Z662" s="455"/>
      <c r="AA662" s="455"/>
      <c r="AF662">
        <f>IF($F662="","",IFERROR(IFERROR(INDEX(Réttabanki!$U:$U,MATCH($F662,Réttabanki!$A:$A,0)),INDEX(Vöruskrá!$R:$R,MATCH($F662,Vöruskrá!$B:$B,0)))*$H662/1000,""))</f>
        <v>178.2</v>
      </c>
      <c r="AG662">
        <f>IF($F662="","",IFERROR(IFERROR(INDEX(Réttabanki!$U:$U,MATCH($F662,Réttabanki!$A:$A,0)),INDEX(Vöruskrá!$R:$R,MATCH($F662,Vöruskrá!$B:$B,0)))*IF($I662="",$H662*(1+$AD$2),$I662)/1000,""))</f>
        <v>198</v>
      </c>
      <c r="AH662">
        <f t="shared" si="44"/>
        <v>0.17217391304347826</v>
      </c>
      <c r="AI662" t="str">
        <f t="shared" si="42"/>
        <v>OK</v>
      </c>
      <c r="AJ662">
        <f>IF($A662&lt;&gt;"",$A662,AJ661)</f>
        <v>46286</v>
      </c>
    </row>
    <row r="663" spans="1:36" ht="15" customHeight="1">
      <c r="A663" s="155"/>
      <c r="B663" t="s">
        <v>2350</v>
      </c>
      <c r="C663">
        <v>39</v>
      </c>
      <c r="D663" t="s">
        <v>2318</v>
      </c>
      <c r="E663" t="s">
        <v>2376</v>
      </c>
      <c r="F663" t="s">
        <v>420</v>
      </c>
      <c r="G663" t="s">
        <v>2463</v>
      </c>
      <c r="H663">
        <v>80</v>
      </c>
      <c r="I663">
        <v>100</v>
      </c>
      <c r="J663" s="444">
        <f>IF($F663="","",IFERROR(IFERROR(INDEX(Réttabanki!$U:$U,MATCH($F663,Réttabanki!$A:$A,0)),INDEX(Vöruskrá!$R:$R,MATCH($F663,Vöruskrá!$B:$B,0)))*($H663+IF($I663="",$H663*(1+$AD$2),$I663))/2/1000,""))</f>
        <v>31.5</v>
      </c>
      <c r="K663" t="s">
        <v>418</v>
      </c>
      <c r="L663" t="s">
        <v>228</v>
      </c>
      <c r="N663">
        <v>130</v>
      </c>
      <c r="O663">
        <v>0.3</v>
      </c>
      <c r="P663">
        <v>0.1</v>
      </c>
      <c r="Q663">
        <v>28.6</v>
      </c>
      <c r="R663">
        <v>2.7</v>
      </c>
      <c r="S663">
        <v>0</v>
      </c>
      <c r="U663" s="457"/>
      <c r="V663" s="457"/>
      <c r="W663" s="457"/>
      <c r="X663" s="457"/>
      <c r="Y663" s="457"/>
      <c r="Z663" s="457"/>
      <c r="AA663" s="457"/>
      <c r="AF663">
        <f>IF($F663="","",IFERROR(IFERROR(INDEX(Réttabanki!$U:$U,MATCH($F663,Réttabanki!$A:$A,0)),INDEX(Vöruskrá!$R:$R,MATCH($F663,Vöruskrá!$B:$B,0)))*$H663/1000,""))</f>
        <v>28</v>
      </c>
      <c r="AG663">
        <f>IF($F663="","",IFERROR(IFERROR(INDEX(Réttabanki!$U:$U,MATCH($F663,Réttabanki!$A:$A,0)),INDEX(Vöruskrá!$R:$R,MATCH($F663,Vöruskrá!$B:$B,0)))*IF($I663="",$H663*(1+$AD$2),$I663)/1000,""))</f>
        <v>35</v>
      </c>
      <c r="AH663">
        <f t="shared" si="44"/>
        <v>3.0434782608695653E-2</v>
      </c>
      <c r="AI663" t="str">
        <f t="shared" si="42"/>
        <v>OK</v>
      </c>
      <c r="AJ663">
        <f>IF($A663&lt;&gt;"",$A663,AJ662)</f>
        <v>46286</v>
      </c>
    </row>
    <row r="664" spans="1:36" ht="15" customHeight="1">
      <c r="A664" s="155"/>
      <c r="B664" t="s">
        <v>2350</v>
      </c>
      <c r="C664">
        <v>39</v>
      </c>
      <c r="D664" t="s">
        <v>2318</v>
      </c>
      <c r="E664" t="s">
        <v>2376</v>
      </c>
      <c r="F664" t="s">
        <v>218</v>
      </c>
      <c r="G664" t="s">
        <v>2797</v>
      </c>
      <c r="H664">
        <v>10</v>
      </c>
      <c r="I664">
        <v>10</v>
      </c>
      <c r="J664" s="444">
        <f>IF($F664="","",IFERROR(IFERROR(INDEX(Réttabanki!$U:$U,MATCH($F664,Réttabanki!$A:$A,0)),INDEX(Vöruskrá!$R:$R,MATCH($F664,Vöruskrá!$B:$B,0)))*($H664+IF($I664="",$H664*(1+$AD$2),$I664))/2/1000,""))</f>
        <v>18</v>
      </c>
      <c r="K664" t="s">
        <v>221</v>
      </c>
      <c r="L664" t="s">
        <v>222</v>
      </c>
      <c r="N664">
        <v>177</v>
      </c>
      <c r="O664">
        <v>15</v>
      </c>
      <c r="P664">
        <v>6.4</v>
      </c>
      <c r="Q664">
        <v>9.1</v>
      </c>
      <c r="R664">
        <v>1</v>
      </c>
      <c r="S664">
        <v>0</v>
      </c>
      <c r="U664" s="455"/>
      <c r="V664" s="455"/>
      <c r="W664" s="455"/>
      <c r="X664" s="455"/>
      <c r="Y664" s="455"/>
      <c r="Z664" s="455"/>
      <c r="AA664" s="455"/>
      <c r="AF664">
        <f>IF($F664="","",IFERROR(IFERROR(INDEX(Réttabanki!$U:$U,MATCH($F664,Réttabanki!$A:$A,0)),INDEX(Vöruskrá!$R:$R,MATCH($F664,Vöruskrá!$B:$B,0)))*$H664/1000,""))</f>
        <v>18</v>
      </c>
      <c r="AG664">
        <f>IF($F664="","",IFERROR(IFERROR(INDEX(Réttabanki!$U:$U,MATCH($F664,Réttabanki!$A:$A,0)),INDEX(Vöruskrá!$R:$R,MATCH($F664,Vöruskrá!$B:$B,0)))*IF($I664="",$H664*(1+$AD$2),$I664)/1000,""))</f>
        <v>18</v>
      </c>
      <c r="AH664">
        <f t="shared" si="44"/>
        <v>1.5652173913043479E-2</v>
      </c>
      <c r="AI664" t="str">
        <f t="shared" si="42"/>
        <v>OK</v>
      </c>
      <c r="AJ664">
        <f>IF($A664&lt;&gt;"",$A664,AJ663)</f>
        <v>46286</v>
      </c>
    </row>
    <row r="665" spans="1:36" ht="15" customHeight="1">
      <c r="A665" s="155"/>
      <c r="B665" t="s">
        <v>2350</v>
      </c>
      <c r="C665">
        <v>39</v>
      </c>
      <c r="D665" t="s">
        <v>2356</v>
      </c>
      <c r="E665" t="s">
        <v>2381</v>
      </c>
      <c r="G665" t="s">
        <v>2841</v>
      </c>
      <c r="J665" s="438" t="str">
        <f>IF($F665="","",IFERROR(IFERROR(INDEX(Réttabanki!$U:$U,MATCH($F665,Réttabanki!$A:$A,0)),INDEX(Vöruskrá!$R:$R,MATCH($F665,Vöruskrá!$B:$B,0)))*($H665+IF($I665="",$H665*(1+$AD$2),$I665))/2/1000,""))</f>
        <v/>
      </c>
      <c r="K665" t="s">
        <v>2842</v>
      </c>
      <c r="L665" t="s">
        <v>2843</v>
      </c>
      <c r="U665" s="457"/>
      <c r="V665" s="457"/>
      <c r="W665" s="457"/>
      <c r="X665" s="457"/>
      <c r="Y665" s="457"/>
      <c r="Z665" s="457"/>
      <c r="AA665" s="457"/>
      <c r="AF665" t="str">
        <f>IF($F665="","",IFERROR(IFERROR(INDEX(Réttabanki!$U:$U,MATCH($F665,Réttabanki!$A:$A,0)),INDEX(Vöruskrá!$R:$R,MATCH($F665,Vöruskrá!$B:$B,0)))*$H665/1000,""))</f>
        <v/>
      </c>
      <c r="AG665" t="str">
        <f>IF($F665="","",IFERROR(IFERROR(INDEX(Réttabanki!$U:$U,MATCH($F665,Réttabanki!$A:$A,0)),INDEX(Vöruskrá!$R:$R,MATCH($F665,Vöruskrá!$B:$B,0)))*IF($I665="",$H665*(1+$AD$2),$I665)/1000,""))</f>
        <v/>
      </c>
      <c r="AH665" t="str">
        <f t="shared" si="44"/>
        <v/>
      </c>
      <c r="AI665" t="str">
        <f t="shared" si="42"/>
        <v/>
      </c>
      <c r="AJ665">
        <f>IF($A665&lt;&gt;"",$A665,AJ664)</f>
        <v>46286</v>
      </c>
    </row>
    <row r="666" spans="1:36" ht="15" customHeight="1">
      <c r="A666" s="155"/>
      <c r="B666" t="s">
        <v>2350</v>
      </c>
      <c r="C666">
        <v>39</v>
      </c>
      <c r="D666" t="s">
        <v>2356</v>
      </c>
      <c r="E666" t="s">
        <v>2381</v>
      </c>
      <c r="F666" t="s">
        <v>435</v>
      </c>
      <c r="G666" t="s">
        <v>2844</v>
      </c>
      <c r="I666">
        <v>15</v>
      </c>
      <c r="J666" s="444">
        <f>IF($F666="","",IFERROR(IFERROR(INDEX(Réttabanki!$U:$U,MATCH($F666,Réttabanki!$A:$A,0)),INDEX(Vöruskrá!$R:$R,MATCH($F666,Vöruskrá!$B:$B,0)))*($H666+IF($I666="",$H666*(1+$AD$2),$I666))/2/1000,""))</f>
        <v>3</v>
      </c>
      <c r="K666" t="s">
        <v>437</v>
      </c>
      <c r="L666" t="s">
        <v>228</v>
      </c>
      <c r="M666" t="s">
        <v>296</v>
      </c>
      <c r="N666">
        <v>472</v>
      </c>
      <c r="O666">
        <v>20</v>
      </c>
      <c r="P666">
        <v>2</v>
      </c>
      <c r="Q666">
        <v>64</v>
      </c>
      <c r="R666">
        <v>6.6</v>
      </c>
      <c r="S666">
        <v>1.2</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4"/>
        <v>5.2173913043478265E-3</v>
      </c>
      <c r="AI666" t="str">
        <f t="shared" si="42"/>
        <v>OK</v>
      </c>
      <c r="AJ666">
        <f>IF($A666&lt;&gt;"",$A666,AJ665)</f>
        <v>46286</v>
      </c>
    </row>
    <row r="667" spans="1:36" ht="15" customHeight="1">
      <c r="A667" s="155"/>
      <c r="B667" t="s">
        <v>2350</v>
      </c>
      <c r="C667">
        <v>39</v>
      </c>
      <c r="D667" t="s">
        <v>2356</v>
      </c>
      <c r="E667" t="s">
        <v>2381</v>
      </c>
      <c r="F667" t="s">
        <v>536</v>
      </c>
      <c r="G667" t="s">
        <v>2791</v>
      </c>
      <c r="I667">
        <v>10</v>
      </c>
      <c r="J667" s="444">
        <f>IF($F667="","",IFERROR(IFERROR(INDEX(Réttabanki!$U:$U,MATCH($F667,Réttabanki!$A:$A,0)),INDEX(Vöruskrá!$R:$R,MATCH($F667,Vöruskrá!$B:$B,0)))*($H667+IF($I667="",$H667*(1+$AD$2),$I667))/2/1000,""))</f>
        <v>3.75</v>
      </c>
      <c r="K667" t="s">
        <v>538</v>
      </c>
      <c r="L667" t="s">
        <v>214</v>
      </c>
      <c r="N667">
        <v>119</v>
      </c>
      <c r="O667">
        <v>10</v>
      </c>
      <c r="P667">
        <v>6.4</v>
      </c>
      <c r="Q667">
        <v>3.5</v>
      </c>
      <c r="R667">
        <v>3.8</v>
      </c>
      <c r="S667">
        <v>0.1</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7.5</v>
      </c>
      <c r="AH667">
        <f t="shared" si="44"/>
        <v>6.5217391304347823E-3</v>
      </c>
      <c r="AI667" t="str">
        <f t="shared" si="42"/>
        <v>OK</v>
      </c>
      <c r="AJ667">
        <f>IF($A667&lt;&gt;"",$A667,AJ660)</f>
        <v>46286</v>
      </c>
    </row>
    <row r="668" spans="1:36" ht="15" customHeight="1">
      <c r="A668" s="155"/>
      <c r="B668" t="s">
        <v>2350</v>
      </c>
      <c r="C668">
        <v>39</v>
      </c>
      <c r="D668" t="s">
        <v>2356</v>
      </c>
      <c r="E668" t="s">
        <v>2381</v>
      </c>
      <c r="F668" t="s">
        <v>1085</v>
      </c>
      <c r="G668" t="s">
        <v>1086</v>
      </c>
      <c r="I668">
        <v>15</v>
      </c>
      <c r="J668" s="444">
        <f>IF($F668="","",IFERROR(IFERROR(INDEX(Réttabanki!$U:$U,MATCH($F668,Réttabanki!$A:$A,0)),INDEX(Vöruskrá!$R:$R,MATCH($F668,Vöruskrá!$B:$B,0)))*($H668+IF($I668="",$H668*(1+$AD$2),$I668))/2/1000,""))</f>
        <v>3</v>
      </c>
      <c r="K668" t="s">
        <v>1086</v>
      </c>
      <c r="L668" t="s">
        <v>1077</v>
      </c>
      <c r="N668">
        <v>15</v>
      </c>
      <c r="O668">
        <v>0.1</v>
      </c>
      <c r="P668">
        <v>0</v>
      </c>
      <c r="Q668">
        <v>3.6</v>
      </c>
      <c r="R668">
        <v>0.7</v>
      </c>
      <c r="S668">
        <v>0</v>
      </c>
      <c r="U668" s="455"/>
      <c r="V668" s="455"/>
      <c r="W668" s="455"/>
      <c r="X668" s="455"/>
      <c r="Y668" s="455"/>
      <c r="Z668" s="455"/>
      <c r="AA668" s="455"/>
      <c r="AF668">
        <f>IF($F668="","",IFERROR(IFERROR(INDEX(Réttabanki!$U:$U,MATCH($F668,Réttabanki!$A:$A,0)),INDEX(Vöruskrá!$R:$R,MATCH($F668,Vöruskrá!$B:$B,0)))*$H668/1000,""))</f>
        <v>0</v>
      </c>
      <c r="AG668">
        <f>IF($F668="","",IFERROR(IFERROR(INDEX(Réttabanki!$U:$U,MATCH($F668,Réttabanki!$A:$A,0)),INDEX(Vöruskrá!$R:$R,MATCH($F668,Vöruskrá!$B:$B,0)))*IF($I668="",$H668*(1+$AD$2),$I668)/1000,""))</f>
        <v>6</v>
      </c>
      <c r="AH668">
        <f t="shared" si="44"/>
        <v>5.2173913043478265E-3</v>
      </c>
      <c r="AI668" t="str">
        <f t="shared" si="42"/>
        <v>OK</v>
      </c>
      <c r="AJ668">
        <f>IF($A668&lt;&gt;"",$A668,AJ666)</f>
        <v>46286</v>
      </c>
    </row>
    <row r="669" spans="1:36" ht="15" customHeight="1">
      <c r="A669" s="155"/>
      <c r="B669" t="s">
        <v>2350</v>
      </c>
      <c r="C669">
        <v>39</v>
      </c>
      <c r="D669" t="s">
        <v>2356</v>
      </c>
      <c r="E669" t="s">
        <v>2381</v>
      </c>
      <c r="F669" t="s">
        <v>1088</v>
      </c>
      <c r="G669" t="s">
        <v>2528</v>
      </c>
      <c r="I669">
        <v>15</v>
      </c>
      <c r="J669" s="444">
        <f>IF($F669="","",IFERROR(IFERROR(INDEX(Réttabanki!$U:$U,MATCH($F669,Réttabanki!$A:$A,0)),INDEX(Vöruskrá!$R:$R,MATCH($F669,Vöruskrá!$B:$B,0)))*($H669+IF($I669="",$H669*(1+$AD$2),$I669))/2/1000,""))</f>
        <v>6</v>
      </c>
      <c r="K669" t="s">
        <v>1089</v>
      </c>
      <c r="L669" t="s">
        <v>1077</v>
      </c>
      <c r="N669">
        <v>31</v>
      </c>
      <c r="O669">
        <v>0.3</v>
      </c>
      <c r="P669">
        <v>0</v>
      </c>
      <c r="Q669">
        <v>6</v>
      </c>
      <c r="R669">
        <v>1</v>
      </c>
      <c r="S669">
        <v>0</v>
      </c>
      <c r="U669" s="457"/>
      <c r="V669" s="457"/>
      <c r="W669" s="457"/>
      <c r="X669" s="457"/>
      <c r="Y669" s="457"/>
      <c r="Z669" s="457"/>
      <c r="AA669" s="457"/>
      <c r="AF669">
        <f>IF($F669="","",IFERROR(IFERROR(INDEX(Réttabanki!$U:$U,MATCH($F669,Réttabanki!$A:$A,0)),INDEX(Vöruskrá!$R:$R,MATCH($F669,Vöruskrá!$B:$B,0)))*$H669/1000,""))</f>
        <v>0</v>
      </c>
      <c r="AG669">
        <f>IF($F669="","",IFERROR(IFERROR(INDEX(Réttabanki!$U:$U,MATCH($F669,Réttabanki!$A:$A,0)),INDEX(Vöruskrá!$R:$R,MATCH($F669,Vöruskrá!$B:$B,0)))*IF($I669="",$H669*(1+$AD$2),$I669)/1000,""))</f>
        <v>12</v>
      </c>
      <c r="AH669">
        <f t="shared" si="44"/>
        <v>1.0434782608695653E-2</v>
      </c>
      <c r="AI669" t="str">
        <f t="shared" si="42"/>
        <v>OK</v>
      </c>
      <c r="AJ669">
        <f>IF($A669&lt;&gt;"",$A669,AJ668)</f>
        <v>46286</v>
      </c>
    </row>
    <row r="670" spans="1:36" ht="15" customHeight="1">
      <c r="A670" s="155"/>
      <c r="B670" t="s">
        <v>2350</v>
      </c>
      <c r="C670">
        <v>39</v>
      </c>
      <c r="D670" t="s">
        <v>2356</v>
      </c>
      <c r="E670" t="s">
        <v>1080</v>
      </c>
      <c r="F670" t="s">
        <v>218</v>
      </c>
      <c r="G670" t="s">
        <v>2797</v>
      </c>
      <c r="I670">
        <v>10</v>
      </c>
      <c r="J670" s="444"/>
      <c r="K670" t="s">
        <v>221</v>
      </c>
      <c r="L670" t="s">
        <v>222</v>
      </c>
      <c r="N670">
        <v>177</v>
      </c>
      <c r="O670">
        <v>15</v>
      </c>
      <c r="P670">
        <v>6.4</v>
      </c>
      <c r="Q670">
        <v>9.1</v>
      </c>
      <c r="R670">
        <v>1</v>
      </c>
      <c r="S670">
        <v>0</v>
      </c>
      <c r="U670" s="455"/>
      <c r="V670" s="455"/>
      <c r="W670" s="455"/>
      <c r="X670" s="455"/>
      <c r="Y670" s="455"/>
      <c r="Z670" s="455"/>
      <c r="AA670" s="455"/>
    </row>
    <row r="671" spans="1:36" ht="15" customHeight="1">
      <c r="A671" s="155"/>
      <c r="B671" t="s">
        <v>2350</v>
      </c>
      <c r="C671">
        <v>39</v>
      </c>
      <c r="D671" t="s">
        <v>2344</v>
      </c>
      <c r="E671" t="s">
        <v>2481</v>
      </c>
      <c r="G671" t="s">
        <v>2845</v>
      </c>
      <c r="J671" s="438" t="str">
        <f>IF($F671="","",IFERROR(IFERROR(INDEX(Réttabanki!$U:$U,MATCH($F671,Réttabanki!$A:$A,0)),INDEX(Vöruskrá!$R:$R,MATCH($F671,Vöruskrá!$B:$B,0)))*($H671+IF($I671="",$H671*(1+$AD$2),$I671))/2/1000,""))</f>
        <v/>
      </c>
      <c r="K671" t="s">
        <v>2846</v>
      </c>
      <c r="L671" t="s">
        <v>2847</v>
      </c>
      <c r="U671" s="457"/>
      <c r="V671" s="457"/>
      <c r="W671" s="457"/>
      <c r="X671" s="457"/>
      <c r="Y671" s="457"/>
      <c r="Z671" s="457"/>
      <c r="AA671" s="457"/>
      <c r="AF671" t="str">
        <f>IF($F671="","",IFERROR(IFERROR(INDEX(Réttabanki!$U:$U,MATCH($F671,Réttabanki!$A:$A,0)),INDEX(Vöruskrá!$R:$R,MATCH($F671,Vöruskrá!$B:$B,0)))*$H671/1000,""))</f>
        <v/>
      </c>
      <c r="AG671" t="str">
        <f>IF($F671="","",IFERROR(IFERROR(INDEX(Réttabanki!$U:$U,MATCH($F671,Réttabanki!$A:$A,0)),INDEX(Vöruskrá!$R:$R,MATCH($F671,Vöruskrá!$B:$B,0)))*IF($I671="",$H671*(1+$AD$2),$I671)/1000,""))</f>
        <v/>
      </c>
      <c r="AH671" t="str">
        <f>IF(N($AF671)+N($AG671)=0,"",MAX(N($AF671)/$AE$6,N($AG671)/$AE$5))</f>
        <v/>
      </c>
      <c r="AI671" t="str">
        <f>IF($AH671="","",IF($AH671&gt;$AE$7,"⚠ Yfir "&amp;TEXT($AE$7,"0%"),"OK"))</f>
        <v/>
      </c>
      <c r="AJ671">
        <f>IF($A671&lt;&gt;"",$A671,AJ669)</f>
        <v>46286</v>
      </c>
    </row>
    <row r="672" spans="1:36" ht="15" customHeight="1">
      <c r="A672" s="155"/>
      <c r="B672" t="s">
        <v>2350</v>
      </c>
      <c r="C672">
        <v>39</v>
      </c>
      <c r="D672" t="s">
        <v>2344</v>
      </c>
      <c r="E672" t="s">
        <v>2481</v>
      </c>
      <c r="F672" t="s">
        <v>435</v>
      </c>
      <c r="G672" t="s">
        <v>2844</v>
      </c>
      <c r="H672">
        <v>15</v>
      </c>
      <c r="J672" s="438"/>
      <c r="K672" t="s">
        <v>437</v>
      </c>
      <c r="L672" t="s">
        <v>228</v>
      </c>
      <c r="M672" t="s">
        <v>296</v>
      </c>
      <c r="N672">
        <v>472</v>
      </c>
      <c r="O672">
        <v>20</v>
      </c>
      <c r="P672">
        <v>2</v>
      </c>
      <c r="Q672">
        <v>64</v>
      </c>
      <c r="R672">
        <v>6.6</v>
      </c>
      <c r="S672">
        <v>1.2</v>
      </c>
      <c r="U672" s="455"/>
      <c r="V672" s="455"/>
      <c r="W672" s="455"/>
      <c r="X672" s="455"/>
      <c r="Y672" s="455"/>
      <c r="Z672" s="455"/>
      <c r="AA672" s="455"/>
    </row>
    <row r="673" spans="1:36" ht="15" customHeight="1">
      <c r="A673" s="155"/>
      <c r="B673" t="s">
        <v>2350</v>
      </c>
      <c r="C673">
        <v>39</v>
      </c>
      <c r="D673" t="s">
        <v>2344</v>
      </c>
      <c r="E673" t="s">
        <v>2481</v>
      </c>
      <c r="F673" t="s">
        <v>536</v>
      </c>
      <c r="G673" t="s">
        <v>2791</v>
      </c>
      <c r="H673">
        <v>10</v>
      </c>
      <c r="J673" s="438"/>
      <c r="K673" t="s">
        <v>538</v>
      </c>
      <c r="L673" t="s">
        <v>214</v>
      </c>
      <c r="N673">
        <v>119</v>
      </c>
      <c r="O673">
        <v>10</v>
      </c>
      <c r="P673">
        <v>6.4</v>
      </c>
      <c r="Q673">
        <v>3.5</v>
      </c>
      <c r="R673">
        <v>3.8</v>
      </c>
      <c r="S673">
        <v>0.1</v>
      </c>
      <c r="U673" s="457"/>
      <c r="V673" s="457"/>
      <c r="W673" s="457"/>
      <c r="X673" s="457"/>
      <c r="Y673" s="457"/>
      <c r="Z673" s="457"/>
      <c r="AA673" s="457"/>
    </row>
    <row r="674" spans="1:36" ht="15" customHeight="1">
      <c r="A674" s="155"/>
      <c r="B674" t="s">
        <v>2350</v>
      </c>
      <c r="C674">
        <v>39</v>
      </c>
      <c r="D674" t="s">
        <v>2344</v>
      </c>
      <c r="E674" t="s">
        <v>1080</v>
      </c>
      <c r="F674" t="s">
        <v>218</v>
      </c>
      <c r="G674" t="s">
        <v>2797</v>
      </c>
      <c r="H674">
        <v>10</v>
      </c>
      <c r="J674" s="444"/>
      <c r="K674" t="s">
        <v>221</v>
      </c>
      <c r="L674" t="s">
        <v>222</v>
      </c>
      <c r="N674">
        <v>177</v>
      </c>
      <c r="O674">
        <v>15</v>
      </c>
      <c r="P674">
        <v>6.4</v>
      </c>
      <c r="Q674">
        <v>9.1</v>
      </c>
      <c r="R674">
        <v>1</v>
      </c>
      <c r="S674">
        <v>0</v>
      </c>
      <c r="U674" s="455"/>
      <c r="V674" s="455"/>
      <c r="W674" s="455"/>
      <c r="X674" s="455"/>
      <c r="Y674" s="455"/>
      <c r="Z674" s="455"/>
      <c r="AA674" s="455"/>
    </row>
    <row r="675" spans="1:36" ht="15" customHeight="1">
      <c r="A675" s="155"/>
      <c r="B675" t="s">
        <v>2350</v>
      </c>
      <c r="C675">
        <v>39</v>
      </c>
      <c r="D675" t="s">
        <v>2318</v>
      </c>
      <c r="E675" t="s">
        <v>2383</v>
      </c>
      <c r="G675" t="s">
        <v>2848</v>
      </c>
      <c r="J675" s="438" t="str">
        <f>IF($F675="","",IFERROR(IFERROR(INDEX(Réttabanki!$U:$U,MATCH($F675,Réttabanki!$A:$A,0)),INDEX(Vöruskrá!$R:$R,MATCH($F675,Vöruskrá!$B:$B,0)))*($H675+IF($I675="",$H675*(1+$AD$2),$I675))/2/1000,""))</f>
        <v/>
      </c>
      <c r="K675" t="s">
        <v>2849</v>
      </c>
      <c r="L675" t="s">
        <v>2850</v>
      </c>
      <c r="U675" s="457"/>
      <c r="V675" s="457"/>
      <c r="W675" s="457"/>
      <c r="X675" s="457"/>
      <c r="Y675" s="457"/>
      <c r="Z675" s="457"/>
      <c r="AA675" s="457"/>
      <c r="AF675" t="str">
        <f>IF($F675="","",IFERROR(IFERROR(INDEX(Réttabanki!$U:$U,MATCH($F675,Réttabanki!$A:$A,0)),INDEX(Vöruskrá!$R:$R,MATCH($F675,Vöruskrá!$B:$B,0)))*$H675/1000,""))</f>
        <v/>
      </c>
      <c r="AG675" t="str">
        <f>IF($F675="","",IFERROR(IFERROR(INDEX(Réttabanki!$U:$U,MATCH($F675,Réttabanki!$A:$A,0)),INDEX(Vöruskrá!$R:$R,MATCH($F675,Vöruskrá!$B:$B,0)))*IF($I675="",$H675*(1+$AD$2),$I675)/1000,""))</f>
        <v/>
      </c>
      <c r="AH675" t="str">
        <f>IF(N($AF675)+N($AG675)=0,"",MAX(N($AF675)/$AE$6,N($AG675)/$AE$5))</f>
        <v/>
      </c>
      <c r="AI675" t="str">
        <f>IF($AH675="","",IF($AH675&gt;$AE$7,"⚠ Yfir "&amp;TEXT($AE$7,"0%"),"OK"))</f>
        <v/>
      </c>
      <c r="AJ675">
        <f>IF($A675&lt;&gt;"",$A675,AJ671)</f>
        <v>46286</v>
      </c>
    </row>
    <row r="676" spans="1:36" ht="15" customHeight="1">
      <c r="A676" s="155"/>
      <c r="B676" t="s">
        <v>2350</v>
      </c>
      <c r="C676">
        <v>39</v>
      </c>
      <c r="D676" t="s">
        <v>2318</v>
      </c>
      <c r="E676" t="s">
        <v>2383</v>
      </c>
      <c r="F676" t="s">
        <v>456</v>
      </c>
      <c r="G676" t="s">
        <v>2684</v>
      </c>
      <c r="H676">
        <v>40</v>
      </c>
      <c r="I676">
        <v>40</v>
      </c>
      <c r="J676" s="438">
        <f>IF($F676="","",IFERROR(IFERROR(INDEX(Réttabanki!$U:$U,MATCH($F676,Réttabanki!$A:$A,0)),INDEX(Vöruskrá!$R:$R,MATCH($F676,Vöruskrá!$B:$B,0)))*($H676+IF($I676="",$H676*(1+$AD$2),$I676))/2/1000,""))</f>
        <v>24</v>
      </c>
      <c r="K676" t="s">
        <v>457</v>
      </c>
      <c r="L676" t="s">
        <v>458</v>
      </c>
      <c r="N676">
        <v>296</v>
      </c>
      <c r="O676">
        <v>4.5</v>
      </c>
      <c r="P676">
        <v>0.5</v>
      </c>
      <c r="Q676">
        <v>52</v>
      </c>
      <c r="R676">
        <v>9.1</v>
      </c>
      <c r="S676">
        <v>0.8</v>
      </c>
      <c r="U676" s="455"/>
      <c r="V676" s="455"/>
      <c r="W676" s="455"/>
      <c r="X676" s="455"/>
      <c r="Y676" s="455"/>
      <c r="Z676" s="455"/>
      <c r="AA676" s="455"/>
      <c r="AF676">
        <f>IF($F676="","",IFERROR(IFERROR(INDEX(Réttabanki!$U:$U,MATCH($F676,Réttabanki!$A:$A,0)),INDEX(Vöruskrá!$R:$R,MATCH($F676,Vöruskrá!$B:$B,0)))*$H676/1000,""))</f>
        <v>24</v>
      </c>
      <c r="AG676">
        <f>IF($F676="","",IFERROR(IFERROR(INDEX(Réttabanki!$U:$U,MATCH($F676,Réttabanki!$A:$A,0)),INDEX(Vöruskrá!$R:$R,MATCH($F676,Vöruskrá!$B:$B,0)))*IF($I676="",$H676*(1+$AD$2),$I676)/1000,""))</f>
        <v>24</v>
      </c>
      <c r="AH676">
        <f>IF(N($AF676)+N($AG676)=0,"",MAX(N($AF676)/$AE$6,N($AG676)/$AE$5))</f>
        <v>2.0869565217391306E-2</v>
      </c>
      <c r="AI676" t="str">
        <f>IF($AH676="","",IF($AH676&gt;$AE$7,"⚠ Yfir "&amp;TEXT($AE$7,"0%"),"OK"))</f>
        <v>OK</v>
      </c>
      <c r="AJ676">
        <f>IF($A676&lt;&gt;"",$A676,AJ675)</f>
        <v>46286</v>
      </c>
    </row>
    <row r="677" spans="1:36" ht="15" customHeight="1">
      <c r="A677" s="155"/>
      <c r="B677" t="s">
        <v>2350</v>
      </c>
      <c r="C677">
        <v>39</v>
      </c>
      <c r="D677" t="s">
        <v>2318</v>
      </c>
      <c r="E677" t="s">
        <v>2383</v>
      </c>
      <c r="F677" t="s">
        <v>505</v>
      </c>
      <c r="G677" t="s">
        <v>2404</v>
      </c>
      <c r="H677">
        <v>20</v>
      </c>
      <c r="I677">
        <v>20</v>
      </c>
      <c r="J677" s="438">
        <f>IF($F677="","",IFERROR(IFERROR(INDEX(Réttabanki!$U:$U,MATCH($F677,Réttabanki!$A:$A,0)),INDEX(Vöruskrá!$R:$R,MATCH($F677,Vöruskrá!$B:$B,0)))*($H677+IF($I677="",$H677*(1+$AD$2),$I677))/2/1000,""))</f>
        <v>46</v>
      </c>
      <c r="K677" t="s">
        <v>507</v>
      </c>
      <c r="L677" t="s">
        <v>214</v>
      </c>
      <c r="N677">
        <v>738</v>
      </c>
      <c r="O677">
        <v>82</v>
      </c>
      <c r="P677">
        <v>49</v>
      </c>
      <c r="Q677">
        <v>0.4</v>
      </c>
      <c r="R677">
        <v>0.6</v>
      </c>
      <c r="S677">
        <v>1.2</v>
      </c>
      <c r="U677" s="457"/>
      <c r="V677" s="457"/>
      <c r="W677" s="457"/>
      <c r="X677" s="457"/>
      <c r="Y677" s="457"/>
      <c r="Z677" s="457"/>
      <c r="AA677" s="457"/>
      <c r="AF677">
        <f>IF($F677="","",IFERROR(IFERROR(INDEX(Réttabanki!$U:$U,MATCH($F677,Réttabanki!$A:$A,0)),INDEX(Vöruskrá!$R:$R,MATCH($F677,Vöruskrá!$B:$B,0)))*$H677/1000,""))</f>
        <v>46</v>
      </c>
      <c r="AG677">
        <f>IF($F677="","",IFERROR(IFERROR(INDEX(Réttabanki!$U:$U,MATCH($F677,Réttabanki!$A:$A,0)),INDEX(Vöruskrá!$R:$R,MATCH($F677,Vöruskrá!$B:$B,0)))*IF($I677="",$H677*(1+$AD$2),$I677)/1000,""))</f>
        <v>46</v>
      </c>
      <c r="AH677">
        <f>IF(N($AF677)+N($AG677)=0,"",MAX(N($AF677)/$AE$6,N($AG677)/$AE$5))</f>
        <v>0.04</v>
      </c>
      <c r="AI677" t="str">
        <f>IF($AH677="","",IF($AH677&gt;$AE$7,"⚠ Yfir "&amp;TEXT($AE$7,"0%"),"OK"))</f>
        <v>OK</v>
      </c>
      <c r="AJ677">
        <f>IF($A677&lt;&gt;"",$A677,AJ676)</f>
        <v>46286</v>
      </c>
    </row>
    <row r="678" spans="1:36" ht="15" customHeight="1">
      <c r="A678" s="155"/>
      <c r="B678" t="s">
        <v>2350</v>
      </c>
      <c r="C678">
        <v>39</v>
      </c>
      <c r="D678" t="s">
        <v>2318</v>
      </c>
      <c r="E678" t="s">
        <v>1080</v>
      </c>
      <c r="G678" t="s">
        <v>2851</v>
      </c>
      <c r="J678" s="438"/>
      <c r="K678" t="s">
        <v>2852</v>
      </c>
      <c r="L678" t="s">
        <v>214</v>
      </c>
      <c r="U678" s="455"/>
      <c r="V678" s="455"/>
      <c r="W678" s="455"/>
      <c r="X678" s="455"/>
      <c r="Y678" s="455"/>
      <c r="Z678" s="455"/>
      <c r="AA678" s="455"/>
    </row>
    <row r="679" spans="1:36" ht="15" customHeight="1">
      <c r="A679" s="155"/>
      <c r="B679" t="s">
        <v>2350</v>
      </c>
      <c r="C679">
        <v>39</v>
      </c>
      <c r="D679" t="s">
        <v>2318</v>
      </c>
      <c r="E679" t="s">
        <v>1080</v>
      </c>
      <c r="F679" t="s">
        <v>1305</v>
      </c>
      <c r="G679" t="s">
        <v>2392</v>
      </c>
      <c r="H679">
        <v>40</v>
      </c>
      <c r="I679">
        <v>40</v>
      </c>
      <c r="J679" s="438"/>
      <c r="K679" t="s">
        <v>1306</v>
      </c>
      <c r="L679" t="s">
        <v>228</v>
      </c>
      <c r="N679">
        <v>225</v>
      </c>
      <c r="O679">
        <v>3</v>
      </c>
      <c r="P679">
        <v>0.3</v>
      </c>
      <c r="Q679">
        <v>41</v>
      </c>
      <c r="R679">
        <v>2.1</v>
      </c>
      <c r="S679">
        <v>1</v>
      </c>
      <c r="U679" s="457"/>
      <c r="V679" s="457"/>
      <c r="W679" s="457"/>
      <c r="X679" s="457"/>
      <c r="Y679" s="457"/>
      <c r="Z679" s="457"/>
      <c r="AA679" s="457"/>
    </row>
    <row r="680" spans="1:36" ht="15" customHeight="1">
      <c r="A680" s="155"/>
      <c r="B680" t="s">
        <v>2350</v>
      </c>
      <c r="C680">
        <v>39</v>
      </c>
      <c r="D680" t="s">
        <v>2318</v>
      </c>
      <c r="E680" t="s">
        <v>1080</v>
      </c>
      <c r="F680" t="s">
        <v>505</v>
      </c>
      <c r="G680" t="s">
        <v>2404</v>
      </c>
      <c r="H680">
        <v>20</v>
      </c>
      <c r="I680">
        <v>20</v>
      </c>
      <c r="J680" s="438"/>
      <c r="K680" t="s">
        <v>507</v>
      </c>
      <c r="L680" t="s">
        <v>214</v>
      </c>
      <c r="N680">
        <v>738</v>
      </c>
      <c r="O680">
        <v>82</v>
      </c>
      <c r="P680">
        <v>49</v>
      </c>
      <c r="Q680">
        <v>0.4</v>
      </c>
      <c r="R680">
        <v>0.6</v>
      </c>
      <c r="S680">
        <v>1.2</v>
      </c>
      <c r="U680" s="455"/>
      <c r="V680" s="455"/>
      <c r="W680" s="455"/>
      <c r="X680" s="455"/>
      <c r="Y680" s="455"/>
      <c r="Z680" s="455"/>
      <c r="AA680" s="455"/>
    </row>
    <row r="681" spans="1:36" ht="15" customHeight="1">
      <c r="A681" s="154"/>
      <c r="B681" s="95" t="s">
        <v>2350</v>
      </c>
      <c r="C681" s="95">
        <v>39</v>
      </c>
      <c r="D681" s="96"/>
      <c r="E681" s="96"/>
      <c r="F681" s="96" t="s">
        <v>2393</v>
      </c>
      <c r="G681" s="96"/>
      <c r="H681" s="97"/>
      <c r="I681" s="97"/>
      <c r="J681" s="225">
        <f>SUMIFS($AF$3:$AF$798,$AJ$3:$AJ$798,$AJ681,$D$3:$D$798,"&lt;&gt;Grunnskólar starfsmenn",$E$3:$E$798,"Aðalréttur")+SUMIFS($AF$3:$AF$798,$AJ$3:$AJ$798,$AJ681,$D$3:$D$798,"&lt;&gt;Grunnskólar starfsmenn",$E$3:$E$798,"Meðlætisbar")+SUMIFS($AF$3:$AF$798,$AJ$3:$AJ$798,$AJ681,$D$3:$D$798,"&lt;&gt;Grunnskólar starfsmenn",$E$3:$E$798,"Síðdegishressing")</f>
        <v>98</v>
      </c>
      <c r="K681" s="9" t="s">
        <v>2394</v>
      </c>
      <c r="L681" s="9"/>
      <c r="M681" s="9"/>
      <c r="N681" s="10"/>
      <c r="O681" s="10"/>
      <c r="P681" s="10"/>
      <c r="Q681" s="10"/>
      <c r="R681" s="10"/>
      <c r="S681" s="10"/>
      <c r="T681" s="44"/>
      <c r="U681" s="457"/>
      <c r="V681" s="457"/>
      <c r="W681" s="457"/>
      <c r="X681" s="457"/>
      <c r="Y681" s="457"/>
      <c r="Z681" s="457"/>
      <c r="AA681" s="457"/>
      <c r="AC681" t="s">
        <v>88</v>
      </c>
      <c r="AF681" s="205" t="str">
        <f>IF($F681="","",IFERROR(IFERROR(INDEX(Réttabanki!$U:$U,MATCH($F681,Réttabanki!$A:$A,0)),INDEX(Vöruskrá!$R:$R,MATCH($F681,Vöruskrá!$B:$B,0)))*$H681/1000,""))</f>
        <v/>
      </c>
      <c r="AG681" s="205" t="str">
        <f>IF($F681="","",IFERROR(IFERROR(INDEX(Réttabanki!$U:$U,MATCH($F681,Réttabanki!$A:$A,0)),INDEX(Vöruskrá!$R:$R,MATCH($F681,Vöruskrá!$B:$B,0)))*IF($I681="",$H681*(1+$AD$2),$I681)/1000,""))</f>
        <v/>
      </c>
      <c r="AH681" s="206">
        <f>IF($J681="","",$J681/$AE$6)</f>
        <v>7.2592592592592597E-2</v>
      </c>
      <c r="AI681" s="409" t="str">
        <f t="shared" ref="AI681:AI687" si="45">IF($AH681="","",IF($AH681&gt;$AE$7,"⚠ Yfir "&amp;TEXT($AE$7,"0%"),"OK"))</f>
        <v>OK</v>
      </c>
      <c r="AJ681" s="314">
        <f>IF($A681&lt;&gt;"",$A681,AJ677)</f>
        <v>46286</v>
      </c>
    </row>
    <row r="682" spans="1:36" ht="15" customHeight="1">
      <c r="A682" s="154"/>
      <c r="B682" s="95" t="s">
        <v>2350</v>
      </c>
      <c r="C682" s="95">
        <v>39</v>
      </c>
      <c r="D682" s="96"/>
      <c r="E682" s="96"/>
      <c r="F682" s="96" t="s">
        <v>2395</v>
      </c>
      <c r="G682" s="96"/>
      <c r="H682" s="97"/>
      <c r="I682" s="97"/>
      <c r="J682" s="225">
        <f>SUMIFS($AG$3:$AG$798,$AJ$3:$AJ$798,$AJ682,$D$3:$D$798,"&lt;&gt;Grunnskólar starfsmenn",$E$3:$E$798,"Aðalréttur")+SUMIFS($AG$3:$AG$798,$AJ$3:$AJ$798,$AJ682,$D$3:$D$798,"&lt;&gt;Grunnskólar starfsmenn",$E$3:$E$798,"Meðlætisbar")</f>
        <v>66.5</v>
      </c>
      <c r="K682" s="9" t="s">
        <v>2394</v>
      </c>
      <c r="L682" s="9"/>
      <c r="M682" s="9"/>
      <c r="N682" s="10"/>
      <c r="O682" s="10"/>
      <c r="P682" s="10"/>
      <c r="Q682" s="10"/>
      <c r="R682" s="10"/>
      <c r="S682" s="10"/>
      <c r="T682" s="44"/>
      <c r="U682" s="455"/>
      <c r="V682" s="455"/>
      <c r="W682" s="455"/>
      <c r="X682" s="455"/>
      <c r="Y682" s="455"/>
      <c r="Z682" s="455"/>
      <c r="AA682" s="455"/>
      <c r="AC682" t="s">
        <v>93</v>
      </c>
      <c r="AF682" s="205" t="str">
        <f>IF($F682="","",IFERROR(IFERROR(INDEX(Réttabanki!$U:$U,MATCH($F682,Réttabanki!$A:$A,0)),INDEX(Vöruskrá!$R:$R,MATCH($F682,Vöruskrá!$B:$B,0)))*$H682/1000,""))</f>
        <v/>
      </c>
      <c r="AG682" s="205" t="str">
        <f>IF($F682="","",IFERROR(IFERROR(INDEX(Réttabanki!$U:$U,MATCH($F682,Réttabanki!$A:$A,0)),INDEX(Vöruskrá!$R:$R,MATCH($F682,Vöruskrá!$B:$B,0)))*IF($I682="",$H682*(1+$AD$2),$I682)/1000,""))</f>
        <v/>
      </c>
      <c r="AH682" s="206">
        <f>IF($J682="","",$J682/$AE$5)</f>
        <v>5.7826086956521743E-2</v>
      </c>
      <c r="AI682" s="409" t="str">
        <f t="shared" si="45"/>
        <v>OK</v>
      </c>
      <c r="AJ682" s="314">
        <f t="shared" ref="AJ682:AJ687" si="46">IF($A682&lt;&gt;"",$A682,AJ681)</f>
        <v>46286</v>
      </c>
    </row>
    <row r="683" spans="1:36" ht="14.45">
      <c r="A683" s="155">
        <v>46287</v>
      </c>
      <c r="B683" t="s">
        <v>2396</v>
      </c>
      <c r="C683">
        <v>39</v>
      </c>
      <c r="D683" t="s">
        <v>2318</v>
      </c>
      <c r="E683" t="s">
        <v>2352</v>
      </c>
      <c r="G683" t="s">
        <v>2853</v>
      </c>
      <c r="J683" s="438" t="str">
        <f>IF($F683="","",IFERROR(IFERROR(INDEX(Réttabanki!$U:$U,MATCH($F683,Réttabanki!$A:$A,0)),INDEX(Vöruskrá!$R:$R,MATCH($F683,Vöruskrá!$B:$B,0)))*($H683+IF($I683="",$H683*(1+$AD$2),$I683))/2/1000,""))</f>
        <v/>
      </c>
      <c r="K683" t="s">
        <v>2854</v>
      </c>
      <c r="L683" t="s">
        <v>2855</v>
      </c>
      <c r="U683" s="457"/>
      <c r="V683" s="457"/>
      <c r="W683" s="457"/>
      <c r="X683" s="457"/>
      <c r="Y683" s="457"/>
      <c r="Z683" s="457"/>
      <c r="AA683" s="457"/>
      <c r="AF683" t="str">
        <f>IF($F683="","",IFERROR(IFERROR(INDEX(Réttabanki!$U:$U,MATCH($F683,Réttabanki!$A:$A,0)),INDEX(Vöruskrá!$R:$R,MATCH($F683,Vöruskrá!$B:$B,0)))*$H683/1000,""))</f>
        <v/>
      </c>
      <c r="AG683" t="str">
        <f>IF($F683="","",IFERROR(IFERROR(INDEX(Réttabanki!$U:$U,MATCH($F683,Réttabanki!$A:$A,0)),INDEX(Vöruskrá!$R:$R,MATCH($F683,Vöruskrá!$B:$B,0)))*IF($I683="",$H683*(1+$AD$2),$I683)/1000,""))</f>
        <v/>
      </c>
      <c r="AH683" t="str">
        <f>IF(N($AF683)+N($AG683)=0,"",MAX(N($AF683)/$AE$6,N($AG683)/$AE$5))</f>
        <v/>
      </c>
      <c r="AI683" t="str">
        <f t="shared" si="45"/>
        <v/>
      </c>
      <c r="AJ683" s="314">
        <f t="shared" si="46"/>
        <v>46287</v>
      </c>
    </row>
    <row r="684" spans="1:36" ht="14.45">
      <c r="A684" s="155"/>
      <c r="B684" t="s">
        <v>2396</v>
      </c>
      <c r="C684">
        <v>39</v>
      </c>
      <c r="D684" t="s">
        <v>2318</v>
      </c>
      <c r="E684" t="s">
        <v>2352</v>
      </c>
      <c r="F684" t="s">
        <v>925</v>
      </c>
      <c r="G684" t="s">
        <v>925</v>
      </c>
      <c r="H684">
        <v>160</v>
      </c>
      <c r="I684">
        <v>180</v>
      </c>
      <c r="J684" s="438">
        <f>IF($F684="","",IFERROR(IFERROR(INDEX(Réttabanki!$U:$U,MATCH($F684,Réttabanki!$A:$A,0)),INDEX(Vöruskrá!$R:$R,MATCH($F684,Vöruskrá!$B:$B,0)))*($H684+IF($I684="",$H684*(1+$AD$2),$I684))/2/1000,""))</f>
        <v>355.3</v>
      </c>
      <c r="K684" t="s">
        <v>925</v>
      </c>
      <c r="L684" t="s">
        <v>666</v>
      </c>
      <c r="N684">
        <v>100</v>
      </c>
      <c r="O684">
        <v>0.7</v>
      </c>
      <c r="P684">
        <v>0.1</v>
      </c>
      <c r="Q684">
        <v>0</v>
      </c>
      <c r="R684">
        <v>23</v>
      </c>
      <c r="S684">
        <v>0.3</v>
      </c>
      <c r="U684" s="455"/>
      <c r="V684" s="455"/>
      <c r="W684" s="455"/>
      <c r="X684" s="455"/>
      <c r="Y684" s="455"/>
      <c r="Z684" s="455"/>
      <c r="AA684" s="455"/>
      <c r="AF684">
        <f>IF($F684="","",IFERROR(IFERROR(INDEX(Réttabanki!$U:$U,MATCH($F684,Réttabanki!$A:$A,0)),INDEX(Vöruskrá!$R:$R,MATCH($F684,Vöruskrá!$B:$B,0)))*$H684/1000,""))</f>
        <v>334.4</v>
      </c>
      <c r="AG684">
        <f>IF($F684="","",IFERROR(IFERROR(INDEX(Réttabanki!$U:$U,MATCH($F684,Réttabanki!$A:$A,0)),INDEX(Vöruskrá!$R:$R,MATCH($F684,Vöruskrá!$B:$B,0)))*IF($I684="",$H684*(1+$AD$2),$I684)/1000,""))</f>
        <v>376.2</v>
      </c>
      <c r="AH684">
        <f>IF(N($AF684)+N($AG684)=0,"",MAX(N($AF684)/$AE$6,N($AG684)/$AE$5))</f>
        <v>0.32713043478260867</v>
      </c>
      <c r="AI684" t="str">
        <f t="shared" si="45"/>
        <v>⚠ Yfir 30%</v>
      </c>
      <c r="AJ684" s="314">
        <f t="shared" si="46"/>
        <v>46287</v>
      </c>
    </row>
    <row r="685" spans="1:36" ht="14.45">
      <c r="A685" s="155"/>
      <c r="B685" t="s">
        <v>2396</v>
      </c>
      <c r="C685">
        <v>39</v>
      </c>
      <c r="D685" t="s">
        <v>2318</v>
      </c>
      <c r="E685" t="s">
        <v>2352</v>
      </c>
      <c r="F685" t="s">
        <v>1001</v>
      </c>
      <c r="G685" t="s">
        <v>677</v>
      </c>
      <c r="H685">
        <v>80</v>
      </c>
      <c r="I685">
        <v>100</v>
      </c>
      <c r="J685" s="438">
        <f>IF($F685="","",IFERROR(IFERROR(INDEX(Réttabanki!$U:$U,MATCH($F685,Réttabanki!$A:$A,0)),INDEX(Vöruskrá!$R:$R,MATCH($F685,Vöruskrá!$B:$B,0)))*($H685+IF($I685="",$H685*(1+$AD$2),$I685))/2/1000,""))</f>
        <v>18</v>
      </c>
      <c r="K685" t="s">
        <v>677</v>
      </c>
      <c r="L685" t="s">
        <v>228</v>
      </c>
      <c r="N685">
        <v>77</v>
      </c>
      <c r="O685">
        <v>0.1</v>
      </c>
      <c r="P685">
        <v>0</v>
      </c>
      <c r="Q685">
        <v>17</v>
      </c>
      <c r="R685">
        <v>2</v>
      </c>
      <c r="S685">
        <v>0</v>
      </c>
      <c r="U685" s="457"/>
      <c r="V685" s="457"/>
      <c r="W685" s="457"/>
      <c r="X685" s="457"/>
      <c r="Y685" s="457"/>
      <c r="Z685" s="457"/>
      <c r="AA685" s="457"/>
      <c r="AF685">
        <f>IF($F685="","",IFERROR(IFERROR(INDEX(Réttabanki!$U:$U,MATCH($F685,Réttabanki!$A:$A,0)),INDEX(Vöruskrá!$R:$R,MATCH($F685,Vöruskrá!$B:$B,0)))*$H685/1000,""))</f>
        <v>16</v>
      </c>
      <c r="AG685">
        <f>IF($F685="","",IFERROR(IFERROR(INDEX(Réttabanki!$U:$U,MATCH($F685,Réttabanki!$A:$A,0)),INDEX(Vöruskrá!$R:$R,MATCH($F685,Vöruskrá!$B:$B,0)))*IF($I685="",$H685*(1+$AD$2),$I685)/1000,""))</f>
        <v>20</v>
      </c>
      <c r="AH685">
        <f>IF(N($AF685)+N($AG685)=0,"",MAX(N($AF685)/$AE$6,N($AG685)/$AE$5))</f>
        <v>1.7391304347826087E-2</v>
      </c>
      <c r="AI685" t="str">
        <f t="shared" si="45"/>
        <v>OK</v>
      </c>
      <c r="AJ685" s="314">
        <f t="shared" si="46"/>
        <v>46287</v>
      </c>
    </row>
    <row r="686" spans="1:36" ht="14.45">
      <c r="A686" s="155"/>
      <c r="B686" t="s">
        <v>2396</v>
      </c>
      <c r="C686">
        <v>39</v>
      </c>
      <c r="D686" t="s">
        <v>2318</v>
      </c>
      <c r="E686" t="s">
        <v>2352</v>
      </c>
      <c r="F686" t="s">
        <v>440</v>
      </c>
      <c r="G686" t="s">
        <v>2402</v>
      </c>
      <c r="H686">
        <v>40</v>
      </c>
      <c r="I686">
        <v>40</v>
      </c>
      <c r="J686" s="438">
        <f>IF($F686="","",IFERROR(IFERROR(INDEX(Réttabanki!$U:$U,MATCH($F686,Réttabanki!$A:$A,0)),INDEX(Vöruskrá!$R:$R,MATCH($F686,Vöruskrá!$B:$B,0)))*($H686+IF($I686="",$H686*(1+$AD$2),$I686))/2/1000,""))</f>
        <v>40.72</v>
      </c>
      <c r="K686" t="s">
        <v>441</v>
      </c>
      <c r="L686" t="s">
        <v>442</v>
      </c>
      <c r="M686" t="s">
        <v>443</v>
      </c>
      <c r="N686">
        <v>252</v>
      </c>
      <c r="O686">
        <v>1.1000000000000001</v>
      </c>
      <c r="P686">
        <v>0.2</v>
      </c>
      <c r="Q686">
        <v>50</v>
      </c>
      <c r="R686">
        <v>4.8</v>
      </c>
      <c r="S686">
        <v>0.6</v>
      </c>
      <c r="U686" s="455"/>
      <c r="V686" s="455"/>
      <c r="W686" s="455"/>
      <c r="X686" s="455"/>
      <c r="Y686" s="455"/>
      <c r="Z686" s="455"/>
      <c r="AA686" s="455"/>
      <c r="AF686">
        <f>IF($F686="","",IFERROR(IFERROR(INDEX(Réttabanki!$U:$U,MATCH($F686,Réttabanki!$A:$A,0)),INDEX(Vöruskrá!$R:$R,MATCH($F686,Vöruskrá!$B:$B,0)))*$H686/1000,""))</f>
        <v>40.72</v>
      </c>
      <c r="AG686">
        <f>IF($F686="","",IFERROR(IFERROR(INDEX(Réttabanki!$U:$U,MATCH($F686,Réttabanki!$A:$A,0)),INDEX(Vöruskrá!$R:$R,MATCH($F686,Vöruskrá!$B:$B,0)))*IF($I686="",$H686*(1+$AD$2),$I686)/1000,""))</f>
        <v>40.72</v>
      </c>
      <c r="AH686">
        <f>IF(N($AF686)+N($AG686)=0,"",MAX(N($AF686)/$AE$6,N($AG686)/$AE$5))</f>
        <v>3.5408695652173909E-2</v>
      </c>
      <c r="AI686" t="str">
        <f t="shared" si="45"/>
        <v>OK</v>
      </c>
      <c r="AJ686" s="314">
        <f t="shared" si="46"/>
        <v>46287</v>
      </c>
    </row>
    <row r="687" spans="1:36" ht="14.45">
      <c r="A687" s="155"/>
      <c r="B687" t="s">
        <v>2396</v>
      </c>
      <c r="C687">
        <v>39</v>
      </c>
      <c r="D687" t="s">
        <v>2318</v>
      </c>
      <c r="E687" t="s">
        <v>1080</v>
      </c>
      <c r="F687" t="s">
        <v>710</v>
      </c>
      <c r="G687" t="s">
        <v>2856</v>
      </c>
      <c r="H687">
        <v>160</v>
      </c>
      <c r="I687">
        <v>180</v>
      </c>
      <c r="J687" s="438">
        <f>IF($F687="","",IFERROR(IFERROR(INDEX(Réttabanki!$U:$U,MATCH($F687,Réttabanki!$A:$A,0)),INDEX(Vöruskrá!$R:$R,MATCH($F687,Vöruskrá!$B:$B,0)))*($H687+IF($I687="",$H687*(1+$AD$2),$I687))/2/1000,""))</f>
        <v>323</v>
      </c>
      <c r="K687" t="s">
        <v>712</v>
      </c>
      <c r="L687" t="s">
        <v>254</v>
      </c>
      <c r="N687">
        <v>245</v>
      </c>
      <c r="O687">
        <v>12.6</v>
      </c>
      <c r="P687">
        <v>4.5</v>
      </c>
      <c r="Q687">
        <v>16.5</v>
      </c>
      <c r="R687">
        <v>16</v>
      </c>
      <c r="S687">
        <v>1.6</v>
      </c>
      <c r="U687" s="457"/>
      <c r="V687" s="457"/>
      <c r="W687" s="457"/>
      <c r="X687" s="457"/>
      <c r="Y687" s="457"/>
      <c r="Z687" s="457"/>
      <c r="AA687" s="457"/>
      <c r="AF687">
        <f>IF($F687="","",IFERROR(IFERROR(INDEX(Réttabanki!$U:$U,MATCH($F687,Réttabanki!$A:$A,0)),INDEX(Vöruskrá!$R:$R,MATCH($F687,Vöruskrá!$B:$B,0)))*$H687/1000,""))</f>
        <v>304</v>
      </c>
      <c r="AG687">
        <f>IF($F687="","",IFERROR(IFERROR(INDEX(Réttabanki!$U:$U,MATCH($F687,Réttabanki!$A:$A,0)),INDEX(Vöruskrá!$R:$R,MATCH($F687,Vöruskrá!$B:$B,0)))*IF($I687="",$H687*(1+$AD$2),$I687)/1000,""))</f>
        <v>342</v>
      </c>
      <c r="AH687">
        <f>IF(N($AF687)+N($AG687)=0,"",MAX(N($AF687)/$AE$6,N($AG687)/$AE$5))</f>
        <v>0.29739130434782607</v>
      </c>
      <c r="AI687" t="str">
        <f t="shared" si="45"/>
        <v>OK</v>
      </c>
      <c r="AJ687" s="314">
        <f t="shared" si="46"/>
        <v>46287</v>
      </c>
    </row>
    <row r="688" spans="1:36" ht="14.45">
      <c r="A688" s="155"/>
      <c r="B688" t="s">
        <v>2396</v>
      </c>
      <c r="C688">
        <v>39</v>
      </c>
      <c r="D688" t="s">
        <v>2318</v>
      </c>
      <c r="E688" t="s">
        <v>1080</v>
      </c>
      <c r="G688" t="s">
        <v>2857</v>
      </c>
      <c r="J688" s="438"/>
      <c r="K688" t="s">
        <v>2858</v>
      </c>
      <c r="L688" t="s">
        <v>666</v>
      </c>
      <c r="U688" s="455"/>
      <c r="V688" s="455"/>
      <c r="W688" s="455"/>
      <c r="X688" s="455"/>
      <c r="Y688" s="455"/>
      <c r="Z688" s="455"/>
      <c r="AA688" s="455"/>
      <c r="AJ688" s="314"/>
    </row>
    <row r="689" spans="1:36" ht="14.45">
      <c r="A689" s="155"/>
      <c r="B689" t="s">
        <v>2396</v>
      </c>
      <c r="C689">
        <v>39</v>
      </c>
      <c r="D689" t="s">
        <v>2318</v>
      </c>
      <c r="E689" t="s">
        <v>1080</v>
      </c>
      <c r="F689" t="s">
        <v>925</v>
      </c>
      <c r="G689" t="s">
        <v>925</v>
      </c>
      <c r="H689">
        <v>160</v>
      </c>
      <c r="I689">
        <v>180</v>
      </c>
      <c r="J689" s="438"/>
      <c r="K689" t="s">
        <v>925</v>
      </c>
      <c r="L689" t="s">
        <v>666</v>
      </c>
      <c r="N689">
        <v>100</v>
      </c>
      <c r="O689">
        <v>0.7</v>
      </c>
      <c r="P689">
        <v>0.1</v>
      </c>
      <c r="Q689">
        <v>0</v>
      </c>
      <c r="R689">
        <v>23</v>
      </c>
      <c r="S689">
        <v>0.3</v>
      </c>
      <c r="U689" s="457"/>
      <c r="V689" s="457"/>
      <c r="W689" s="457"/>
      <c r="X689" s="457"/>
      <c r="Y689" s="457"/>
      <c r="Z689" s="457"/>
      <c r="AA689" s="457"/>
      <c r="AJ689" s="314"/>
    </row>
    <row r="690" spans="1:36" ht="14.45">
      <c r="A690" s="155"/>
      <c r="B690" t="s">
        <v>2396</v>
      </c>
      <c r="C690">
        <v>39</v>
      </c>
      <c r="D690" t="s">
        <v>2318</v>
      </c>
      <c r="E690" t="s">
        <v>1080</v>
      </c>
      <c r="F690" t="s">
        <v>1001</v>
      </c>
      <c r="G690" t="s">
        <v>677</v>
      </c>
      <c r="H690">
        <v>80</v>
      </c>
      <c r="I690">
        <v>100</v>
      </c>
      <c r="J690" s="438"/>
      <c r="K690" t="s">
        <v>677</v>
      </c>
      <c r="L690" t="s">
        <v>228</v>
      </c>
      <c r="N690">
        <v>77</v>
      </c>
      <c r="O690">
        <v>0.1</v>
      </c>
      <c r="P690">
        <v>0</v>
      </c>
      <c r="Q690">
        <v>17</v>
      </c>
      <c r="R690">
        <v>2</v>
      </c>
      <c r="S690">
        <v>0</v>
      </c>
      <c r="U690" s="455"/>
      <c r="V690" s="455"/>
      <c r="W690" s="455"/>
      <c r="X690" s="455"/>
      <c r="Y690" s="455"/>
      <c r="Z690" s="455"/>
      <c r="AA690" s="455"/>
      <c r="AJ690" s="314"/>
    </row>
    <row r="691" spans="1:36" ht="14.45">
      <c r="A691" s="155"/>
      <c r="B691" t="s">
        <v>2396</v>
      </c>
      <c r="C691">
        <v>39</v>
      </c>
      <c r="D691" t="s">
        <v>2318</v>
      </c>
      <c r="E691" t="s">
        <v>1080</v>
      </c>
      <c r="F691" t="s">
        <v>1320</v>
      </c>
      <c r="G691" t="s">
        <v>2410</v>
      </c>
      <c r="H691">
        <v>40</v>
      </c>
      <c r="I691">
        <v>40</v>
      </c>
      <c r="J691" s="438"/>
      <c r="K691" t="s">
        <v>1322</v>
      </c>
      <c r="L691" t="s">
        <v>228</v>
      </c>
      <c r="N691">
        <v>218</v>
      </c>
      <c r="O691">
        <v>1.2</v>
      </c>
      <c r="P691">
        <v>0.2</v>
      </c>
      <c r="Q691">
        <v>45.9</v>
      </c>
      <c r="R691">
        <v>5.6</v>
      </c>
      <c r="S691">
        <v>1</v>
      </c>
      <c r="U691" s="457"/>
      <c r="V691" s="457"/>
      <c r="W691" s="457"/>
      <c r="X691" s="457"/>
      <c r="Y691" s="457"/>
      <c r="Z691" s="457"/>
      <c r="AA691" s="457"/>
      <c r="AJ691" s="314"/>
    </row>
    <row r="692" spans="1:36" ht="15" customHeight="1">
      <c r="A692" s="155"/>
      <c r="B692" t="s">
        <v>2396</v>
      </c>
      <c r="C692">
        <v>39</v>
      </c>
      <c r="D692" t="s">
        <v>2318</v>
      </c>
      <c r="E692" t="s">
        <v>2376</v>
      </c>
      <c r="G692" t="s">
        <v>2859</v>
      </c>
      <c r="J692" s="438" t="str">
        <f>IF($F692="","",IFERROR(IFERROR(INDEX(Réttabanki!$U:$U,MATCH($F692,Réttabanki!$A:$A,0)),INDEX(Vöruskrá!$R:$R,MATCH($F692,Vöruskrá!$B:$B,0)))*($H692+IF($I692="",$H692*(1+$AD$2),$I692))/2/1000,""))</f>
        <v/>
      </c>
      <c r="K692" t="s">
        <v>2860</v>
      </c>
      <c r="L692" t="s">
        <v>228</v>
      </c>
      <c r="U692" s="455"/>
      <c r="V692" s="455"/>
      <c r="W692" s="455"/>
      <c r="X692" s="455"/>
      <c r="Y692" s="455"/>
      <c r="Z692" s="455"/>
      <c r="AA692" s="455"/>
      <c r="AF692" t="str">
        <f>IF($F692="","",IFERROR(IFERROR(INDEX(Réttabanki!$U:$U,MATCH($F692,Réttabanki!$A:$A,0)),INDEX(Vöruskrá!$R:$R,MATCH($F692,Vöruskrá!$B:$B,0)))*$H692/1000,""))</f>
        <v/>
      </c>
      <c r="AG692" t="str">
        <f>IF($F692="","",IFERROR(IFERROR(INDEX(Réttabanki!$U:$U,MATCH($F692,Réttabanki!$A:$A,0)),INDEX(Vöruskrá!$R:$R,MATCH($F692,Vöruskrá!$B:$B,0)))*IF($I692="",$H692*(1+$AD$2),$I692)/1000,""))</f>
        <v/>
      </c>
      <c r="AH692" t="str">
        <f>IF(N($AF692)+N($AG692)=0,"",MAX(N($AF692)/$AE$6,N($AG692)/$AE$5))</f>
        <v/>
      </c>
      <c r="AI692" t="str">
        <f>IF($AH692="","",IF($AH692&gt;$AE$7,"⚠ Yfir "&amp;TEXT($AE$7,"0%"),"OK"))</f>
        <v/>
      </c>
      <c r="AJ692">
        <f>IF($A692&lt;&gt;"",$A692,AJ687)</f>
        <v>46287</v>
      </c>
    </row>
    <row r="693" spans="1:36" ht="15" customHeight="1">
      <c r="A693" s="155"/>
      <c r="B693" t="s">
        <v>2396</v>
      </c>
      <c r="C693">
        <v>39</v>
      </c>
      <c r="D693" t="s">
        <v>2318</v>
      </c>
      <c r="E693" t="s">
        <v>2376</v>
      </c>
      <c r="F693" t="s">
        <v>293</v>
      </c>
      <c r="G693" t="s">
        <v>2861</v>
      </c>
      <c r="H693">
        <v>160</v>
      </c>
      <c r="I693">
        <v>180</v>
      </c>
      <c r="J693" s="438">
        <f>IF($F693="","",IFERROR(IFERROR(INDEX(Réttabanki!$U:$U,MATCH($F693,Réttabanki!$A:$A,0)),INDEX(Vöruskrá!$R:$R,MATCH($F693,Vöruskrá!$B:$B,0)))*($H693+IF($I693="",$H693*(1+$AD$2),$I693))/2/1000,""))</f>
        <v>425</v>
      </c>
      <c r="K693" t="s">
        <v>295</v>
      </c>
      <c r="L693" t="s">
        <v>228</v>
      </c>
      <c r="M693" t="s">
        <v>296</v>
      </c>
      <c r="N693">
        <v>256</v>
      </c>
      <c r="O693">
        <v>17</v>
      </c>
      <c r="P693">
        <v>1.2</v>
      </c>
      <c r="Q693">
        <v>14</v>
      </c>
      <c r="R693">
        <v>12</v>
      </c>
      <c r="S693">
        <v>1.2</v>
      </c>
      <c r="U693" s="457"/>
      <c r="V693" s="457"/>
      <c r="W693" s="457"/>
      <c r="X693" s="457"/>
      <c r="Y693" s="457"/>
      <c r="Z693" s="457"/>
      <c r="AA693" s="457"/>
      <c r="AF693">
        <f>IF($F693="","",IFERROR(IFERROR(INDEX(Réttabanki!$U:$U,MATCH($F693,Réttabanki!$A:$A,0)),INDEX(Vöruskrá!$R:$R,MATCH($F693,Vöruskrá!$B:$B,0)))*$H693/1000,""))</f>
        <v>400</v>
      </c>
      <c r="AG693">
        <f>IF($F693="","",IFERROR(IFERROR(INDEX(Réttabanki!$U:$U,MATCH($F693,Réttabanki!$A:$A,0)),INDEX(Vöruskrá!$R:$R,MATCH($F693,Vöruskrá!$B:$B,0)))*IF($I693="",$H693*(1+$AD$2),$I693)/1000,""))</f>
        <v>450</v>
      </c>
      <c r="AH693">
        <f>IF(N($AF693)+N($AG693)=0,"",MAX(N($AF693)/$AE$6,N($AG693)/$AE$5))</f>
        <v>0.39130434782608697</v>
      </c>
      <c r="AI693" t="str">
        <f>IF($AH693="","",IF($AH693&gt;$AE$7,"⚠ Yfir "&amp;TEXT($AE$7,"0%"),"OK"))</f>
        <v>⚠ Yfir 30%</v>
      </c>
      <c r="AJ693">
        <f>IF($A693&lt;&gt;"",$A693,AJ692)</f>
        <v>46287</v>
      </c>
    </row>
    <row r="694" spans="1:36" ht="15" customHeight="1">
      <c r="A694" s="155"/>
      <c r="B694" t="s">
        <v>2396</v>
      </c>
      <c r="C694">
        <v>39</v>
      </c>
      <c r="D694" t="s">
        <v>2318</v>
      </c>
      <c r="E694" t="s">
        <v>2376</v>
      </c>
      <c r="F694" t="s">
        <v>1001</v>
      </c>
      <c r="G694" t="s">
        <v>677</v>
      </c>
      <c r="H694">
        <v>80</v>
      </c>
      <c r="I694">
        <v>100</v>
      </c>
      <c r="J694" s="438">
        <f>IF($F694="","",IFERROR(IFERROR(INDEX(Réttabanki!$U:$U,MATCH($F694,Réttabanki!$A:$A,0)),INDEX(Vöruskrá!$R:$R,MATCH($F694,Vöruskrá!$B:$B,0)))*($H694+IF($I694="",$H694*(1+$AD$2),$I694))/2/1000,""))</f>
        <v>18</v>
      </c>
      <c r="K694" t="s">
        <v>677</v>
      </c>
      <c r="L694" t="s">
        <v>228</v>
      </c>
      <c r="N694">
        <v>77</v>
      </c>
      <c r="O694">
        <v>0.1</v>
      </c>
      <c r="P694">
        <v>0</v>
      </c>
      <c r="Q694">
        <v>17</v>
      </c>
      <c r="R694">
        <v>2</v>
      </c>
      <c r="S694">
        <v>0</v>
      </c>
      <c r="U694" s="455"/>
      <c r="V694" s="455"/>
      <c r="W694" s="455"/>
      <c r="X694" s="455"/>
      <c r="Y694" s="455"/>
      <c r="Z694" s="455"/>
      <c r="AA694" s="455"/>
      <c r="AF694">
        <f>IF($F694="","",IFERROR(IFERROR(INDEX(Réttabanki!$U:$U,MATCH($F694,Réttabanki!$A:$A,0)),INDEX(Vöruskrá!$R:$R,MATCH($F694,Vöruskrá!$B:$B,0)))*$H694/1000,""))</f>
        <v>16</v>
      </c>
      <c r="AG694">
        <f>IF($F694="","",IFERROR(IFERROR(INDEX(Réttabanki!$U:$U,MATCH($F694,Réttabanki!$A:$A,0)),INDEX(Vöruskrá!$R:$R,MATCH($F694,Vöruskrá!$B:$B,0)))*IF($I694="",$H694*(1+$AD$2),$I694)/1000,""))</f>
        <v>20</v>
      </c>
      <c r="AH694">
        <f>IF(N($AF694)+N($AG694)=0,"",MAX(N($AF694)/$AE$6,N($AG694)/$AE$5))</f>
        <v>1.7391304347826087E-2</v>
      </c>
      <c r="AI694" t="str">
        <f>IF($AH694="","",IF($AH694&gt;$AE$7,"⚠ Yfir "&amp;TEXT($AE$7,"0%"),"OK"))</f>
        <v>OK</v>
      </c>
      <c r="AJ694">
        <f>IF($A694&lt;&gt;"",$A694,AJ693)</f>
        <v>46287</v>
      </c>
    </row>
    <row r="695" spans="1:36" ht="15" customHeight="1">
      <c r="A695" s="155"/>
      <c r="B695" t="s">
        <v>2396</v>
      </c>
      <c r="C695">
        <v>39</v>
      </c>
      <c r="D695" t="s">
        <v>2318</v>
      </c>
      <c r="E695" t="s">
        <v>2376</v>
      </c>
      <c r="G695" t="s">
        <v>2862</v>
      </c>
      <c r="H695">
        <v>25</v>
      </c>
      <c r="I695">
        <v>25</v>
      </c>
      <c r="J695" s="438"/>
      <c r="L695" t="s">
        <v>228</v>
      </c>
      <c r="N695">
        <v>532</v>
      </c>
      <c r="O695">
        <v>57</v>
      </c>
      <c r="P695">
        <v>3.7</v>
      </c>
      <c r="Q695">
        <v>5.9</v>
      </c>
      <c r="S695">
        <v>1.2</v>
      </c>
      <c r="U695" s="457"/>
      <c r="V695" s="457"/>
      <c r="W695" s="457"/>
      <c r="X695" s="457"/>
      <c r="Y695" s="457"/>
      <c r="Z695" s="457"/>
      <c r="AA695" s="457"/>
    </row>
    <row r="696" spans="1:36" ht="15" customHeight="1">
      <c r="A696" s="155"/>
      <c r="B696" t="s">
        <v>2396</v>
      </c>
      <c r="C696">
        <v>39</v>
      </c>
      <c r="D696" t="s">
        <v>2356</v>
      </c>
      <c r="E696" t="s">
        <v>2381</v>
      </c>
      <c r="G696" s="318" t="s">
        <v>2863</v>
      </c>
      <c r="J696" s="438" t="str">
        <f>IF($F696="","",IFERROR(IFERROR(INDEX(Réttabanki!$U:$U,MATCH($F696,Réttabanki!$A:$A,0)),INDEX(Vöruskrá!$R:$R,MATCH($F696,Vöruskrá!$B:$B,0)))*($H696+IF($I696="",$H696*(1+$AD$2),$I696))/2/1000,""))</f>
        <v/>
      </c>
      <c r="K696" t="s">
        <v>2864</v>
      </c>
      <c r="L696" t="s">
        <v>2865</v>
      </c>
      <c r="U696" s="455"/>
      <c r="V696" s="455"/>
      <c r="W696" s="455"/>
      <c r="X696" s="455"/>
      <c r="Y696" s="455"/>
      <c r="Z696" s="455"/>
      <c r="AA696" s="455"/>
      <c r="AF696" t="str">
        <f>IF($F696="","",IFERROR(IFERROR(INDEX(Réttabanki!$U:$U,MATCH($F696,Réttabanki!$A:$A,0)),INDEX(Vöruskrá!$R:$R,MATCH($F696,Vöruskrá!$B:$B,0)))*$H696/1000,""))</f>
        <v/>
      </c>
      <c r="AG696" t="str">
        <f>IF($F696="","",IFERROR(IFERROR(INDEX(Réttabanki!$U:$U,MATCH($F696,Réttabanki!$A:$A,0)),INDEX(Vöruskrá!$R:$R,MATCH($F696,Vöruskrá!$B:$B,0)))*IF($I696="",$H696*(1+$AD$2),$I696)/1000,""))</f>
        <v/>
      </c>
      <c r="AH696" t="str">
        <f t="shared" ref="AH696:AH705" si="47">IF(N($AF696)+N($AG696)=0,"",MAX(N($AF696)/$AE$6,N($AG696)/$AE$5))</f>
        <v/>
      </c>
      <c r="AI696" t="str">
        <f t="shared" ref="AI696:AI705" si="48">IF($AH696="","",IF($AH696&gt;$AE$7,"⚠ Yfir "&amp;TEXT($AE$7,"0%"),"OK"))</f>
        <v/>
      </c>
      <c r="AJ696">
        <f>IF($A696&lt;&gt;"",$A696,AJ694)</f>
        <v>46287</v>
      </c>
    </row>
    <row r="697" spans="1:36" ht="15" customHeight="1">
      <c r="A697" s="155"/>
      <c r="B697" t="s">
        <v>2396</v>
      </c>
      <c r="C697">
        <v>39</v>
      </c>
      <c r="D697" t="s">
        <v>2356</v>
      </c>
      <c r="E697" t="s">
        <v>2381</v>
      </c>
      <c r="F697" t="s">
        <v>1181</v>
      </c>
      <c r="G697" t="s">
        <v>2480</v>
      </c>
      <c r="I697">
        <v>15</v>
      </c>
      <c r="J697" s="444">
        <f>IF($F697="","",IFERROR(IFERROR(INDEX(Réttabanki!$U:$U,MATCH($F697,Réttabanki!$A:$A,0)),INDEX(Vöruskrá!$R:$R,MATCH($F697,Vöruskrá!$B:$B,0)))*($H697+IF($I697="",$H697*(1+$AD$2),$I697))/2/1000,""))</f>
        <v>6</v>
      </c>
      <c r="K697" t="s">
        <v>1182</v>
      </c>
      <c r="L697" t="s">
        <v>136</v>
      </c>
      <c r="N697">
        <v>126</v>
      </c>
      <c r="O697">
        <v>4.5999999999999996</v>
      </c>
      <c r="P697">
        <v>0.6</v>
      </c>
      <c r="Q697">
        <v>16.5</v>
      </c>
      <c r="R697">
        <v>3.6</v>
      </c>
      <c r="S697">
        <v>0.9</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12</v>
      </c>
      <c r="AH697">
        <f t="shared" si="47"/>
        <v>1.0434782608695653E-2</v>
      </c>
      <c r="AI697" t="str">
        <f t="shared" si="48"/>
        <v>OK</v>
      </c>
      <c r="AJ697">
        <f t="shared" ref="AJ697:AJ705" si="49">IF($A697&lt;&gt;"",$A697,AJ696)</f>
        <v>46287</v>
      </c>
    </row>
    <row r="698" spans="1:36" ht="15" customHeight="1">
      <c r="A698" s="155"/>
      <c r="B698" t="s">
        <v>2396</v>
      </c>
      <c r="C698">
        <v>39</v>
      </c>
      <c r="D698" t="s">
        <v>2356</v>
      </c>
      <c r="E698" t="s">
        <v>2381</v>
      </c>
      <c r="F698" t="s">
        <v>505</v>
      </c>
      <c r="G698" t="s">
        <v>2404</v>
      </c>
      <c r="I698">
        <v>15</v>
      </c>
      <c r="J698" s="444">
        <f>IF($F698="","",IFERROR(IFERROR(INDEX(Réttabanki!$U:$U,MATCH($F698,Réttabanki!$A:$A,0)),INDEX(Vöruskrá!$R:$R,MATCH($F698,Vöruskrá!$B:$B,0)))*($H698+IF($I698="",$H698*(1+$AD$2),$I698))/2/1000,""))</f>
        <v>17.25</v>
      </c>
      <c r="K698" t="s">
        <v>507</v>
      </c>
      <c r="L698" t="s">
        <v>214</v>
      </c>
      <c r="N698">
        <v>738</v>
      </c>
      <c r="O698">
        <v>82</v>
      </c>
      <c r="P698">
        <v>49</v>
      </c>
      <c r="Q698">
        <v>0.4</v>
      </c>
      <c r="R698">
        <v>0.6</v>
      </c>
      <c r="S698">
        <v>1.2</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34.5</v>
      </c>
      <c r="AH698">
        <f t="shared" si="47"/>
        <v>0.03</v>
      </c>
      <c r="AI698" t="str">
        <f t="shared" si="48"/>
        <v>OK</v>
      </c>
      <c r="AJ698">
        <f t="shared" si="49"/>
        <v>46287</v>
      </c>
    </row>
    <row r="699" spans="1:36" ht="15" customHeight="1">
      <c r="A699" s="155"/>
      <c r="B699" t="s">
        <v>2396</v>
      </c>
      <c r="C699">
        <v>39</v>
      </c>
      <c r="D699" t="s">
        <v>2356</v>
      </c>
      <c r="E699" t="s">
        <v>2381</v>
      </c>
      <c r="F699" t="s">
        <v>1441</v>
      </c>
      <c r="G699" t="s">
        <v>1441</v>
      </c>
      <c r="I699">
        <v>15</v>
      </c>
      <c r="J699" s="444">
        <f>IF($F699="","",IFERROR(IFERROR(INDEX(Réttabanki!$U:$U,MATCH($F699,Réttabanki!$A:$A,0)),INDEX(Vöruskrá!$R:$R,MATCH($F699,Vöruskrá!$B:$B,0)))*($H699+IF($I699="",$H699*(1+$AD$2),$I699))/2/1000,""))</f>
        <v>4.5</v>
      </c>
      <c r="K699" t="s">
        <v>1441</v>
      </c>
      <c r="N699">
        <v>35</v>
      </c>
      <c r="O699">
        <v>0.1</v>
      </c>
      <c r="P699">
        <v>0.02</v>
      </c>
      <c r="Q699">
        <v>5.4</v>
      </c>
      <c r="R699">
        <v>1.6</v>
      </c>
      <c r="S699">
        <v>0.01</v>
      </c>
      <c r="U699" s="457"/>
      <c r="V699" s="457"/>
      <c r="W699" s="457"/>
      <c r="X699" s="457"/>
      <c r="Y699" s="457"/>
      <c r="Z699" s="457"/>
      <c r="AA699" s="457"/>
      <c r="AF699">
        <f>IF($F699="","",IFERROR(IFERROR(INDEX(Réttabanki!$U:$U,MATCH($F699,Réttabanki!$A:$A,0)),INDEX(Vöruskrá!$R:$R,MATCH($F699,Vöruskrá!$B:$B,0)))*$H699/1000,""))</f>
        <v>0</v>
      </c>
      <c r="AG699">
        <f>IF($F699="","",IFERROR(IFERROR(INDEX(Réttabanki!$U:$U,MATCH($F699,Réttabanki!$A:$A,0)),INDEX(Vöruskrá!$R:$R,MATCH($F699,Vöruskrá!$B:$B,0)))*IF($I699="",$H699*(1+$AD$2),$I699)/1000,""))</f>
        <v>9</v>
      </c>
      <c r="AH699">
        <f t="shared" si="47"/>
        <v>7.8260869565217397E-3</v>
      </c>
      <c r="AI699" t="str">
        <f t="shared" si="48"/>
        <v>OK</v>
      </c>
      <c r="AJ699">
        <f t="shared" si="49"/>
        <v>46287</v>
      </c>
    </row>
    <row r="700" spans="1:36" ht="15" customHeight="1">
      <c r="A700" s="155"/>
      <c r="B700" t="s">
        <v>2396</v>
      </c>
      <c r="C700">
        <v>39</v>
      </c>
      <c r="D700" t="s">
        <v>2356</v>
      </c>
      <c r="E700" t="s">
        <v>2381</v>
      </c>
      <c r="F700" t="s">
        <v>1088</v>
      </c>
      <c r="G700" t="s">
        <v>2528</v>
      </c>
      <c r="I700">
        <v>15</v>
      </c>
      <c r="J700" s="444">
        <f>IF($F700="","",IFERROR(IFERROR(INDEX(Réttabanki!$U:$U,MATCH($F700,Réttabanki!$A:$A,0)),INDEX(Vöruskrá!$R:$R,MATCH($F700,Vöruskrá!$B:$B,0)))*($H700+IF($I700="",$H700*(1+$AD$2),$I700))/2/1000,""))</f>
        <v>6</v>
      </c>
      <c r="K700" t="s">
        <v>1089</v>
      </c>
      <c r="L700" t="s">
        <v>1077</v>
      </c>
      <c r="N700">
        <v>31</v>
      </c>
      <c r="O700">
        <v>0.3</v>
      </c>
      <c r="P700">
        <v>0</v>
      </c>
      <c r="Q700">
        <v>6</v>
      </c>
      <c r="R700">
        <v>1</v>
      </c>
      <c r="S700">
        <v>0</v>
      </c>
      <c r="U700" s="455"/>
      <c r="V700" s="455"/>
      <c r="W700" s="455"/>
      <c r="X700" s="455"/>
      <c r="Y700" s="455"/>
      <c r="Z700" s="455"/>
      <c r="AA700" s="455"/>
      <c r="AF700">
        <f>IF($F700="","",IFERROR(IFERROR(INDEX(Réttabanki!$U:$U,MATCH($F700,Réttabanki!$A:$A,0)),INDEX(Vöruskrá!$R:$R,MATCH($F700,Vöruskrá!$B:$B,0)))*$H700/1000,""))</f>
        <v>0</v>
      </c>
      <c r="AG700">
        <f>IF($F700="","",IFERROR(IFERROR(INDEX(Réttabanki!$U:$U,MATCH($F700,Réttabanki!$A:$A,0)),INDEX(Vöruskrá!$R:$R,MATCH($F700,Vöruskrá!$B:$B,0)))*IF($I700="",$H700*(1+$AD$2),$I700)/1000,""))</f>
        <v>12</v>
      </c>
      <c r="AH700">
        <f t="shared" si="47"/>
        <v>1.0434782608695653E-2</v>
      </c>
      <c r="AI700" t="str">
        <f t="shared" si="48"/>
        <v>OK</v>
      </c>
      <c r="AJ700">
        <f t="shared" si="49"/>
        <v>46287</v>
      </c>
    </row>
    <row r="701" spans="1:36" ht="15" customHeight="1">
      <c r="A701" s="155"/>
      <c r="B701" t="s">
        <v>2396</v>
      </c>
      <c r="C701">
        <v>39</v>
      </c>
      <c r="D701" t="s">
        <v>2344</v>
      </c>
      <c r="E701" t="s">
        <v>2481</v>
      </c>
      <c r="G701" t="s">
        <v>2866</v>
      </c>
      <c r="J701" s="438" t="str">
        <f>IF($F701="","",IFERROR(IFERROR(INDEX(Réttabanki!$U:$U,MATCH($F701,Réttabanki!$A:$A,0)),INDEX(Vöruskrá!$R:$R,MATCH($F701,Vöruskrá!$B:$B,0)))*($H701+IF($I701="",$H701*(1+$AD$2),$I701))/2/1000,""))</f>
        <v/>
      </c>
      <c r="K701" t="s">
        <v>507</v>
      </c>
      <c r="L701" t="s">
        <v>214</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7"/>
        <v/>
      </c>
      <c r="AI701" t="str">
        <f t="shared" si="48"/>
        <v/>
      </c>
      <c r="AJ701">
        <f t="shared" si="49"/>
        <v>46287</v>
      </c>
    </row>
    <row r="702" spans="1:36" ht="15" customHeight="1">
      <c r="A702" s="155"/>
      <c r="B702" t="s">
        <v>2396</v>
      </c>
      <c r="C702">
        <v>39</v>
      </c>
      <c r="D702" t="s">
        <v>2344</v>
      </c>
      <c r="E702" t="s">
        <v>2481</v>
      </c>
      <c r="F702" t="s">
        <v>505</v>
      </c>
      <c r="G702" t="s">
        <v>2404</v>
      </c>
      <c r="H702">
        <v>15</v>
      </c>
      <c r="J702" s="444">
        <f>IF($F702="","",IFERROR(IFERROR(INDEX(Réttabanki!$U:$U,MATCH($F702,Réttabanki!$A:$A,0)),INDEX(Vöruskrá!$R:$R,MATCH($F702,Vöruskrá!$B:$B,0)))*($H702+IF($I702="",$H702*(1+$AD$2),$I702))/2/1000,""))</f>
        <v>43.125</v>
      </c>
      <c r="K702" t="s">
        <v>507</v>
      </c>
      <c r="L702" t="s">
        <v>214</v>
      </c>
      <c r="N702">
        <v>738</v>
      </c>
      <c r="O702">
        <v>82</v>
      </c>
      <c r="P702">
        <v>49</v>
      </c>
      <c r="Q702">
        <v>0.4</v>
      </c>
      <c r="R702">
        <v>0.6</v>
      </c>
      <c r="S702">
        <v>1.2</v>
      </c>
      <c r="U702" s="455"/>
      <c r="V702" s="455"/>
      <c r="W702" s="455"/>
      <c r="X702" s="455"/>
      <c r="Y702" s="455"/>
      <c r="Z702" s="455"/>
      <c r="AA702" s="455"/>
      <c r="AF702">
        <f>IF($F702="","",IFERROR(IFERROR(INDEX(Réttabanki!$U:$U,MATCH($F702,Réttabanki!$A:$A,0)),INDEX(Vöruskrá!$R:$R,MATCH($F702,Vöruskrá!$B:$B,0)))*$H702/1000,""))</f>
        <v>34.5</v>
      </c>
      <c r="AG702">
        <f>IF($F702="","",IFERROR(IFERROR(INDEX(Réttabanki!$U:$U,MATCH($F702,Réttabanki!$A:$A,0)),INDEX(Vöruskrá!$R:$R,MATCH($F702,Vöruskrá!$B:$B,0)))*IF($I702="",$H702*(1+$AD$2),$I702)/1000,""))</f>
        <v>51.75</v>
      </c>
      <c r="AH702">
        <f t="shared" si="47"/>
        <v>4.4999999999999998E-2</v>
      </c>
      <c r="AI702" t="str">
        <f t="shared" si="48"/>
        <v>OK</v>
      </c>
      <c r="AJ702">
        <f t="shared" si="49"/>
        <v>46287</v>
      </c>
    </row>
    <row r="703" spans="1:36" ht="15" customHeight="1">
      <c r="A703" s="155"/>
      <c r="B703" t="s">
        <v>2396</v>
      </c>
      <c r="C703">
        <v>39</v>
      </c>
      <c r="D703" t="s">
        <v>2318</v>
      </c>
      <c r="E703" t="s">
        <v>2383</v>
      </c>
      <c r="G703" t="s">
        <v>2867</v>
      </c>
      <c r="J703" s="438" t="str">
        <f>IF($F703="","",IFERROR(IFERROR(INDEX(Réttabanki!$U:$U,MATCH($F703,Réttabanki!$A:$A,0)),INDEX(Vöruskrá!$R:$R,MATCH($F703,Vöruskrá!$B:$B,0)))*($H703+IF($I703="",$H703*(1+$AD$2),$I703))/2/1000,""))</f>
        <v/>
      </c>
      <c r="K703" t="s">
        <v>2868</v>
      </c>
      <c r="L703" t="s">
        <v>142</v>
      </c>
      <c r="U703" s="457"/>
      <c r="V703" s="457"/>
      <c r="W703" s="457"/>
      <c r="X703" s="457"/>
      <c r="Y703" s="457"/>
      <c r="Z703" s="457"/>
      <c r="AA703" s="457"/>
      <c r="AF703" t="str">
        <f>IF($F703="","",IFERROR(IFERROR(INDEX(Réttabanki!$U:$U,MATCH($F703,Réttabanki!$A:$A,0)),INDEX(Vöruskrá!$R:$R,MATCH($F703,Vöruskrá!$B:$B,0)))*$H703/1000,""))</f>
        <v/>
      </c>
      <c r="AG703" t="str">
        <f>IF($F703="","",IFERROR(IFERROR(INDEX(Réttabanki!$U:$U,MATCH($F703,Réttabanki!$A:$A,0)),INDEX(Vöruskrá!$R:$R,MATCH($F703,Vöruskrá!$B:$B,0)))*IF($I703="",$H703*(1+$AD$2),$I703)/1000,""))</f>
        <v/>
      </c>
      <c r="AH703" t="str">
        <f t="shared" si="47"/>
        <v/>
      </c>
      <c r="AI703" t="str">
        <f t="shared" si="48"/>
        <v/>
      </c>
      <c r="AJ703">
        <f t="shared" si="49"/>
        <v>46287</v>
      </c>
    </row>
    <row r="704" spans="1:36" ht="15" customHeight="1">
      <c r="A704" s="155"/>
      <c r="B704" t="s">
        <v>2396</v>
      </c>
      <c r="C704">
        <v>39</v>
      </c>
      <c r="D704" t="s">
        <v>2318</v>
      </c>
      <c r="E704" t="s">
        <v>2383</v>
      </c>
      <c r="F704" t="s">
        <v>153</v>
      </c>
      <c r="G704" t="s">
        <v>2619</v>
      </c>
      <c r="H704">
        <v>40</v>
      </c>
      <c r="I704">
        <v>40</v>
      </c>
      <c r="J704" s="438">
        <f>IF($F704="","",IFERROR(IFERROR(INDEX(Réttabanki!$U:$U,MATCH($F704,Réttabanki!$A:$A,0)),INDEX(Vöruskrá!$R:$R,MATCH($F704,Vöruskrá!$B:$B,0)))*($H704+IF($I704="",$H704*(1+$AD$2),$I704))/2/1000,""))</f>
        <v>24</v>
      </c>
      <c r="K704" t="s">
        <v>154</v>
      </c>
      <c r="L704" t="s">
        <v>142</v>
      </c>
      <c r="M704" t="s">
        <v>155</v>
      </c>
      <c r="N704">
        <v>244</v>
      </c>
      <c r="O704">
        <v>2.9</v>
      </c>
      <c r="P704">
        <v>0.6</v>
      </c>
      <c r="Q704">
        <v>37</v>
      </c>
      <c r="R704">
        <v>14</v>
      </c>
      <c r="S704">
        <v>1</v>
      </c>
      <c r="U704" s="455"/>
      <c r="V704" s="455"/>
      <c r="W704" s="455"/>
      <c r="X704" s="455"/>
      <c r="Y704" s="455"/>
      <c r="Z704" s="455"/>
      <c r="AA704" s="455"/>
      <c r="AF704">
        <f>IF($F704="","",IFERROR(IFERROR(INDEX(Réttabanki!$U:$U,MATCH($F704,Réttabanki!$A:$A,0)),INDEX(Vöruskrá!$R:$R,MATCH($F704,Vöruskrá!$B:$B,0)))*$H704/1000,""))</f>
        <v>24</v>
      </c>
      <c r="AG704">
        <f>IF($F704="","",IFERROR(IFERROR(INDEX(Réttabanki!$U:$U,MATCH($F704,Réttabanki!$A:$A,0)),INDEX(Vöruskrá!$R:$R,MATCH($F704,Vöruskrá!$B:$B,0)))*IF($I704="",$H704*(1+$AD$2),$I704)/1000,""))</f>
        <v>24</v>
      </c>
      <c r="AH704">
        <f t="shared" si="47"/>
        <v>2.0869565217391306E-2</v>
      </c>
      <c r="AI704" t="str">
        <f t="shared" si="48"/>
        <v>OK</v>
      </c>
      <c r="AJ704">
        <f t="shared" si="49"/>
        <v>46287</v>
      </c>
    </row>
    <row r="705" spans="1:36" ht="15" customHeight="1">
      <c r="A705" s="155"/>
      <c r="B705" t="s">
        <v>2396</v>
      </c>
      <c r="C705">
        <v>39</v>
      </c>
      <c r="D705" t="s">
        <v>2318</v>
      </c>
      <c r="E705" t="s">
        <v>2383</v>
      </c>
      <c r="F705" t="s">
        <v>491</v>
      </c>
      <c r="G705" t="s">
        <v>2486</v>
      </c>
      <c r="H705">
        <v>20</v>
      </c>
      <c r="I705">
        <v>20</v>
      </c>
      <c r="J705" s="438">
        <f>IF($F705="","",IFERROR(IFERROR(INDEX(Réttabanki!$U:$U,MATCH($F705,Réttabanki!$A:$A,0)),INDEX(Vöruskrá!$R:$R,MATCH($F705,Vöruskrá!$B:$B,0)))*($H705+IF($I705="",$H705*(1+$AD$2),$I705))/2/1000,""))</f>
        <v>38</v>
      </c>
      <c r="K705" t="s">
        <v>493</v>
      </c>
      <c r="L705" t="s">
        <v>228</v>
      </c>
      <c r="N705">
        <v>85</v>
      </c>
      <c r="O705">
        <v>0.8</v>
      </c>
      <c r="P705">
        <v>0.3</v>
      </c>
      <c r="Q705">
        <v>1.8</v>
      </c>
      <c r="R705">
        <v>16</v>
      </c>
      <c r="S705">
        <v>2.6</v>
      </c>
      <c r="U705" s="457"/>
      <c r="V705" s="457"/>
      <c r="W705" s="457"/>
      <c r="X705" s="457"/>
      <c r="Y705" s="457"/>
      <c r="Z705" s="457"/>
      <c r="AA705" s="457"/>
      <c r="AF705">
        <f>IF($F705="","",IFERROR(IFERROR(INDEX(Réttabanki!$U:$U,MATCH($F705,Réttabanki!$A:$A,0)),INDEX(Vöruskrá!$R:$R,MATCH($F705,Vöruskrá!$B:$B,0)))*$H705/1000,""))</f>
        <v>38</v>
      </c>
      <c r="AG705">
        <f>IF($F705="","",IFERROR(IFERROR(INDEX(Réttabanki!$U:$U,MATCH($F705,Réttabanki!$A:$A,0)),INDEX(Vöruskrá!$R:$R,MATCH($F705,Vöruskrá!$B:$B,0)))*IF($I705="",$H705*(1+$AD$2),$I705)/1000,""))</f>
        <v>38</v>
      </c>
      <c r="AH705">
        <f t="shared" si="47"/>
        <v>3.3043478260869563E-2</v>
      </c>
      <c r="AI705" t="str">
        <f t="shared" si="48"/>
        <v>OK</v>
      </c>
      <c r="AJ705">
        <f t="shared" si="49"/>
        <v>46287</v>
      </c>
    </row>
    <row r="706" spans="1:36" ht="15" customHeight="1">
      <c r="A706" s="155"/>
      <c r="B706" t="s">
        <v>2396</v>
      </c>
      <c r="C706">
        <v>39</v>
      </c>
      <c r="D706" t="s">
        <v>2318</v>
      </c>
      <c r="E706" t="s">
        <v>1080</v>
      </c>
      <c r="G706" t="s">
        <v>2869</v>
      </c>
      <c r="J706" s="438"/>
      <c r="K706" t="s">
        <v>2763</v>
      </c>
      <c r="L706" t="s">
        <v>228</v>
      </c>
      <c r="U706" s="455"/>
      <c r="V706" s="455"/>
      <c r="W706" s="455"/>
      <c r="X706" s="455"/>
      <c r="Y706" s="455"/>
      <c r="Z706" s="455"/>
      <c r="AA706" s="455"/>
    </row>
    <row r="707" spans="1:36" ht="15" customHeight="1">
      <c r="A707" s="155"/>
      <c r="B707" t="s">
        <v>2396</v>
      </c>
      <c r="C707">
        <v>39</v>
      </c>
      <c r="D707" t="s">
        <v>2318</v>
      </c>
      <c r="E707" t="s">
        <v>1080</v>
      </c>
      <c r="F707" t="s">
        <v>1308</v>
      </c>
      <c r="G707" t="s">
        <v>2566</v>
      </c>
      <c r="H707">
        <v>40</v>
      </c>
      <c r="J707" s="438"/>
      <c r="K707" t="s">
        <v>1309</v>
      </c>
      <c r="L707" t="s">
        <v>228</v>
      </c>
      <c r="N707">
        <v>227</v>
      </c>
      <c r="O707">
        <v>4.2</v>
      </c>
      <c r="P707">
        <v>0.4</v>
      </c>
      <c r="Q707">
        <v>39.799999999999997</v>
      </c>
      <c r="R707">
        <v>2.1</v>
      </c>
      <c r="S707">
        <v>0.9</v>
      </c>
      <c r="U707" s="457"/>
      <c r="V707" s="457"/>
      <c r="W707" s="457"/>
      <c r="X707" s="457"/>
      <c r="Y707" s="457"/>
      <c r="Z707" s="457"/>
      <c r="AA707" s="457"/>
    </row>
    <row r="708" spans="1:36" ht="15" customHeight="1">
      <c r="A708" s="155"/>
      <c r="B708" t="s">
        <v>2396</v>
      </c>
      <c r="C708">
        <v>39</v>
      </c>
      <c r="D708" t="s">
        <v>2318</v>
      </c>
      <c r="E708" t="s">
        <v>1080</v>
      </c>
      <c r="F708" t="s">
        <v>491</v>
      </c>
      <c r="G708" t="s">
        <v>2486</v>
      </c>
      <c r="H708">
        <v>20</v>
      </c>
      <c r="J708" s="438"/>
      <c r="K708" t="s">
        <v>493</v>
      </c>
      <c r="L708" t="s">
        <v>228</v>
      </c>
      <c r="N708">
        <v>85</v>
      </c>
      <c r="O708">
        <v>0.8</v>
      </c>
      <c r="P708">
        <v>0.3</v>
      </c>
      <c r="Q708">
        <v>1.8</v>
      </c>
      <c r="R708">
        <v>16</v>
      </c>
      <c r="S708">
        <v>2.6</v>
      </c>
      <c r="U708" s="455"/>
      <c r="V708" s="455"/>
      <c r="W708" s="455"/>
      <c r="X708" s="455"/>
      <c r="Y708" s="455"/>
      <c r="Z708" s="455"/>
      <c r="AA708" s="455"/>
    </row>
    <row r="709" spans="1:36" ht="15" customHeight="1">
      <c r="A709" s="154"/>
      <c r="B709" s="95" t="s">
        <v>2396</v>
      </c>
      <c r="C709" s="95">
        <v>39</v>
      </c>
      <c r="D709" s="96"/>
      <c r="E709" s="96"/>
      <c r="F709" s="96" t="s">
        <v>2393</v>
      </c>
      <c r="G709" s="96"/>
      <c r="H709" s="97"/>
      <c r="I709" s="97"/>
      <c r="J709" s="225">
        <f>SUMIFS($AF$3:$AF$798,$AJ$3:$AJ$798,$AJ709,$D$3:$D$798,"&lt;&gt;Grunnskólar starfsmenn",$E$3:$E$798,"Aðalréttur")+SUMIFS($AF$3:$AF$798,$AJ$3:$AJ$798,$AJ709,$D$3:$D$798,"&lt;&gt;Grunnskólar starfsmenn",$E$3:$E$798,"Meðlætisbar")+SUMIFS($AF$3:$AF$798,$AJ$3:$AJ$798,$AJ709,$D$3:$D$798,"&lt;&gt;Grunnskólar starfsmenn",$E$3:$E$798,"Síðdegishressing")</f>
        <v>453.12</v>
      </c>
      <c r="K709" s="9" t="s">
        <v>2394</v>
      </c>
      <c r="L709" s="9"/>
      <c r="M709" s="9"/>
      <c r="N709" s="10"/>
      <c r="O709" s="10"/>
      <c r="P709" s="10"/>
      <c r="Q709" s="10"/>
      <c r="R709" s="10"/>
      <c r="S709" s="10"/>
      <c r="T709" s="44"/>
      <c r="U709" s="457"/>
      <c r="V709" s="457"/>
      <c r="W709" s="457"/>
      <c r="X709" s="457"/>
      <c r="Y709" s="457"/>
      <c r="Z709" s="457"/>
      <c r="AA709" s="457"/>
      <c r="AC709" t="s">
        <v>88</v>
      </c>
      <c r="AF709" s="205" t="str">
        <f>IF($F709="","",IFERROR(IFERROR(INDEX(Réttabanki!$U:$U,MATCH($F709,Réttabanki!$A:$A,0)),INDEX(Vöruskrá!$R:$R,MATCH($F709,Vöruskrá!$B:$B,0)))*$H709/1000,""))</f>
        <v/>
      </c>
      <c r="AG709" s="205" t="str">
        <f>IF($F709="","",IFERROR(IFERROR(INDEX(Réttabanki!$U:$U,MATCH($F709,Réttabanki!$A:$A,0)),INDEX(Vöruskrá!$R:$R,MATCH($F709,Vöruskrá!$B:$B,0)))*IF($I709="",$H709*(1+$AD$2),$I709)/1000,""))</f>
        <v/>
      </c>
      <c r="AH709" s="206">
        <f>IF($J709="","",$J709/$AE$6)</f>
        <v>0.33564444444444447</v>
      </c>
      <c r="AI709" s="409" t="str">
        <f t="shared" ref="AI709:AI731" si="50">IF($AH709="","",IF($AH709&gt;$AE$7,"⚠ Yfir "&amp;TEXT($AE$7,"0%"),"OK"))</f>
        <v>⚠ Yfir 30%</v>
      </c>
      <c r="AJ709" s="314">
        <f>IF($A709&lt;&gt;"",$A709,AJ705)</f>
        <v>46287</v>
      </c>
    </row>
    <row r="710" spans="1:36" ht="15" customHeight="1">
      <c r="A710" s="154"/>
      <c r="B710" s="95" t="s">
        <v>2396</v>
      </c>
      <c r="C710" s="95">
        <v>39</v>
      </c>
      <c r="D710" s="96"/>
      <c r="E710" s="96"/>
      <c r="F710" s="96" t="s">
        <v>2395</v>
      </c>
      <c r="G710" s="96"/>
      <c r="H710" s="97"/>
      <c r="I710" s="97"/>
      <c r="J710" s="225">
        <f>SUMIFS($AG$3:$AG$798,$AJ$3:$AJ$798,$AJ710,$D$3:$D$798,"&lt;&gt;Grunnskólar starfsmenn",$E$3:$E$798,"Aðalréttur")+SUMIFS($AG$3:$AG$798,$AJ$3:$AJ$798,$AJ710,$D$3:$D$798,"&lt;&gt;Grunnskólar starfsmenn",$E$3:$E$798,"Meðlætisbar")</f>
        <v>504.41999999999996</v>
      </c>
      <c r="K710" s="9" t="s">
        <v>2394</v>
      </c>
      <c r="L710" s="9"/>
      <c r="M710" s="9"/>
      <c r="N710" s="10"/>
      <c r="O710" s="10"/>
      <c r="P710" s="10"/>
      <c r="Q710" s="10"/>
      <c r="R710" s="10"/>
      <c r="S710" s="10"/>
      <c r="T710" s="44"/>
      <c r="U710" s="455"/>
      <c r="V710" s="455"/>
      <c r="W710" s="455"/>
      <c r="X710" s="455"/>
      <c r="Y710" s="455"/>
      <c r="Z710" s="455"/>
      <c r="AA710" s="455"/>
      <c r="AC710" t="s">
        <v>93</v>
      </c>
      <c r="AF710" s="205" t="str">
        <f>IF($F710="","",IFERROR(IFERROR(INDEX(Réttabanki!$U:$U,MATCH($F710,Réttabanki!$A:$A,0)),INDEX(Vöruskrá!$R:$R,MATCH($F710,Vöruskrá!$B:$B,0)))*$H710/1000,""))</f>
        <v/>
      </c>
      <c r="AG710" s="205" t="str">
        <f>IF($F710="","",IFERROR(IFERROR(INDEX(Réttabanki!$U:$U,MATCH($F710,Réttabanki!$A:$A,0)),INDEX(Vöruskrá!$R:$R,MATCH($F710,Vöruskrá!$B:$B,0)))*IF($I710="",$H710*(1+$AD$2),$I710)/1000,""))</f>
        <v/>
      </c>
      <c r="AH710" s="206">
        <f>IF($J710="","",$J710/$AE$5)</f>
        <v>0.43862608695652172</v>
      </c>
      <c r="AI710" s="409" t="str">
        <f t="shared" si="50"/>
        <v>⚠ Yfir 30%</v>
      </c>
      <c r="AJ710" s="314">
        <f t="shared" ref="AJ710:AJ731" si="51">IF($A710&lt;&gt;"",$A710,AJ709)</f>
        <v>46287</v>
      </c>
    </row>
    <row r="711" spans="1:36" ht="14.45">
      <c r="A711" s="155">
        <v>46288</v>
      </c>
      <c r="B711" t="s">
        <v>2425</v>
      </c>
      <c r="C711">
        <v>39</v>
      </c>
      <c r="D711" t="s">
        <v>2318</v>
      </c>
      <c r="E711" t="s">
        <v>2352</v>
      </c>
      <c r="G711" t="s">
        <v>2574</v>
      </c>
      <c r="J711" s="438" t="str">
        <f>IF($F711="","",IFERROR(IFERROR(INDEX(Réttabanki!$U:$U,MATCH($F711,Réttabanki!$A:$A,0)),INDEX(Vöruskrá!$R:$R,MATCH($F711,Vöruskrá!$B:$B,0)))*($H711+IF($I711="",$H711*(1+$AD$2),$I711))/2/1000,""))</f>
        <v/>
      </c>
      <c r="K711" t="s">
        <v>2576</v>
      </c>
      <c r="L711" t="s">
        <v>207</v>
      </c>
      <c r="U711" s="457"/>
      <c r="V711" s="457"/>
      <c r="W711" s="457"/>
      <c r="X711" s="457"/>
      <c r="Y711" s="457"/>
      <c r="Z711" s="457"/>
      <c r="AA711" s="457"/>
      <c r="AF711" t="str">
        <f>IF($F711="","",IFERROR(IFERROR(INDEX(Réttabanki!$U:$U,MATCH($F711,Réttabanki!$A:$A,0)),INDEX(Vöruskrá!$R:$R,MATCH($F711,Vöruskrá!$B:$B,0)))*$H711/1000,""))</f>
        <v/>
      </c>
      <c r="AG711" t="str">
        <f>IF($F711="","",IFERROR(IFERROR(INDEX(Réttabanki!$U:$U,MATCH($F711,Réttabanki!$A:$A,0)),INDEX(Vöruskrá!$R:$R,MATCH($F711,Vöruskrá!$B:$B,0)))*IF($I711="",$H711*(1+$AD$2),$I711)/1000,""))</f>
        <v/>
      </c>
      <c r="AH711" t="str">
        <f t="shared" ref="AH711:AH731" si="52">IF(N($AF711)+N($AG711)=0,"",MAX(N($AF711)/$AE$6,N($AG711)/$AE$5))</f>
        <v/>
      </c>
      <c r="AI711" t="str">
        <f t="shared" si="50"/>
        <v/>
      </c>
      <c r="AJ711" s="314">
        <f t="shared" si="51"/>
        <v>46288</v>
      </c>
    </row>
    <row r="712" spans="1:36" ht="14.45">
      <c r="A712" s="155"/>
      <c r="B712" t="s">
        <v>2425</v>
      </c>
      <c r="C712">
        <v>39</v>
      </c>
      <c r="D712" t="s">
        <v>2318</v>
      </c>
      <c r="E712" t="s">
        <v>2352</v>
      </c>
      <c r="F712" t="s">
        <v>203</v>
      </c>
      <c r="G712" t="s">
        <v>2570</v>
      </c>
      <c r="I712">
        <v>250</v>
      </c>
      <c r="J712" s="438">
        <f>IF($F712="","",IFERROR(IFERROR(INDEX(Réttabanki!$U:$U,MATCH($F712,Réttabanki!$A:$A,0)),INDEX(Vöruskrá!$R:$R,MATCH($F712,Vöruskrá!$B:$B,0)))*($H712+IF($I712="",$H712*(1+$AD$2),$I712))/2/1000,""))</f>
        <v>116.625</v>
      </c>
      <c r="K712" t="s">
        <v>206</v>
      </c>
      <c r="L712" t="s">
        <v>207</v>
      </c>
      <c r="N712">
        <v>78</v>
      </c>
      <c r="O712">
        <v>0.3</v>
      </c>
      <c r="P712">
        <v>0.2</v>
      </c>
      <c r="Q712">
        <v>7.9</v>
      </c>
      <c r="R712">
        <v>11</v>
      </c>
      <c r="S712">
        <v>0.1</v>
      </c>
      <c r="T712" s="45">
        <f>IF(F712="","",IFERROR(INDEX(Réttabanki!Q:Q,MATCH(F712,Réttabanki!A:A,0)),IFERROR(INDEX(Réttabanki!Q:Q,MATCH(F712,Réttabanki!B:B,0)),"")))</f>
        <v>0</v>
      </c>
      <c r="U712" s="455" t="s">
        <v>2357</v>
      </c>
      <c r="V712" s="455" t="s">
        <v>2403</v>
      </c>
      <c r="W712" s="455"/>
      <c r="X712" s="455"/>
      <c r="Y712" s="455"/>
      <c r="Z712" s="455"/>
      <c r="AA712" s="455"/>
      <c r="AF712">
        <f>IF($F712="","",IFERROR(IFERROR(INDEX(Réttabanki!$U:$U,MATCH($F712,Réttabanki!$A:$A,0)),INDEX(Vöruskrá!$R:$R,MATCH($F712,Vöruskrá!$B:$B,0)))*$H712/1000,""))</f>
        <v>0</v>
      </c>
      <c r="AG712">
        <f>IF($F712="","",IFERROR(IFERROR(INDEX(Réttabanki!$U:$U,MATCH($F712,Réttabanki!$A:$A,0)),INDEX(Vöruskrá!$R:$R,MATCH($F712,Vöruskrá!$B:$B,0)))*IF($I712="",$H712*(1+$AD$2),$I712)/1000,""))</f>
        <v>233.25</v>
      </c>
      <c r="AH712">
        <f t="shared" si="52"/>
        <v>0.20282608695652174</v>
      </c>
      <c r="AI712" t="str">
        <f t="shared" si="50"/>
        <v>OK</v>
      </c>
      <c r="AJ712" s="314">
        <f t="shared" si="51"/>
        <v>46288</v>
      </c>
    </row>
    <row r="713" spans="1:36" ht="14.45">
      <c r="A713" s="155"/>
      <c r="B713" t="s">
        <v>2425</v>
      </c>
      <c r="C713">
        <v>39</v>
      </c>
      <c r="D713" t="s">
        <v>2318</v>
      </c>
      <c r="E713" t="s">
        <v>2352</v>
      </c>
      <c r="F713" t="s">
        <v>628</v>
      </c>
      <c r="G713" t="s">
        <v>630</v>
      </c>
      <c r="I713">
        <v>20</v>
      </c>
      <c r="J713" s="438">
        <f>IF($F713="","",IFERROR(IFERROR(INDEX(Réttabanki!$U:$U,MATCH($F713,Réttabanki!$A:$A,0)),INDEX(Vöruskrá!$R:$R,MATCH($F713,Vöruskrá!$B:$B,0)))*($H713+IF($I713="",$H713*(1+$AD$2),$I713))/2/1000,""))</f>
        <v>7</v>
      </c>
      <c r="K713" t="s">
        <v>630</v>
      </c>
      <c r="L713" t="s">
        <v>228</v>
      </c>
      <c r="N713">
        <v>43</v>
      </c>
      <c r="O713">
        <v>0.5</v>
      </c>
      <c r="P713">
        <v>0.1</v>
      </c>
      <c r="Q713">
        <v>9.1</v>
      </c>
      <c r="R713">
        <v>0.4</v>
      </c>
      <c r="S713">
        <v>0</v>
      </c>
      <c r="T713" s="44">
        <f>IF(F713="","",IFERROR(INDEX(Réttabanki!Q:Q,MATCH(F713,Réttabanki!A:A,0)),IFERROR(INDEX(Réttabanki!Q:Q,MATCH(F713,Réttabanki!B:B,0)),"")))</f>
        <v>0</v>
      </c>
      <c r="U713" s="457" t="s">
        <v>2571</v>
      </c>
      <c r="V713" s="457" t="s">
        <v>2358</v>
      </c>
      <c r="W713" s="457">
        <v>120</v>
      </c>
      <c r="X713" s="458" t="s">
        <v>2572</v>
      </c>
      <c r="Y713" s="457"/>
      <c r="Z713" s="457" t="s">
        <v>2573</v>
      </c>
      <c r="AA713" s="457"/>
      <c r="AF713">
        <f>IF($F713="","",IFERROR(IFERROR(INDEX(Réttabanki!$U:$U,MATCH($F713,Réttabanki!$A:$A,0)),INDEX(Vöruskrá!$R:$R,MATCH($F713,Vöruskrá!$B:$B,0)))*$H713/1000,""))</f>
        <v>0</v>
      </c>
      <c r="AG713">
        <f>IF($F713="","",IFERROR(IFERROR(INDEX(Réttabanki!$U:$U,MATCH($F713,Réttabanki!$A:$A,0)),INDEX(Vöruskrá!$R:$R,MATCH($F713,Vöruskrá!$B:$B,0)))*IF($I713="",$H713*(1+$AD$2),$I713)/1000,""))</f>
        <v>14</v>
      </c>
      <c r="AH713">
        <f t="shared" si="52"/>
        <v>1.2173913043478261E-2</v>
      </c>
      <c r="AI713" t="str">
        <f t="shared" si="50"/>
        <v>OK</v>
      </c>
      <c r="AJ713" s="314">
        <f t="shared" si="51"/>
        <v>46288</v>
      </c>
    </row>
    <row r="714" spans="1:36" ht="14.45">
      <c r="A714" s="155"/>
      <c r="B714" t="s">
        <v>2425</v>
      </c>
      <c r="C714">
        <v>39</v>
      </c>
      <c r="D714" t="s">
        <v>2318</v>
      </c>
      <c r="E714" t="s">
        <v>2352</v>
      </c>
      <c r="F714" t="s">
        <v>601</v>
      </c>
      <c r="G714" t="s">
        <v>597</v>
      </c>
      <c r="I714">
        <v>20</v>
      </c>
      <c r="J714" s="438">
        <f>IF($F714="","",IFERROR(IFERROR(INDEX(Réttabanki!$U:$U,MATCH($F714,Réttabanki!$A:$A,0)),INDEX(Vöruskrá!$R:$R,MATCH($F714,Vöruskrá!$B:$B,0)))*($H714+IF($I714="",$H714*(1+$AD$2),$I714))/2/1000,""))</f>
        <v>8.11</v>
      </c>
      <c r="K714" t="s">
        <v>597</v>
      </c>
      <c r="L714" t="s">
        <v>228</v>
      </c>
      <c r="N714">
        <v>37</v>
      </c>
      <c r="O714">
        <v>0.5</v>
      </c>
      <c r="P714">
        <v>0.1</v>
      </c>
      <c r="Q714">
        <v>3.7</v>
      </c>
      <c r="R714">
        <v>0</v>
      </c>
      <c r="S714">
        <v>0</v>
      </c>
      <c r="T714" s="45" t="str">
        <f>IF(F714="","",IFERROR(INDEX(Réttabanki!Q:Q,MATCH(F714,Réttabanki!A:A,0)),IFERROR(INDEX(Réttabanki!Q:Q,MATCH(F714,Réttabanki!B:B,0)),"")))</f>
        <v/>
      </c>
      <c r="U714" s="455" t="s">
        <v>2571</v>
      </c>
      <c r="V714" s="455" t="s">
        <v>2358</v>
      </c>
      <c r="W714" s="455">
        <v>120</v>
      </c>
      <c r="X714" s="455" t="s">
        <v>2572</v>
      </c>
      <c r="Y714" s="455"/>
      <c r="Z714" s="455" t="s">
        <v>2573</v>
      </c>
      <c r="AA714" s="455"/>
      <c r="AF714">
        <f>IF($F714="","",IFERROR(IFERROR(INDEX(Réttabanki!$U:$U,MATCH($F714,Réttabanki!$A:$A,0)),INDEX(Vöruskrá!$R:$R,MATCH($F714,Vöruskrá!$B:$B,0)))*$H714/1000,""))</f>
        <v>0</v>
      </c>
      <c r="AG714">
        <f>IF($F714="","",IFERROR(IFERROR(INDEX(Réttabanki!$U:$U,MATCH($F714,Réttabanki!$A:$A,0)),INDEX(Vöruskrá!$R:$R,MATCH($F714,Vöruskrá!$B:$B,0)))*IF($I714="",$H714*(1+$AD$2),$I714)/1000,""))</f>
        <v>16.22</v>
      </c>
      <c r="AH714">
        <f t="shared" si="52"/>
        <v>1.4104347826086956E-2</v>
      </c>
      <c r="AI714" t="str">
        <f t="shared" si="50"/>
        <v>OK</v>
      </c>
      <c r="AJ714" s="314">
        <f t="shared" si="51"/>
        <v>46288</v>
      </c>
    </row>
    <row r="715" spans="1:36" ht="16.5" customHeight="1">
      <c r="A715" s="155"/>
      <c r="B715" t="s">
        <v>2425</v>
      </c>
      <c r="C715">
        <v>39</v>
      </c>
      <c r="D715" t="s">
        <v>2318</v>
      </c>
      <c r="E715" t="s">
        <v>1080</v>
      </c>
      <c r="G715" t="s">
        <v>2577</v>
      </c>
      <c r="J715" s="438" t="str">
        <f>IF($F715="","",IFERROR(IFERROR(INDEX(Réttabanki!$U:$U,MATCH($F715,Réttabanki!$A:$A,0)),INDEX(Vöruskrá!$R:$R,MATCH($F715,Vöruskrá!$B:$B,0)))*($H715+IF($I715="",$H715*(1+$AD$2),$I715))/2/1000,""))</f>
        <v/>
      </c>
      <c r="K715" t="s">
        <v>2578</v>
      </c>
      <c r="L715" t="s">
        <v>222</v>
      </c>
      <c r="U715" s="457"/>
      <c r="V715" s="457"/>
      <c r="W715" s="457"/>
      <c r="X715" s="457"/>
      <c r="Y715" s="457"/>
      <c r="Z715" s="457"/>
      <c r="AA715" s="457"/>
      <c r="AF715" t="str">
        <f>IF($F715="","",IFERROR(IFERROR(INDEX(Réttabanki!$U:$U,MATCH($F715,Réttabanki!$A:$A,0)),INDEX(Vöruskrá!$R:$R,MATCH($F715,Vöruskrá!$B:$B,0)))*$H715/1000,""))</f>
        <v/>
      </c>
      <c r="AG715" t="str">
        <f>IF($F715="","",IFERROR(IFERROR(INDEX(Réttabanki!$U:$U,MATCH($F715,Réttabanki!$A:$A,0)),INDEX(Vöruskrá!$R:$R,MATCH($F715,Vöruskrá!$B:$B,0)))*IF($I715="",$H715*(1+$AD$2),$I715)/1000,""))</f>
        <v/>
      </c>
      <c r="AH715" t="str">
        <f t="shared" si="52"/>
        <v/>
      </c>
      <c r="AI715" t="str">
        <f t="shared" si="50"/>
        <v/>
      </c>
      <c r="AJ715" s="314">
        <f t="shared" si="51"/>
        <v>46288</v>
      </c>
    </row>
    <row r="716" spans="1:36" ht="14.45">
      <c r="A716" s="155"/>
      <c r="B716" t="s">
        <v>2425</v>
      </c>
      <c r="C716">
        <v>39</v>
      </c>
      <c r="D716" t="s">
        <v>2318</v>
      </c>
      <c r="E716" t="s">
        <v>1080</v>
      </c>
      <c r="F716" t="s">
        <v>1373</v>
      </c>
      <c r="G716" t="s">
        <v>2579</v>
      </c>
      <c r="H716">
        <v>200</v>
      </c>
      <c r="I716">
        <v>250</v>
      </c>
      <c r="J716" s="438">
        <f>IF($F716="","",IFERROR(IFERROR(INDEX(Réttabanki!$U:$U,MATCH($F716,Réttabanki!$A:$A,0)),INDEX(Vöruskrá!$R:$R,MATCH($F716,Vöruskrá!$B:$B,0)))*($H716+IF($I716="",$H716*(1+$AD$2),$I716))/2/1000,""))</f>
        <v>180</v>
      </c>
      <c r="K716" t="s">
        <v>1375</v>
      </c>
      <c r="L716" t="s">
        <v>222</v>
      </c>
      <c r="N716">
        <v>89</v>
      </c>
      <c r="O716">
        <v>2.1</v>
      </c>
      <c r="P716">
        <v>0.2</v>
      </c>
      <c r="Q716">
        <v>16</v>
      </c>
      <c r="R716">
        <v>1.1000000000000001</v>
      </c>
      <c r="S716">
        <v>0.06</v>
      </c>
      <c r="T716" s="45" t="str">
        <f>IF(F716="","",IFERROR(INDEX(Réttabanki!Q:Q,MATCH(F716,Réttabanki!A:A,0)),IFERROR(INDEX(Réttabanki!Q:Q,MATCH(F716,Réttabanki!B:B,0)),"")))</f>
        <v/>
      </c>
      <c r="U716" s="455" t="s">
        <v>2357</v>
      </c>
      <c r="V716" s="455" t="s">
        <v>2403</v>
      </c>
      <c r="W716" s="455"/>
      <c r="X716" s="455"/>
      <c r="Y716" s="455"/>
      <c r="Z716" s="455"/>
      <c r="AA716" s="455"/>
      <c r="AF716">
        <f>IF($F716="","",IFERROR(IFERROR(INDEX(Réttabanki!$U:$U,MATCH($F716,Réttabanki!$A:$A,0)),INDEX(Vöruskrá!$R:$R,MATCH($F716,Vöruskrá!$B:$B,0)))*$H716/1000,""))</f>
        <v>160</v>
      </c>
      <c r="AG716">
        <f>IF($F716="","",IFERROR(IFERROR(INDEX(Réttabanki!$U:$U,MATCH($F716,Réttabanki!$A:$A,0)),INDEX(Vöruskrá!$R:$R,MATCH($F716,Vöruskrá!$B:$B,0)))*IF($I716="",$H716*(1+$AD$2),$I716)/1000,""))</f>
        <v>200</v>
      </c>
      <c r="AH716">
        <f t="shared" si="52"/>
        <v>0.17391304347826086</v>
      </c>
      <c r="AI716" t="str">
        <f t="shared" si="50"/>
        <v>OK</v>
      </c>
      <c r="AJ716" s="314">
        <f t="shared" si="51"/>
        <v>46288</v>
      </c>
    </row>
    <row r="717" spans="1:36" ht="14.45">
      <c r="A717" s="155"/>
      <c r="B717" t="s">
        <v>2425</v>
      </c>
      <c r="C717">
        <v>39</v>
      </c>
      <c r="D717" t="s">
        <v>2318</v>
      </c>
      <c r="E717" t="s">
        <v>1080</v>
      </c>
      <c r="F717" t="s">
        <v>628</v>
      </c>
      <c r="G717" t="s">
        <v>630</v>
      </c>
      <c r="H717">
        <v>20</v>
      </c>
      <c r="I717">
        <v>20</v>
      </c>
      <c r="J717" s="438">
        <f>IF($F717="","",IFERROR(IFERROR(INDEX(Réttabanki!$U:$U,MATCH($F717,Réttabanki!$A:$A,0)),INDEX(Vöruskrá!$R:$R,MATCH($F717,Vöruskrá!$B:$B,0)))*($H717+IF($I717="",$H717*(1+$AD$2),$I717))/2/1000,""))</f>
        <v>14</v>
      </c>
      <c r="K717" t="s">
        <v>630</v>
      </c>
      <c r="L717" t="s">
        <v>228</v>
      </c>
      <c r="N717">
        <v>43</v>
      </c>
      <c r="O717">
        <v>0.5</v>
      </c>
      <c r="P717">
        <v>0.1</v>
      </c>
      <c r="Q717">
        <v>9.1</v>
      </c>
      <c r="R717">
        <v>0.4</v>
      </c>
      <c r="S717">
        <v>0</v>
      </c>
      <c r="T717" s="44">
        <f>IF(F717="","",IFERROR(INDEX(Réttabanki!Q:Q,MATCH(F717,Réttabanki!A:A,0)),IFERROR(INDEX(Réttabanki!Q:Q,MATCH(F717,Réttabanki!B:B,0)),"")))</f>
        <v>0</v>
      </c>
      <c r="U717" s="457" t="s">
        <v>2571</v>
      </c>
      <c r="V717" s="457" t="s">
        <v>2358</v>
      </c>
      <c r="W717" s="457">
        <v>120</v>
      </c>
      <c r="X717" s="458" t="s">
        <v>2572</v>
      </c>
      <c r="Y717" s="457"/>
      <c r="Z717" s="457" t="s">
        <v>2573</v>
      </c>
      <c r="AA717" s="457"/>
      <c r="AF717">
        <f>IF($F717="","",IFERROR(IFERROR(INDEX(Réttabanki!$U:$U,MATCH($F717,Réttabanki!$A:$A,0)),INDEX(Vöruskrá!$R:$R,MATCH($F717,Vöruskrá!$B:$B,0)))*$H717/1000,""))</f>
        <v>14</v>
      </c>
      <c r="AG717">
        <f>IF($F717="","",IFERROR(IFERROR(INDEX(Réttabanki!$U:$U,MATCH($F717,Réttabanki!$A:$A,0)),INDEX(Vöruskrá!$R:$R,MATCH($F717,Vöruskrá!$B:$B,0)))*IF($I717="",$H717*(1+$AD$2),$I717)/1000,""))</f>
        <v>14</v>
      </c>
      <c r="AH717">
        <f t="shared" si="52"/>
        <v>1.2173913043478261E-2</v>
      </c>
      <c r="AI717" t="str">
        <f t="shared" si="50"/>
        <v>OK</v>
      </c>
      <c r="AJ717" s="314">
        <f t="shared" si="51"/>
        <v>46288</v>
      </c>
    </row>
    <row r="718" spans="1:36" ht="14.45">
      <c r="A718" s="155"/>
      <c r="B718" t="s">
        <v>2425</v>
      </c>
      <c r="C718">
        <v>39</v>
      </c>
      <c r="D718" t="s">
        <v>2318</v>
      </c>
      <c r="E718" t="s">
        <v>1080</v>
      </c>
      <c r="F718" t="s">
        <v>594</v>
      </c>
      <c r="G718" t="s">
        <v>597</v>
      </c>
      <c r="H718">
        <v>20</v>
      </c>
      <c r="I718">
        <v>20</v>
      </c>
      <c r="J718" s="438">
        <f>IF($F718="","",IFERROR(IFERROR(INDEX(Réttabanki!$U:$U,MATCH($F718,Réttabanki!$A:$A,0)),INDEX(Vöruskrá!$R:$R,MATCH($F718,Vöruskrá!$B:$B,0)))*($H718+IF($I718="",$H718*(1+$AD$2),$I718))/2/1000,""))</f>
        <v>24</v>
      </c>
      <c r="K718" t="s">
        <v>597</v>
      </c>
      <c r="L718" t="s">
        <v>228</v>
      </c>
      <c r="N718">
        <v>37</v>
      </c>
      <c r="O718">
        <v>0.5</v>
      </c>
      <c r="P718">
        <v>0.1</v>
      </c>
      <c r="Q718">
        <v>3.7</v>
      </c>
      <c r="R718">
        <v>0</v>
      </c>
      <c r="S718">
        <v>0</v>
      </c>
      <c r="T718" s="45">
        <f>IF(F718="","",IFERROR(INDEX(Réttabanki!Q:Q,MATCH(F718,Réttabanki!A:A,0)),IFERROR(INDEX(Réttabanki!Q:Q,MATCH(F718,Réttabanki!B:B,0)),"")))</f>
        <v>0</v>
      </c>
      <c r="U718" s="455" t="s">
        <v>2571</v>
      </c>
      <c r="V718" s="455" t="s">
        <v>2358</v>
      </c>
      <c r="W718" s="455">
        <v>120</v>
      </c>
      <c r="X718" s="455" t="s">
        <v>2572</v>
      </c>
      <c r="Y718" s="455"/>
      <c r="Z718" s="455" t="s">
        <v>2573</v>
      </c>
      <c r="AA718" s="455"/>
      <c r="AF718">
        <f>IF($F718="","",IFERROR(IFERROR(INDEX(Réttabanki!$U:$U,MATCH($F718,Réttabanki!$A:$A,0)),INDEX(Vöruskrá!$R:$R,MATCH($F718,Vöruskrá!$B:$B,0)))*$H718/1000,""))</f>
        <v>24</v>
      </c>
      <c r="AG718">
        <f>IF($F718="","",IFERROR(IFERROR(INDEX(Réttabanki!$U:$U,MATCH($F718,Réttabanki!$A:$A,0)),INDEX(Vöruskrá!$R:$R,MATCH($F718,Vöruskrá!$B:$B,0)))*IF($I718="",$H718*(1+$AD$2),$I718)/1000,""))</f>
        <v>24</v>
      </c>
      <c r="AH718">
        <f t="shared" si="52"/>
        <v>2.0869565217391306E-2</v>
      </c>
      <c r="AI718" t="str">
        <f t="shared" si="50"/>
        <v>OK</v>
      </c>
      <c r="AJ718" s="314">
        <f t="shared" si="51"/>
        <v>46288</v>
      </c>
    </row>
    <row r="719" spans="1:36" ht="14.45">
      <c r="A719" s="155"/>
      <c r="B719" t="s">
        <v>2425</v>
      </c>
      <c r="C719">
        <v>39</v>
      </c>
      <c r="D719" t="s">
        <v>2318</v>
      </c>
      <c r="E719" t="s">
        <v>1080</v>
      </c>
      <c r="G719" t="s">
        <v>2580</v>
      </c>
      <c r="J719" s="438" t="str">
        <f>IF($F719="","",IFERROR(IFERROR(INDEX(Réttabanki!$U:$U,MATCH($F719,Réttabanki!$A:$A,0)),INDEX(Vöruskrá!$R:$R,MATCH($F719,Vöruskrá!$B:$B,0)))*($H719+IF($I719="",$H719*(1+$AD$2),$I719))/2/1000,""))</f>
        <v/>
      </c>
      <c r="K719" t="s">
        <v>1325</v>
      </c>
      <c r="L719" t="s">
        <v>228</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2"/>
        <v/>
      </c>
      <c r="AI719" t="str">
        <f t="shared" si="50"/>
        <v/>
      </c>
      <c r="AJ719" s="314">
        <f t="shared" si="51"/>
        <v>46288</v>
      </c>
    </row>
    <row r="720" spans="1:36" ht="14.45">
      <c r="A720" s="155"/>
      <c r="B720" t="s">
        <v>2425</v>
      </c>
      <c r="C720">
        <v>39</v>
      </c>
      <c r="D720" t="s">
        <v>2318</v>
      </c>
      <c r="E720" t="s">
        <v>1080</v>
      </c>
      <c r="F720" t="s">
        <v>1324</v>
      </c>
      <c r="G720" t="s">
        <v>2581</v>
      </c>
      <c r="H720">
        <v>200</v>
      </c>
      <c r="I720">
        <v>250</v>
      </c>
      <c r="J720" s="438">
        <f>IF($F720="","",IFERROR(IFERROR(INDEX(Réttabanki!$U:$U,MATCH($F720,Réttabanki!$A:$A,0)),INDEX(Vöruskrá!$R:$R,MATCH($F720,Vöruskrá!$B:$B,0)))*($H720+IF($I720="",$H720*(1+$AD$2),$I720))/2/1000,""))</f>
        <v>157.5</v>
      </c>
      <c r="K720" t="s">
        <v>1325</v>
      </c>
      <c r="N720">
        <v>103</v>
      </c>
      <c r="O720">
        <v>8.1</v>
      </c>
      <c r="P720">
        <v>7.7</v>
      </c>
      <c r="Q720">
        <v>9.5</v>
      </c>
      <c r="R720">
        <v>0.8</v>
      </c>
      <c r="S720">
        <v>0</v>
      </c>
      <c r="U720" s="455"/>
      <c r="V720" s="455"/>
      <c r="W720" s="455"/>
      <c r="X720" s="455"/>
      <c r="Y720" s="455"/>
      <c r="Z720" s="455"/>
      <c r="AA720" s="455"/>
      <c r="AF720">
        <f>IF($F720="","",IFERROR(IFERROR(INDEX(Réttabanki!$U:$U,MATCH($F720,Réttabanki!$A:$A,0)),INDEX(Vöruskrá!$R:$R,MATCH($F720,Vöruskrá!$B:$B,0)))*$H720/1000,""))</f>
        <v>140</v>
      </c>
      <c r="AG720">
        <f>IF($F720="","",IFERROR(IFERROR(INDEX(Réttabanki!$U:$U,MATCH($F720,Réttabanki!$A:$A,0)),INDEX(Vöruskrá!$R:$R,MATCH($F720,Vöruskrá!$B:$B,0)))*IF($I720="",$H720*(1+$AD$2),$I720)/1000,""))</f>
        <v>175</v>
      </c>
      <c r="AH720">
        <f t="shared" si="52"/>
        <v>0.15217391304347827</v>
      </c>
      <c r="AI720" t="str">
        <f t="shared" si="50"/>
        <v>OK</v>
      </c>
      <c r="AJ720" s="314">
        <f t="shared" si="51"/>
        <v>46288</v>
      </c>
    </row>
    <row r="721" spans="1:36" ht="16.5" customHeight="1">
      <c r="A721" s="155"/>
      <c r="B721" t="s">
        <v>2425</v>
      </c>
      <c r="C721">
        <v>39</v>
      </c>
      <c r="D721" t="s">
        <v>2318</v>
      </c>
      <c r="E721" t="s">
        <v>2376</v>
      </c>
      <c r="G721" t="s">
        <v>2577</v>
      </c>
      <c r="J721" s="438" t="str">
        <f>IF($F721="","",IFERROR(IFERROR(INDEX(Réttabanki!$U:$U,MATCH($F721,Réttabanki!$A:$A,0)),INDEX(Vöruskrá!$R:$R,MATCH($F721,Vöruskrá!$B:$B,0)))*($H721+IF($I721="",$H721*(1+$AD$2),$I721))/2/1000,""))</f>
        <v/>
      </c>
      <c r="K721" t="s">
        <v>2578</v>
      </c>
      <c r="L721" t="s">
        <v>222</v>
      </c>
      <c r="U721" s="457"/>
      <c r="V721" s="457"/>
      <c r="W721" s="457"/>
      <c r="X721" s="457"/>
      <c r="Y721" s="457"/>
      <c r="Z721" s="457"/>
      <c r="AA721" s="457"/>
      <c r="AF721" t="str">
        <f>IF($F721="","",IFERROR(IFERROR(INDEX(Réttabanki!$U:$U,MATCH($F721,Réttabanki!$A:$A,0)),INDEX(Vöruskrá!$R:$R,MATCH($F721,Vöruskrá!$B:$B,0)))*$H721/1000,""))</f>
        <v/>
      </c>
      <c r="AG721" t="str">
        <f>IF($F721="","",IFERROR(IFERROR(INDEX(Réttabanki!$U:$U,MATCH($F721,Réttabanki!$A:$A,0)),INDEX(Vöruskrá!$R:$R,MATCH($F721,Vöruskrá!$B:$B,0)))*IF($I721="",$H721*(1+$AD$2),$I721)/1000,""))</f>
        <v/>
      </c>
      <c r="AH721" t="str">
        <f t="shared" si="52"/>
        <v/>
      </c>
      <c r="AI721" t="str">
        <f t="shared" si="50"/>
        <v/>
      </c>
      <c r="AJ721" s="314">
        <f t="shared" si="51"/>
        <v>46288</v>
      </c>
    </row>
    <row r="722" spans="1:36" ht="14.45">
      <c r="A722" s="155"/>
      <c r="B722" t="s">
        <v>2425</v>
      </c>
      <c r="C722">
        <v>39</v>
      </c>
      <c r="D722" t="s">
        <v>2318</v>
      </c>
      <c r="E722" t="s">
        <v>2376</v>
      </c>
      <c r="F722" t="s">
        <v>1373</v>
      </c>
      <c r="G722" t="s">
        <v>2579</v>
      </c>
      <c r="H722">
        <v>200</v>
      </c>
      <c r="I722">
        <v>250</v>
      </c>
      <c r="J722" s="438">
        <f>IF($F722="","",IFERROR(IFERROR(INDEX(Réttabanki!$U:$U,MATCH($F722,Réttabanki!$A:$A,0)),INDEX(Vöruskrá!$R:$R,MATCH($F722,Vöruskrá!$B:$B,0)))*($H722+IF($I722="",$H722*(1+$AD$2),$I722))/2/1000,""))</f>
        <v>180</v>
      </c>
      <c r="K722" t="s">
        <v>1375</v>
      </c>
      <c r="L722" t="s">
        <v>222</v>
      </c>
      <c r="N722">
        <v>89</v>
      </c>
      <c r="O722">
        <v>2.1</v>
      </c>
      <c r="P722">
        <v>0.2</v>
      </c>
      <c r="Q722">
        <v>16</v>
      </c>
      <c r="R722">
        <v>1.1000000000000001</v>
      </c>
      <c r="S722">
        <v>0.06</v>
      </c>
      <c r="U722" s="455"/>
      <c r="V722" s="455"/>
      <c r="W722" s="455"/>
      <c r="X722" s="455"/>
      <c r="Y722" s="455"/>
      <c r="Z722" s="455"/>
      <c r="AA722" s="455"/>
      <c r="AF722">
        <f>IF($F722="","",IFERROR(IFERROR(INDEX(Réttabanki!$U:$U,MATCH($F722,Réttabanki!$A:$A,0)),INDEX(Vöruskrá!$R:$R,MATCH($F722,Vöruskrá!$B:$B,0)))*$H722/1000,""))</f>
        <v>160</v>
      </c>
      <c r="AG722">
        <f>IF($F722="","",IFERROR(IFERROR(INDEX(Réttabanki!$U:$U,MATCH($F722,Réttabanki!$A:$A,0)),INDEX(Vöruskrá!$R:$R,MATCH($F722,Vöruskrá!$B:$B,0)))*IF($I722="",$H722*(1+$AD$2),$I722)/1000,""))</f>
        <v>200</v>
      </c>
      <c r="AH722">
        <f t="shared" si="52"/>
        <v>0.17391304347826086</v>
      </c>
      <c r="AI722" t="str">
        <f t="shared" si="50"/>
        <v>OK</v>
      </c>
      <c r="AJ722" s="314">
        <f t="shared" si="51"/>
        <v>46288</v>
      </c>
    </row>
    <row r="723" spans="1:36" ht="14.45">
      <c r="A723" s="155"/>
      <c r="B723" t="s">
        <v>2425</v>
      </c>
      <c r="C723">
        <v>39</v>
      </c>
      <c r="D723" t="s">
        <v>2318</v>
      </c>
      <c r="E723" t="s">
        <v>2376</v>
      </c>
      <c r="F723" t="s">
        <v>628</v>
      </c>
      <c r="G723" t="s">
        <v>630</v>
      </c>
      <c r="H723">
        <v>20</v>
      </c>
      <c r="I723">
        <v>20</v>
      </c>
      <c r="J723" s="438">
        <f>IF($F723="","",IFERROR(IFERROR(INDEX(Réttabanki!$U:$U,MATCH($F723,Réttabanki!$A:$A,0)),INDEX(Vöruskrá!$R:$R,MATCH($F723,Vöruskrá!$B:$B,0)))*($H723+IF($I723="",$H723*(1+$AD$2),$I723))/2/1000,""))</f>
        <v>14</v>
      </c>
      <c r="K723" t="s">
        <v>630</v>
      </c>
      <c r="L723" t="s">
        <v>228</v>
      </c>
      <c r="N723">
        <v>43</v>
      </c>
      <c r="O723">
        <v>0.5</v>
      </c>
      <c r="P723">
        <v>0.1</v>
      </c>
      <c r="Q723">
        <v>9.1</v>
      </c>
      <c r="R723">
        <v>0.4</v>
      </c>
      <c r="S723">
        <v>0</v>
      </c>
      <c r="U723" s="457"/>
      <c r="V723" s="457"/>
      <c r="W723" s="457"/>
      <c r="X723" s="457"/>
      <c r="Y723" s="457"/>
      <c r="Z723" s="457"/>
      <c r="AA723" s="457"/>
      <c r="AF723">
        <f>IF($F723="","",IFERROR(IFERROR(INDEX(Réttabanki!$U:$U,MATCH($F723,Réttabanki!$A:$A,0)),INDEX(Vöruskrá!$R:$R,MATCH($F723,Vöruskrá!$B:$B,0)))*$H723/1000,""))</f>
        <v>14</v>
      </c>
      <c r="AG723">
        <f>IF($F723="","",IFERROR(IFERROR(INDEX(Réttabanki!$U:$U,MATCH($F723,Réttabanki!$A:$A,0)),INDEX(Vöruskrá!$R:$R,MATCH($F723,Vöruskrá!$B:$B,0)))*IF($I723="",$H723*(1+$AD$2),$I723)/1000,""))</f>
        <v>14</v>
      </c>
      <c r="AH723">
        <f t="shared" si="52"/>
        <v>1.2173913043478261E-2</v>
      </c>
      <c r="AI723" t="str">
        <f t="shared" si="50"/>
        <v>OK</v>
      </c>
      <c r="AJ723" s="314">
        <f t="shared" si="51"/>
        <v>46288</v>
      </c>
    </row>
    <row r="724" spans="1:36" ht="14.45">
      <c r="A724" s="155"/>
      <c r="B724" t="s">
        <v>2425</v>
      </c>
      <c r="C724">
        <v>39</v>
      </c>
      <c r="D724" t="s">
        <v>2318</v>
      </c>
      <c r="E724" t="s">
        <v>2376</v>
      </c>
      <c r="F724" t="s">
        <v>601</v>
      </c>
      <c r="G724" t="s">
        <v>597</v>
      </c>
      <c r="H724">
        <v>20</v>
      </c>
      <c r="I724">
        <v>20</v>
      </c>
      <c r="J724" s="438">
        <f>IF($F724="","",IFERROR(IFERROR(INDEX(Réttabanki!$U:$U,MATCH($F724,Réttabanki!$A:$A,0)),INDEX(Vöruskrá!$R:$R,MATCH($F724,Vöruskrá!$B:$B,0)))*($H724+IF($I724="",$H724*(1+$AD$2),$I724))/2/1000,""))</f>
        <v>16.22</v>
      </c>
      <c r="K724" t="s">
        <v>597</v>
      </c>
      <c r="L724" t="s">
        <v>228</v>
      </c>
      <c r="N724">
        <v>37</v>
      </c>
      <c r="O724">
        <v>0.5</v>
      </c>
      <c r="P724">
        <v>0.1</v>
      </c>
      <c r="Q724">
        <v>3.7</v>
      </c>
      <c r="R724">
        <v>0</v>
      </c>
      <c r="S724">
        <v>0</v>
      </c>
      <c r="U724" s="455"/>
      <c r="V724" s="455"/>
      <c r="W724" s="455"/>
      <c r="X724" s="455"/>
      <c r="Y724" s="455"/>
      <c r="Z724" s="455"/>
      <c r="AA724" s="455"/>
      <c r="AF724">
        <f>IF($F724="","",IFERROR(IFERROR(INDEX(Réttabanki!$U:$U,MATCH($F724,Réttabanki!$A:$A,0)),INDEX(Vöruskrá!$R:$R,MATCH($F724,Vöruskrá!$B:$B,0)))*$H724/1000,""))</f>
        <v>16.22</v>
      </c>
      <c r="AG724">
        <f>IF($F724="","",IFERROR(IFERROR(INDEX(Réttabanki!$U:$U,MATCH($F724,Réttabanki!$A:$A,0)),INDEX(Vöruskrá!$R:$R,MATCH($F724,Vöruskrá!$B:$B,0)))*IF($I724="",$H724*(1+$AD$2),$I724)/1000,""))</f>
        <v>16.22</v>
      </c>
      <c r="AH724">
        <f t="shared" si="52"/>
        <v>1.4104347826086956E-2</v>
      </c>
      <c r="AI724" t="str">
        <f t="shared" si="50"/>
        <v>OK</v>
      </c>
      <c r="AJ724" s="314">
        <f t="shared" si="51"/>
        <v>46288</v>
      </c>
    </row>
    <row r="725" spans="1:36" ht="14.45">
      <c r="A725" s="155"/>
      <c r="B725" t="s">
        <v>2425</v>
      </c>
      <c r="C725">
        <v>39</v>
      </c>
      <c r="D725" t="s">
        <v>2356</v>
      </c>
      <c r="E725" t="s">
        <v>2381</v>
      </c>
      <c r="G725" t="s">
        <v>2870</v>
      </c>
      <c r="J725" s="438" t="str">
        <f>IF($F725="","",IFERROR(IFERROR(INDEX(Réttabanki!$U:$U,MATCH($F725,Réttabanki!$A:$A,0)),INDEX(Vöruskrá!$R:$R,MATCH($F725,Vöruskrá!$B:$B,0)))*($H725+IF($I725="",$H725*(1+$AD$2),$I725))/2/1000,""))</f>
        <v/>
      </c>
      <c r="K725" t="s">
        <v>2871</v>
      </c>
      <c r="L725" t="s">
        <v>2872</v>
      </c>
      <c r="U725" s="457"/>
      <c r="V725" s="457"/>
      <c r="W725" s="457"/>
      <c r="X725" s="457"/>
      <c r="Y725" s="457"/>
      <c r="Z725" s="457"/>
      <c r="AA725" s="457"/>
      <c r="AF725" t="str">
        <f>IF($F725="","",IFERROR(IFERROR(INDEX(Réttabanki!$U:$U,MATCH($F725,Réttabanki!$A:$A,0)),INDEX(Vöruskrá!$R:$R,MATCH($F725,Vöruskrá!$B:$B,0)))*$H725/1000,""))</f>
        <v/>
      </c>
      <c r="AG725" t="str">
        <f>IF($F725="","",IFERROR(IFERROR(INDEX(Réttabanki!$U:$U,MATCH($F725,Réttabanki!$A:$A,0)),INDEX(Vöruskrá!$R:$R,MATCH($F725,Vöruskrá!$B:$B,0)))*IF($I725="",$H725*(1+$AD$2),$I725)/1000,""))</f>
        <v/>
      </c>
      <c r="AH725" t="str">
        <f t="shared" si="52"/>
        <v/>
      </c>
      <c r="AI725" t="str">
        <f t="shared" si="50"/>
        <v/>
      </c>
      <c r="AJ725" s="314">
        <f t="shared" si="51"/>
        <v>46288</v>
      </c>
    </row>
    <row r="726" spans="1:36" ht="14.45">
      <c r="A726" s="155"/>
      <c r="B726" t="s">
        <v>2425</v>
      </c>
      <c r="C726">
        <v>39</v>
      </c>
      <c r="D726" t="s">
        <v>2356</v>
      </c>
      <c r="E726" t="s">
        <v>2381</v>
      </c>
      <c r="F726" t="s">
        <v>428</v>
      </c>
      <c r="G726" t="s">
        <v>1704</v>
      </c>
      <c r="I726">
        <v>20</v>
      </c>
      <c r="J726" s="438">
        <f>IF($F726="","",IFERROR(IFERROR(INDEX(Réttabanki!$U:$U,MATCH($F726,Réttabanki!$A:$A,0)),INDEX(Vöruskrá!$R:$R,MATCH($F726,Vöruskrá!$B:$B,0)))*($H726+IF($I726="",$H726*(1+$AD$2),$I726))/2/1000,""))</f>
        <v>6</v>
      </c>
      <c r="K726" t="s">
        <v>430</v>
      </c>
      <c r="L726" t="s">
        <v>431</v>
      </c>
      <c r="M726" t="s">
        <v>432</v>
      </c>
      <c r="N726">
        <v>430</v>
      </c>
      <c r="O726">
        <v>13</v>
      </c>
      <c r="P726">
        <v>1.4</v>
      </c>
      <c r="Q726">
        <v>66</v>
      </c>
      <c r="R726">
        <v>9.3000000000000007</v>
      </c>
      <c r="S726">
        <v>0.2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12</v>
      </c>
      <c r="AH726">
        <f t="shared" si="52"/>
        <v>1.0434782608695653E-2</v>
      </c>
      <c r="AI726" t="str">
        <f t="shared" si="50"/>
        <v>OK</v>
      </c>
      <c r="AJ726" s="314">
        <f t="shared" si="51"/>
        <v>46288</v>
      </c>
    </row>
    <row r="727" spans="1:36" ht="15" customHeight="1">
      <c r="A727" s="155"/>
      <c r="B727" t="s">
        <v>2425</v>
      </c>
      <c r="C727">
        <v>39</v>
      </c>
      <c r="D727" t="s">
        <v>2356</v>
      </c>
      <c r="E727" t="s">
        <v>2381</v>
      </c>
      <c r="F727" t="s">
        <v>140</v>
      </c>
      <c r="G727" t="s">
        <v>2446</v>
      </c>
      <c r="I727">
        <v>40</v>
      </c>
      <c r="J727" s="444">
        <f>IF($F727="","",IFERROR(IFERROR(INDEX(Réttabanki!$U:$U,MATCH($F727,Réttabanki!$A:$A,0)),INDEX(Vöruskrá!$R:$R,MATCH($F727,Vöruskrá!$B:$B,0)))*($H727+IF($I727="",$H727*(1+$AD$2),$I727))/2/1000,""))</f>
        <v>12</v>
      </c>
      <c r="K727" t="s">
        <v>141</v>
      </c>
      <c r="L727" t="s">
        <v>142</v>
      </c>
      <c r="M727" t="s">
        <v>143</v>
      </c>
      <c r="N727">
        <v>311</v>
      </c>
      <c r="O727">
        <v>10.8</v>
      </c>
      <c r="P727">
        <v>1.3</v>
      </c>
      <c r="Q727">
        <v>40.299999999999997</v>
      </c>
      <c r="R727">
        <v>10.5</v>
      </c>
      <c r="S727">
        <v>1.1000000000000001</v>
      </c>
      <c r="U727" s="457"/>
      <c r="V727" s="457"/>
      <c r="W727" s="457"/>
      <c r="X727" s="457"/>
      <c r="Y727" s="457"/>
      <c r="Z727" s="457"/>
      <c r="AA727" s="457"/>
      <c r="AF727">
        <f>IF($F727="","",IFERROR(IFERROR(INDEX(Réttabanki!$U:$U,MATCH($F727,Réttabanki!$A:$A,0)),INDEX(Vöruskrá!$R:$R,MATCH($F727,Vöruskrá!$B:$B,0)))*$H727/1000,""))</f>
        <v>0</v>
      </c>
      <c r="AG727">
        <f>IF($F727="","",IFERROR(IFERROR(INDEX(Réttabanki!$U:$U,MATCH($F727,Réttabanki!$A:$A,0)),INDEX(Vöruskrá!$R:$R,MATCH($F727,Vöruskrá!$B:$B,0)))*IF($I727="",$H727*(1+$AD$2),$I727)/1000,""))</f>
        <v>24</v>
      </c>
      <c r="AH727">
        <f t="shared" si="52"/>
        <v>2.0869565217391306E-2</v>
      </c>
      <c r="AI727" t="str">
        <f t="shared" si="50"/>
        <v>OK</v>
      </c>
      <c r="AJ727">
        <f t="shared" si="51"/>
        <v>46288</v>
      </c>
    </row>
    <row r="728" spans="1:36" ht="15" customHeight="1">
      <c r="A728" s="155"/>
      <c r="B728" t="s">
        <v>2425</v>
      </c>
      <c r="C728">
        <v>39</v>
      </c>
      <c r="D728" t="s">
        <v>2356</v>
      </c>
      <c r="E728" t="s">
        <v>2381</v>
      </c>
      <c r="F728" t="s">
        <v>505</v>
      </c>
      <c r="G728" t="s">
        <v>2404</v>
      </c>
      <c r="I728">
        <v>5</v>
      </c>
      <c r="J728" s="444">
        <f>IF($F728="","",IFERROR(IFERROR(INDEX(Réttabanki!$U:$U,MATCH($F728,Réttabanki!$A:$A,0)),INDEX(Vöruskrá!$R:$R,MATCH($F728,Vöruskrá!$B:$B,0)))*($H728+IF($I728="",$H728*(1+$AD$2),$I728))/2/1000,""))</f>
        <v>5.75</v>
      </c>
      <c r="K728" t="s">
        <v>507</v>
      </c>
      <c r="L728" t="s">
        <v>214</v>
      </c>
      <c r="N728">
        <v>738</v>
      </c>
      <c r="O728">
        <v>82</v>
      </c>
      <c r="P728">
        <v>49</v>
      </c>
      <c r="Q728">
        <v>0.4</v>
      </c>
      <c r="R728">
        <v>0.6</v>
      </c>
      <c r="S728">
        <v>1.2</v>
      </c>
      <c r="U728" s="455"/>
      <c r="V728" s="455"/>
      <c r="W728" s="455"/>
      <c r="X728" s="455"/>
      <c r="Y728" s="455"/>
      <c r="Z728" s="455"/>
      <c r="AA728" s="455"/>
      <c r="AF728">
        <f>IF($F728="","",IFERROR(IFERROR(INDEX(Réttabanki!$U:$U,MATCH($F728,Réttabanki!$A:$A,0)),INDEX(Vöruskrá!$R:$R,MATCH($F728,Vöruskrá!$B:$B,0)))*$H728/1000,""))</f>
        <v>0</v>
      </c>
      <c r="AG728">
        <f>IF($F728="","",IFERROR(IFERROR(INDEX(Réttabanki!$U:$U,MATCH($F728,Réttabanki!$A:$A,0)),INDEX(Vöruskrá!$R:$R,MATCH($F728,Vöruskrá!$B:$B,0)))*IF($I728="",$H728*(1+$AD$2),$I728)/1000,""))</f>
        <v>11.5</v>
      </c>
      <c r="AH728">
        <f t="shared" si="52"/>
        <v>0.01</v>
      </c>
      <c r="AI728" t="str">
        <f t="shared" si="50"/>
        <v>OK</v>
      </c>
      <c r="AJ728">
        <f t="shared" si="51"/>
        <v>46288</v>
      </c>
    </row>
    <row r="729" spans="1:36" ht="15" customHeight="1">
      <c r="A729" s="155"/>
      <c r="B729" t="s">
        <v>2425</v>
      </c>
      <c r="C729">
        <v>39</v>
      </c>
      <c r="D729" t="s">
        <v>2344</v>
      </c>
      <c r="E729" t="s">
        <v>2481</v>
      </c>
      <c r="G729" t="s">
        <v>2873</v>
      </c>
      <c r="J729" s="438" t="str">
        <f>IF($F729="","",IFERROR(IFERROR(INDEX(Réttabanki!$U:$U,MATCH($F729,Réttabanki!$A:$A,0)),INDEX(Vöruskrá!$R:$R,MATCH($F729,Vöruskrá!$B:$B,0)))*($H729+IF($I729="",$H729*(1+$AD$2),$I729))/2/1000,""))</f>
        <v/>
      </c>
      <c r="K729" t="s">
        <v>2874</v>
      </c>
      <c r="L729" t="s">
        <v>2445</v>
      </c>
      <c r="U729" s="457"/>
      <c r="V729" s="457"/>
      <c r="W729" s="457"/>
      <c r="X729" s="457"/>
      <c r="Y729" s="457"/>
      <c r="Z729" s="457"/>
      <c r="AA729" s="457"/>
      <c r="AF729" t="str">
        <f>IF($F729="","",IFERROR(IFERROR(INDEX(Réttabanki!$U:$U,MATCH($F729,Réttabanki!$A:$A,0)),INDEX(Vöruskrá!$R:$R,MATCH($F729,Vöruskrá!$B:$B,0)))*$H729/1000,""))</f>
        <v/>
      </c>
      <c r="AG729" t="str">
        <f>IF($F729="","",IFERROR(IFERROR(INDEX(Réttabanki!$U:$U,MATCH($F729,Réttabanki!$A:$A,0)),INDEX(Vöruskrá!$R:$R,MATCH($F729,Vöruskrá!$B:$B,0)))*IF($I729="",$H729*(1+$AD$2),$I729)/1000,""))</f>
        <v/>
      </c>
      <c r="AH729" t="str">
        <f t="shared" si="52"/>
        <v/>
      </c>
      <c r="AI729" t="str">
        <f t="shared" si="50"/>
        <v/>
      </c>
      <c r="AJ729">
        <f t="shared" si="51"/>
        <v>46288</v>
      </c>
    </row>
    <row r="730" spans="1:36" ht="15" customHeight="1">
      <c r="A730" s="155"/>
      <c r="B730" t="s">
        <v>2425</v>
      </c>
      <c r="C730">
        <v>39</v>
      </c>
      <c r="D730" t="s">
        <v>2344</v>
      </c>
      <c r="E730" t="s">
        <v>2481</v>
      </c>
      <c r="F730" t="s">
        <v>140</v>
      </c>
      <c r="G730" t="s">
        <v>2446</v>
      </c>
      <c r="H730">
        <v>40</v>
      </c>
      <c r="J730" s="444">
        <f>IF($F730="","",IFERROR(IFERROR(INDEX(Réttabanki!$U:$U,MATCH($F730,Réttabanki!$A:$A,0)),INDEX(Vöruskrá!$R:$R,MATCH($F730,Vöruskrá!$B:$B,0)))*($H730+IF($I730="",$H730*(1+$AD$2),$I730))/2/1000,""))</f>
        <v>30</v>
      </c>
      <c r="K730" t="s">
        <v>141</v>
      </c>
      <c r="L730" t="s">
        <v>142</v>
      </c>
      <c r="M730" t="s">
        <v>143</v>
      </c>
      <c r="N730">
        <v>311</v>
      </c>
      <c r="O730">
        <v>10.8</v>
      </c>
      <c r="P730">
        <v>1.3</v>
      </c>
      <c r="Q730">
        <v>40.299999999999997</v>
      </c>
      <c r="R730">
        <v>10.5</v>
      </c>
      <c r="S730">
        <v>1.1000000000000001</v>
      </c>
      <c r="U730" s="455"/>
      <c r="V730" s="455"/>
      <c r="W730" s="455"/>
      <c r="X730" s="455"/>
      <c r="Y730" s="455"/>
      <c r="Z730" s="455"/>
      <c r="AA730" s="455"/>
      <c r="AF730">
        <f>IF($F730="","",IFERROR(IFERROR(INDEX(Réttabanki!$U:$U,MATCH($F730,Réttabanki!$A:$A,0)),INDEX(Vöruskrá!$R:$R,MATCH($F730,Vöruskrá!$B:$B,0)))*$H730/1000,""))</f>
        <v>24</v>
      </c>
      <c r="AG730">
        <f>IF($F730="","",IFERROR(IFERROR(INDEX(Réttabanki!$U:$U,MATCH($F730,Réttabanki!$A:$A,0)),INDEX(Vöruskrá!$R:$R,MATCH($F730,Vöruskrá!$B:$B,0)))*IF($I730="",$H730*(1+$AD$2),$I730)/1000,""))</f>
        <v>36</v>
      </c>
      <c r="AH730">
        <f t="shared" si="52"/>
        <v>3.1304347826086959E-2</v>
      </c>
      <c r="AI730" t="str">
        <f t="shared" si="50"/>
        <v>OK</v>
      </c>
      <c r="AJ730">
        <f t="shared" si="51"/>
        <v>46288</v>
      </c>
    </row>
    <row r="731" spans="1:36" ht="15" customHeight="1">
      <c r="A731" s="155"/>
      <c r="B731" t="s">
        <v>2425</v>
      </c>
      <c r="C731">
        <v>39</v>
      </c>
      <c r="D731" t="s">
        <v>2344</v>
      </c>
      <c r="E731" t="s">
        <v>2481</v>
      </c>
      <c r="F731" t="s">
        <v>505</v>
      </c>
      <c r="G731" t="s">
        <v>2404</v>
      </c>
      <c r="H731">
        <v>5</v>
      </c>
      <c r="J731" s="444">
        <f>IF($F731="","",IFERROR(IFERROR(INDEX(Réttabanki!$U:$U,MATCH($F731,Réttabanki!$A:$A,0)),INDEX(Vöruskrá!$R:$R,MATCH($F731,Vöruskrá!$B:$B,0)))*($H731+IF($I731="",$H731*(1+$AD$2),$I731))/2/1000,""))</f>
        <v>14.375</v>
      </c>
      <c r="K731" t="s">
        <v>507</v>
      </c>
      <c r="L731" t="s">
        <v>214</v>
      </c>
      <c r="N731">
        <v>738</v>
      </c>
      <c r="O731">
        <v>82</v>
      </c>
      <c r="P731">
        <v>49</v>
      </c>
      <c r="Q731">
        <v>0.4</v>
      </c>
      <c r="R731">
        <v>0.6</v>
      </c>
      <c r="S731">
        <v>1.2</v>
      </c>
      <c r="U731" s="457"/>
      <c r="V731" s="457"/>
      <c r="W731" s="457"/>
      <c r="X731" s="457"/>
      <c r="Y731" s="457"/>
      <c r="Z731" s="457"/>
      <c r="AA731" s="457"/>
      <c r="AF731">
        <f>IF($F731="","",IFERROR(IFERROR(INDEX(Réttabanki!$U:$U,MATCH($F731,Réttabanki!$A:$A,0)),INDEX(Vöruskrá!$R:$R,MATCH($F731,Vöruskrá!$B:$B,0)))*$H731/1000,""))</f>
        <v>11.5</v>
      </c>
      <c r="AG731">
        <f>IF($F731="","",IFERROR(IFERROR(INDEX(Réttabanki!$U:$U,MATCH($F731,Réttabanki!$A:$A,0)),INDEX(Vöruskrá!$R:$R,MATCH($F731,Vöruskrá!$B:$B,0)))*IF($I731="",$H731*(1+$AD$2),$I731)/1000,""))</f>
        <v>17.25</v>
      </c>
      <c r="AH731">
        <f t="shared" si="52"/>
        <v>1.4999999999999999E-2</v>
      </c>
      <c r="AI731" t="str">
        <f t="shared" si="50"/>
        <v>OK</v>
      </c>
      <c r="AJ731">
        <f t="shared" si="51"/>
        <v>46288</v>
      </c>
    </row>
    <row r="732" spans="1:36" ht="15" customHeight="1">
      <c r="A732" s="155"/>
      <c r="B732" t="s">
        <v>2425</v>
      </c>
      <c r="C732">
        <v>39</v>
      </c>
      <c r="D732" t="s">
        <v>2344</v>
      </c>
      <c r="E732" t="s">
        <v>1080</v>
      </c>
      <c r="F732" t="s">
        <v>1311</v>
      </c>
      <c r="G732" t="s">
        <v>2392</v>
      </c>
      <c r="H732">
        <v>40</v>
      </c>
      <c r="J732" s="444"/>
      <c r="K732" t="s">
        <v>1312</v>
      </c>
      <c r="L732" t="s">
        <v>228</v>
      </c>
      <c r="N732">
        <v>236</v>
      </c>
      <c r="O732">
        <v>9</v>
      </c>
      <c r="P732">
        <v>2.7</v>
      </c>
      <c r="Q732">
        <v>31.1</v>
      </c>
      <c r="R732">
        <v>1.5</v>
      </c>
      <c r="S732">
        <v>0.9</v>
      </c>
      <c r="U732" s="455"/>
      <c r="V732" s="455"/>
      <c r="W732" s="455"/>
      <c r="X732" s="455"/>
      <c r="Y732" s="455"/>
      <c r="Z732" s="455"/>
      <c r="AA732" s="455"/>
    </row>
    <row r="733" spans="1:36" ht="15" customHeight="1">
      <c r="A733" s="155"/>
      <c r="B733" t="s">
        <v>2425</v>
      </c>
      <c r="C733">
        <v>39</v>
      </c>
      <c r="D733" t="s">
        <v>2318</v>
      </c>
      <c r="E733" t="s">
        <v>2383</v>
      </c>
      <c r="G733" t="s">
        <v>2875</v>
      </c>
      <c r="J733" s="438" t="str">
        <f>IF($F733="","",IFERROR(IFERROR(INDEX(Réttabanki!$U:$U,MATCH($F733,Réttabanki!$A:$A,0)),INDEX(Vöruskrá!$R:$R,MATCH($F733,Vöruskrá!$B:$B,0)))*($H733+IF($I733="",$H733*(1+$AD$2),$I733))/2/1000,""))</f>
        <v/>
      </c>
      <c r="K733" t="s">
        <v>2876</v>
      </c>
      <c r="L733" t="s">
        <v>2877</v>
      </c>
      <c r="U733" s="457"/>
      <c r="V733" s="457"/>
      <c r="W733" s="457"/>
      <c r="X733" s="457"/>
      <c r="Y733" s="457"/>
      <c r="Z733" s="457"/>
      <c r="AA733" s="457"/>
      <c r="AF733" t="str">
        <f>IF($F733="","",IFERROR(IFERROR(INDEX(Réttabanki!$U:$U,MATCH($F733,Réttabanki!$A:$A,0)),INDEX(Vöruskrá!$R:$R,MATCH($F733,Vöruskrá!$B:$B,0)))*$H733/1000,""))</f>
        <v/>
      </c>
      <c r="AG733" t="str">
        <f>IF($F733="","",IFERROR(IFERROR(INDEX(Réttabanki!$U:$U,MATCH($F733,Réttabanki!$A:$A,0)),INDEX(Vöruskrá!$R:$R,MATCH($F733,Vöruskrá!$B:$B,0)))*IF($I733="",$H733*(1+$AD$2),$I733)/1000,""))</f>
        <v/>
      </c>
      <c r="AH733" t="str">
        <f>IF(N($AF733)+N($AG733)=0,"",MAX(N($AF733)/$AE$6,N($AG733)/$AE$5))</f>
        <v/>
      </c>
      <c r="AI733" t="str">
        <f>IF($AH733="","",IF($AH733&gt;$AE$7,"⚠ Yfir "&amp;TEXT($AE$7,"0%"),"OK"))</f>
        <v/>
      </c>
      <c r="AJ733">
        <f>IF($A733&lt;&gt;"",$A733,AJ731)</f>
        <v>46288</v>
      </c>
    </row>
    <row r="734" spans="1:36" ht="15" customHeight="1">
      <c r="A734" s="155"/>
      <c r="B734" t="s">
        <v>2425</v>
      </c>
      <c r="C734">
        <v>39</v>
      </c>
      <c r="D734" t="s">
        <v>2318</v>
      </c>
      <c r="E734" t="s">
        <v>2383</v>
      </c>
      <c r="F734" t="s">
        <v>1314</v>
      </c>
      <c r="G734" t="s">
        <v>2452</v>
      </c>
      <c r="H734">
        <v>40</v>
      </c>
      <c r="I734">
        <v>40</v>
      </c>
      <c r="J734" s="438">
        <f>IF($F734="","",IFERROR(IFERROR(INDEX(Réttabanki!$U:$U,MATCH($F734,Réttabanki!$A:$A,0)),INDEX(Vöruskrá!$R:$R,MATCH($F734,Vöruskrá!$B:$B,0)))*($H734+IF($I734="",$H734*(1+$AD$2),$I734))/2/1000,""))</f>
        <v>24</v>
      </c>
      <c r="K734" t="s">
        <v>1316</v>
      </c>
      <c r="L734" t="s">
        <v>1317</v>
      </c>
      <c r="M734" t="s">
        <v>1318</v>
      </c>
      <c r="N734">
        <v>329</v>
      </c>
      <c r="O734">
        <v>1.5</v>
      </c>
      <c r="P734">
        <v>0.3</v>
      </c>
      <c r="Q734">
        <v>60</v>
      </c>
      <c r="R734">
        <v>8.3000000000000007</v>
      </c>
      <c r="S734">
        <v>1.4</v>
      </c>
      <c r="U734" s="455"/>
      <c r="V734" s="455"/>
      <c r="W734" s="455"/>
      <c r="X734" s="455"/>
      <c r="Y734" s="455"/>
      <c r="Z734" s="455"/>
      <c r="AA734" s="455"/>
      <c r="AF734">
        <f>IF($F734="","",IFERROR(IFERROR(INDEX(Réttabanki!$U:$U,MATCH($F734,Réttabanki!$A:$A,0)),INDEX(Vöruskrá!$R:$R,MATCH($F734,Vöruskrá!$B:$B,0)))*$H734/1000,""))</f>
        <v>24</v>
      </c>
      <c r="AG734">
        <f>IF($F734="","",IFERROR(IFERROR(INDEX(Réttabanki!$U:$U,MATCH($F734,Réttabanki!$A:$A,0)),INDEX(Vöruskrá!$R:$R,MATCH($F734,Vöruskrá!$B:$B,0)))*IF($I734="",$H734*(1+$AD$2),$I734)/1000,""))</f>
        <v>24</v>
      </c>
      <c r="AH734">
        <f>IF(N($AF734)+N($AG734)=0,"",MAX(N($AF734)/$AE$6,N($AG734)/$AE$5))</f>
        <v>2.0869565217391306E-2</v>
      </c>
      <c r="AI734" t="str">
        <f>IF($AH734="","",IF($AH734&gt;$AE$7,"⚠ Yfir "&amp;TEXT($AE$7,"0%"),"OK"))</f>
        <v>OK</v>
      </c>
      <c r="AJ734">
        <f>IF($A734&lt;&gt;"",$A734,AJ733)</f>
        <v>46288</v>
      </c>
    </row>
    <row r="735" spans="1:36" ht="15" customHeight="1">
      <c r="A735" s="155"/>
      <c r="B735" t="s">
        <v>2425</v>
      </c>
      <c r="C735">
        <v>39</v>
      </c>
      <c r="D735" t="s">
        <v>2318</v>
      </c>
      <c r="E735" t="s">
        <v>2383</v>
      </c>
      <c r="F735" t="s">
        <v>685</v>
      </c>
      <c r="G735" t="s">
        <v>2388</v>
      </c>
      <c r="H735">
        <v>20</v>
      </c>
      <c r="I735">
        <v>20</v>
      </c>
      <c r="J735" s="438">
        <f>IF($F735="","",IFERROR(IFERROR(INDEX(Réttabanki!$U:$U,MATCH($F735,Réttabanki!$A:$A,0)),INDEX(Vöruskrá!$R:$R,MATCH($F735,Vöruskrá!$B:$B,0)))*($H735+IF($I735="",$H735*(1+$AD$2),$I735))/2/1000,""))</f>
        <v>36</v>
      </c>
      <c r="K735" t="s">
        <v>2648</v>
      </c>
      <c r="L735" t="s">
        <v>214</v>
      </c>
      <c r="N735">
        <v>270</v>
      </c>
      <c r="O735">
        <v>17</v>
      </c>
      <c r="P735">
        <v>10</v>
      </c>
      <c r="Q735">
        <v>0</v>
      </c>
      <c r="R735">
        <v>29</v>
      </c>
      <c r="S735">
        <v>1.5</v>
      </c>
      <c r="U735" s="457"/>
      <c r="V735" s="457"/>
      <c r="W735" s="457"/>
      <c r="X735" s="457"/>
      <c r="Y735" s="457"/>
      <c r="Z735" s="457"/>
      <c r="AA735" s="457"/>
      <c r="AF735">
        <f>IF($F735="","",IFERROR(IFERROR(INDEX(Réttabanki!$U:$U,MATCH($F735,Réttabanki!$A:$A,0)),INDEX(Vöruskrá!$R:$R,MATCH($F735,Vöruskrá!$B:$B,0)))*$H735/1000,""))</f>
        <v>36</v>
      </c>
      <c r="AG735">
        <f>IF($F735="","",IFERROR(IFERROR(INDEX(Réttabanki!$U:$U,MATCH($F735,Réttabanki!$A:$A,0)),INDEX(Vöruskrá!$R:$R,MATCH($F735,Vöruskrá!$B:$B,0)))*IF($I735="",$H735*(1+$AD$2),$I735)/1000,""))</f>
        <v>36</v>
      </c>
      <c r="AH735">
        <f>IF(N($AF735)+N($AG735)=0,"",MAX(N($AF735)/$AE$6,N($AG735)/$AE$5))</f>
        <v>3.1304347826086959E-2</v>
      </c>
      <c r="AI735" t="str">
        <f>IF($AH735="","",IF($AH735&gt;$AE$7,"⚠ Yfir "&amp;TEXT($AE$7,"0%"),"OK"))</f>
        <v>OK</v>
      </c>
      <c r="AJ735">
        <f>IF($A735&lt;&gt;"",$A735,AJ734)</f>
        <v>46288</v>
      </c>
    </row>
    <row r="736" spans="1:36" ht="15" customHeight="1">
      <c r="A736" s="155"/>
      <c r="B736" t="s">
        <v>2425</v>
      </c>
      <c r="C736">
        <v>39</v>
      </c>
      <c r="D736" t="s">
        <v>2318</v>
      </c>
      <c r="E736" t="s">
        <v>1080</v>
      </c>
      <c r="G736" t="s">
        <v>2878</v>
      </c>
      <c r="J736" s="438"/>
      <c r="K736" t="s">
        <v>2703</v>
      </c>
      <c r="L736" t="s">
        <v>214</v>
      </c>
      <c r="U736" s="455"/>
      <c r="V736" s="455"/>
      <c r="W736" s="455"/>
      <c r="X736" s="455"/>
      <c r="Y736" s="455"/>
      <c r="Z736" s="455"/>
      <c r="AA736" s="455"/>
    </row>
    <row r="737" spans="1:36" ht="15" customHeight="1">
      <c r="A737" s="155"/>
      <c r="B737" t="s">
        <v>2425</v>
      </c>
      <c r="C737">
        <v>39</v>
      </c>
      <c r="D737" t="s">
        <v>2318</v>
      </c>
      <c r="E737" t="s">
        <v>1080</v>
      </c>
      <c r="F737" t="s">
        <v>1298</v>
      </c>
      <c r="G737" t="s">
        <v>2392</v>
      </c>
      <c r="H737">
        <v>40</v>
      </c>
      <c r="J737" s="438"/>
      <c r="K737" t="s">
        <v>1300</v>
      </c>
      <c r="L737" t="s">
        <v>228</v>
      </c>
      <c r="N737">
        <v>221</v>
      </c>
      <c r="O737">
        <v>4.4000000000000004</v>
      </c>
      <c r="P737">
        <v>0.4</v>
      </c>
      <c r="Q737">
        <v>35.1</v>
      </c>
      <c r="R737">
        <v>4</v>
      </c>
      <c r="S737">
        <v>0.8</v>
      </c>
      <c r="U737" s="457"/>
      <c r="V737" s="457"/>
      <c r="W737" s="457"/>
      <c r="X737" s="457"/>
      <c r="Y737" s="457"/>
      <c r="Z737" s="457"/>
      <c r="AA737" s="457"/>
    </row>
    <row r="738" spans="1:36" ht="15" customHeight="1">
      <c r="A738" s="155"/>
      <c r="B738" t="s">
        <v>2425</v>
      </c>
      <c r="C738">
        <v>39</v>
      </c>
      <c r="D738" t="s">
        <v>2318</v>
      </c>
      <c r="E738" t="s">
        <v>1080</v>
      </c>
      <c r="F738" t="s">
        <v>685</v>
      </c>
      <c r="G738" t="s">
        <v>2388</v>
      </c>
      <c r="H738">
        <v>20</v>
      </c>
      <c r="J738" s="438"/>
      <c r="K738" t="s">
        <v>2648</v>
      </c>
      <c r="L738" t="s">
        <v>214</v>
      </c>
      <c r="N738">
        <v>270</v>
      </c>
      <c r="O738">
        <v>17</v>
      </c>
      <c r="P738">
        <v>10</v>
      </c>
      <c r="Q738">
        <v>0</v>
      </c>
      <c r="R738">
        <v>29</v>
      </c>
      <c r="S738">
        <v>1.5</v>
      </c>
      <c r="U738" s="455"/>
      <c r="V738" s="455"/>
      <c r="W738" s="455"/>
      <c r="X738" s="455"/>
      <c r="Y738" s="455"/>
      <c r="Z738" s="455"/>
      <c r="AA738" s="455"/>
    </row>
    <row r="739" spans="1:36" ht="15" customHeight="1">
      <c r="A739" s="154"/>
      <c r="B739" s="95" t="s">
        <v>2425</v>
      </c>
      <c r="C739" s="95">
        <v>39</v>
      </c>
      <c r="D739" s="96"/>
      <c r="E739" s="96"/>
      <c r="F739" s="96" t="s">
        <v>2393</v>
      </c>
      <c r="G739" s="96"/>
      <c r="H739" s="97"/>
      <c r="I739" s="97"/>
      <c r="J739" s="225">
        <f>SUMIFS($AF$3:$AF$798,$AJ$3:$AJ$798,$AJ739,$D$3:$D$798,"&lt;&gt;Grunnskólar starfsmenn",$E$3:$E$798,"Aðalréttur")+SUMIFS($AF$3:$AF$798,$AJ$3:$AJ$798,$AJ739,$D$3:$D$798,"&lt;&gt;Grunnskólar starfsmenn",$E$3:$E$798,"Meðlætisbar")+SUMIFS($AF$3:$AF$798,$AJ$3:$AJ$798,$AJ739,$D$3:$D$798,"&lt;&gt;Grunnskólar starfsmenn",$E$3:$E$798,"Síðdegishressing")</f>
        <v>60</v>
      </c>
      <c r="K739" s="9" t="s">
        <v>2394</v>
      </c>
      <c r="L739" s="9"/>
      <c r="M739" s="9"/>
      <c r="N739" s="10"/>
      <c r="O739" s="10"/>
      <c r="P739" s="10"/>
      <c r="Q739" s="10"/>
      <c r="R739" s="10"/>
      <c r="S739" s="10"/>
      <c r="T739" s="44"/>
      <c r="U739" s="457"/>
      <c r="V739" s="457"/>
      <c r="W739" s="457"/>
      <c r="X739" s="457"/>
      <c r="Y739" s="457"/>
      <c r="Z739" s="457"/>
      <c r="AA739" s="457"/>
      <c r="AC739" t="s">
        <v>88</v>
      </c>
      <c r="AF739" s="205" t="str">
        <f>IF($F739="","",IFERROR(IFERROR(INDEX(Réttabanki!$U:$U,MATCH($F739,Réttabanki!$A:$A,0)),INDEX(Vöruskrá!$R:$R,MATCH($F739,Vöruskrá!$B:$B,0)))*$H739/1000,""))</f>
        <v/>
      </c>
      <c r="AG739" s="205" t="str">
        <f>IF($F739="","",IFERROR(IFERROR(INDEX(Réttabanki!$U:$U,MATCH($F739,Réttabanki!$A:$A,0)),INDEX(Vöruskrá!$R:$R,MATCH($F739,Vöruskrá!$B:$B,0)))*IF($I739="",$H739*(1+$AD$2),$I739)/1000,""))</f>
        <v/>
      </c>
      <c r="AH739" s="206">
        <f>IF($J739="","",$J739/$AE$6)</f>
        <v>4.4444444444444446E-2</v>
      </c>
      <c r="AI739" s="409" t="str">
        <f t="shared" ref="AI739:AI758" si="53">IF($AH739="","",IF($AH739&gt;$AE$7,"⚠ Yfir "&amp;TEXT($AE$7,"0%"),"OK"))</f>
        <v>OK</v>
      </c>
      <c r="AJ739" s="314">
        <f>IF($A739&lt;&gt;"",$A739,AJ735)</f>
        <v>46288</v>
      </c>
    </row>
    <row r="740" spans="1:36" ht="15" customHeight="1">
      <c r="A740" s="154"/>
      <c r="B740" s="95" t="s">
        <v>2425</v>
      </c>
      <c r="C740" s="95">
        <v>39</v>
      </c>
      <c r="D740" s="96"/>
      <c r="E740" s="96"/>
      <c r="F740" s="96" t="s">
        <v>2395</v>
      </c>
      <c r="G740" s="96"/>
      <c r="H740" s="97"/>
      <c r="I740" s="97"/>
      <c r="J740" s="225">
        <f>SUMIFS($AG$3:$AG$798,$AJ$3:$AJ$798,$AJ740,$D$3:$D$798,"&lt;&gt;Grunnskólar starfsmenn",$E$3:$E$798,"Aðalréttur")+SUMIFS($AG$3:$AG$798,$AJ$3:$AJ$798,$AJ740,$D$3:$D$798,"&lt;&gt;Grunnskólar starfsmenn",$E$3:$E$798,"Meðlætisbar")</f>
        <v>310.97000000000003</v>
      </c>
      <c r="K740" s="9" t="s">
        <v>2394</v>
      </c>
      <c r="L740" s="9"/>
      <c r="M740" s="9"/>
      <c r="N740" s="10"/>
      <c r="O740" s="10"/>
      <c r="P740" s="10"/>
      <c r="Q740" s="10"/>
      <c r="R740" s="10"/>
      <c r="S740" s="10"/>
      <c r="T740" s="44"/>
      <c r="U740" s="455"/>
      <c r="V740" s="455"/>
      <c r="W740" s="455"/>
      <c r="X740" s="455"/>
      <c r="Y740" s="455"/>
      <c r="Z740" s="455"/>
      <c r="AA740" s="455"/>
      <c r="AC740" t="s">
        <v>93</v>
      </c>
      <c r="AF740" s="205" t="str">
        <f>IF($F740="","",IFERROR(IFERROR(INDEX(Réttabanki!$U:$U,MATCH($F740,Réttabanki!$A:$A,0)),INDEX(Vöruskrá!$R:$R,MATCH($F740,Vöruskrá!$B:$B,0)))*$H740/1000,""))</f>
        <v/>
      </c>
      <c r="AG740" s="205" t="str">
        <f>IF($F740="","",IFERROR(IFERROR(INDEX(Réttabanki!$U:$U,MATCH($F740,Réttabanki!$A:$A,0)),INDEX(Vöruskrá!$R:$R,MATCH($F740,Vöruskrá!$B:$B,0)))*IF($I740="",$H740*(1+$AD$2),$I740)/1000,""))</f>
        <v/>
      </c>
      <c r="AH740" s="206">
        <f>IF($J740="","",$J740/$AE$5)</f>
        <v>0.27040869565217396</v>
      </c>
      <c r="AI740" s="409" t="str">
        <f t="shared" si="53"/>
        <v>OK</v>
      </c>
      <c r="AJ740" s="314">
        <f t="shared" ref="AJ740:AJ758" si="54">IF($A740&lt;&gt;"",$A740,AJ739)</f>
        <v>46288</v>
      </c>
    </row>
    <row r="741" spans="1:36" ht="15" customHeight="1">
      <c r="A741" s="155">
        <v>46289</v>
      </c>
      <c r="B741" t="s">
        <v>2458</v>
      </c>
      <c r="C741">
        <v>39</v>
      </c>
      <c r="D741" t="s">
        <v>2318</v>
      </c>
      <c r="E741" t="s">
        <v>2352</v>
      </c>
      <c r="G741" t="s">
        <v>2879</v>
      </c>
      <c r="J741" s="438" t="str">
        <f>IF($F741="","",IFERROR(IFERROR(INDEX(Réttabanki!$U:$U,MATCH($F741,Réttabanki!$A:$A,0)),INDEX(Vöruskrá!$R:$R,MATCH($F741,Vöruskrá!$B:$B,0)))*($H741+IF($I741="",$H741*(1+$AD$2),$I741))/2/1000,""))</f>
        <v/>
      </c>
      <c r="L741" t="s">
        <v>228</v>
      </c>
      <c r="U741" s="457"/>
      <c r="V741" s="457"/>
      <c r="W741" s="457"/>
      <c r="X741" s="457"/>
      <c r="Y741" s="457"/>
      <c r="Z741" s="457"/>
      <c r="AA741" s="457"/>
      <c r="AF741" t="str">
        <f>IF($F741="","",IFERROR(IFERROR(INDEX(Réttabanki!$U:$U,MATCH($F741,Réttabanki!$A:$A,0)),INDEX(Vöruskrá!$R:$R,MATCH($F741,Vöruskrá!$B:$B,0)))*$H741/1000,""))</f>
        <v/>
      </c>
      <c r="AG741" t="str">
        <f>IF($F741="","",IFERROR(IFERROR(INDEX(Réttabanki!$U:$U,MATCH($F741,Réttabanki!$A:$A,0)),INDEX(Vöruskrá!$R:$R,MATCH($F741,Vöruskrá!$B:$B,0)))*IF($I741="",$H741*(1+$AD$2),$I741)/1000,""))</f>
        <v/>
      </c>
      <c r="AH741" t="str">
        <f t="shared" ref="AH741:AH758" si="55">IF(N($AF741)+N($AG741)=0,"",MAX(N($AF741)/$AE$6,N($AG741)/$AE$5))</f>
        <v/>
      </c>
      <c r="AI741" t="str">
        <f t="shared" si="53"/>
        <v/>
      </c>
      <c r="AJ741">
        <f t="shared" si="54"/>
        <v>46289</v>
      </c>
    </row>
    <row r="742" spans="1:36" ht="15" customHeight="1">
      <c r="A742" s="155"/>
      <c r="B742" t="s">
        <v>2458</v>
      </c>
      <c r="C742">
        <v>39</v>
      </c>
      <c r="D742" t="s">
        <v>2318</v>
      </c>
      <c r="E742" t="s">
        <v>2352</v>
      </c>
      <c r="G742" t="s">
        <v>2880</v>
      </c>
      <c r="H742">
        <v>160</v>
      </c>
      <c r="I742">
        <v>180</v>
      </c>
      <c r="J742" s="438" t="str">
        <f>IF($F742="","",IFERROR(IFERROR(INDEX(Réttabanki!$U:$U,MATCH($F742,Réttabanki!$A:$A,0)),INDEX(Vöruskrá!$R:$R,MATCH($F742,Vöruskrá!$B:$B,0)))*($H742+IF($I742="",$H742*(1+$AD$2),$I742))/2/1000,""))</f>
        <v/>
      </c>
      <c r="K742" t="s">
        <v>2881</v>
      </c>
      <c r="L742" t="s">
        <v>240</v>
      </c>
      <c r="U742" s="455"/>
      <c r="V742" s="455"/>
      <c r="W742" s="455"/>
      <c r="X742" s="455"/>
      <c r="Y742" s="455"/>
      <c r="Z742" s="455"/>
      <c r="AA742" s="455"/>
      <c r="AF742" t="str">
        <f>IF($F742="","",IFERROR(IFERROR(INDEX(Réttabanki!$U:$U,MATCH($F742,Réttabanki!$A:$A,0)),INDEX(Vöruskrá!$R:$R,MATCH($F742,Vöruskrá!$B:$B,0)))*$H742/1000,""))</f>
        <v/>
      </c>
      <c r="AG742" t="str">
        <f>IF($F742="","",IFERROR(IFERROR(INDEX(Réttabanki!$U:$U,MATCH($F742,Réttabanki!$A:$A,0)),INDEX(Vöruskrá!$R:$R,MATCH($F742,Vöruskrá!$B:$B,0)))*IF($I742="",$H742*(1+$AD$2),$I742)/1000,""))</f>
        <v/>
      </c>
      <c r="AH742" t="str">
        <f t="shared" si="55"/>
        <v/>
      </c>
      <c r="AI742" t="str">
        <f t="shared" si="53"/>
        <v/>
      </c>
      <c r="AJ742">
        <f t="shared" si="54"/>
        <v>46289</v>
      </c>
    </row>
    <row r="743" spans="1:36" ht="15" customHeight="1">
      <c r="A743" s="155"/>
      <c r="B743" t="s">
        <v>2458</v>
      </c>
      <c r="C743">
        <v>39</v>
      </c>
      <c r="D743" t="s">
        <v>2318</v>
      </c>
      <c r="E743" t="s">
        <v>2352</v>
      </c>
      <c r="F743" t="s">
        <v>420</v>
      </c>
      <c r="G743" t="s">
        <v>2463</v>
      </c>
      <c r="H743">
        <v>80</v>
      </c>
      <c r="I743">
        <v>100</v>
      </c>
      <c r="J743" s="444">
        <f>IF($F743="","",IFERROR(IFERROR(INDEX(Réttabanki!$U:$U,MATCH($F743,Réttabanki!$A:$A,0)),INDEX(Vöruskrá!$R:$R,MATCH($F743,Vöruskrá!$B:$B,0)))*($H743+IF($I743="",$H743*(1+$AD$2),$I743))/2/1000,""))</f>
        <v>31.5</v>
      </c>
      <c r="K743" t="s">
        <v>418</v>
      </c>
      <c r="L743" t="s">
        <v>228</v>
      </c>
      <c r="N743">
        <v>130</v>
      </c>
      <c r="O743">
        <v>0.3</v>
      </c>
      <c r="P743">
        <v>0.1</v>
      </c>
      <c r="Q743">
        <v>28.6</v>
      </c>
      <c r="R743">
        <v>2.7</v>
      </c>
      <c r="S743">
        <v>0</v>
      </c>
      <c r="U743" s="457"/>
      <c r="V743" s="457"/>
      <c r="W743" s="457"/>
      <c r="X743" s="457"/>
      <c r="Y743" s="457"/>
      <c r="Z743" s="457"/>
      <c r="AA743" s="457"/>
      <c r="AF743">
        <f>IF($F743="","",IFERROR(IFERROR(INDEX(Réttabanki!$U:$U,MATCH($F743,Réttabanki!$A:$A,0)),INDEX(Vöruskrá!$R:$R,MATCH($F743,Vöruskrá!$B:$B,0)))*$H743/1000,""))</f>
        <v>28</v>
      </c>
      <c r="AG743">
        <f>IF($F743="","",IFERROR(IFERROR(INDEX(Réttabanki!$U:$U,MATCH($F743,Réttabanki!$A:$A,0)),INDEX(Vöruskrá!$R:$R,MATCH($F743,Vöruskrá!$B:$B,0)))*IF($I743="",$H743*(1+$AD$2),$I743)/1000,""))</f>
        <v>35</v>
      </c>
      <c r="AH743">
        <f t="shared" si="55"/>
        <v>3.0434782608695653E-2</v>
      </c>
      <c r="AI743" t="str">
        <f t="shared" si="53"/>
        <v>OK</v>
      </c>
      <c r="AJ743">
        <f t="shared" si="54"/>
        <v>46289</v>
      </c>
    </row>
    <row r="744" spans="1:36" ht="15" customHeight="1">
      <c r="A744" s="155"/>
      <c r="B744" t="s">
        <v>2458</v>
      </c>
      <c r="C744">
        <v>39</v>
      </c>
      <c r="D744" t="s">
        <v>2318</v>
      </c>
      <c r="E744" t="s">
        <v>2352</v>
      </c>
      <c r="F744" t="s">
        <v>366</v>
      </c>
      <c r="G744" t="s">
        <v>2674</v>
      </c>
      <c r="H744">
        <v>25</v>
      </c>
      <c r="I744">
        <v>25</v>
      </c>
      <c r="J744" s="444">
        <f>IF($F744="","",IFERROR(IFERROR(INDEX(Réttabanki!$U:$U,MATCH($F744,Réttabanki!$A:$A,0)),INDEX(Vöruskrá!$R:$R,MATCH($F744,Vöruskrá!$B:$B,0)))*($H744+IF($I744="",$H744*(1+$AD$2),$I744))/2/1000,""))</f>
        <v>15</v>
      </c>
      <c r="K744" t="s">
        <v>367</v>
      </c>
      <c r="L744" t="s">
        <v>240</v>
      </c>
      <c r="N744">
        <v>532</v>
      </c>
      <c r="O744">
        <v>57</v>
      </c>
      <c r="P744">
        <v>3.7</v>
      </c>
      <c r="Q744">
        <v>5.9</v>
      </c>
      <c r="S744">
        <v>1.2</v>
      </c>
      <c r="U744" s="455"/>
      <c r="V744" s="455"/>
      <c r="W744" s="455"/>
      <c r="X744" s="455"/>
      <c r="Y744" s="455"/>
      <c r="Z744" s="455"/>
      <c r="AA744" s="455"/>
      <c r="AF744">
        <f>IF($F744="","",IFERROR(IFERROR(INDEX(Réttabanki!$U:$U,MATCH($F744,Réttabanki!$A:$A,0)),INDEX(Vöruskrá!$R:$R,MATCH($F744,Vöruskrá!$B:$B,0)))*$H744/1000,""))</f>
        <v>15</v>
      </c>
      <c r="AG744">
        <f>IF($F744="","",IFERROR(IFERROR(INDEX(Réttabanki!$U:$U,MATCH($F744,Réttabanki!$A:$A,0)),INDEX(Vöruskrá!$R:$R,MATCH($F744,Vöruskrá!$B:$B,0)))*IF($I744="",$H744*(1+$AD$2),$I744)/1000,""))</f>
        <v>15</v>
      </c>
      <c r="AH744">
        <f t="shared" si="55"/>
        <v>1.3043478260869565E-2</v>
      </c>
      <c r="AI744" t="str">
        <f t="shared" si="53"/>
        <v>OK</v>
      </c>
      <c r="AJ744">
        <f t="shared" si="54"/>
        <v>46289</v>
      </c>
    </row>
    <row r="745" spans="1:36" ht="15" customHeight="1">
      <c r="A745" s="155"/>
      <c r="B745" t="s">
        <v>2458</v>
      </c>
      <c r="C745">
        <v>39</v>
      </c>
      <c r="D745" t="s">
        <v>2318</v>
      </c>
      <c r="E745" t="s">
        <v>1080</v>
      </c>
      <c r="G745" t="s">
        <v>2882</v>
      </c>
      <c r="J745" s="438" t="str">
        <f>IF($F745="","",IFERROR(IFERROR(INDEX(Réttabanki!$U:$U,MATCH($F745,Réttabanki!$A:$A,0)),INDEX(Vöruskrá!$R:$R,MATCH($F745,Vöruskrá!$B:$B,0)))*($H745+IF($I745="",$H745*(1+$AD$2),$I745))/2/1000,""))</f>
        <v/>
      </c>
      <c r="L745" t="s">
        <v>228</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5"/>
        <v/>
      </c>
      <c r="AI745" t="str">
        <f t="shared" si="53"/>
        <v/>
      </c>
      <c r="AJ745">
        <f t="shared" si="54"/>
        <v>46289</v>
      </c>
    </row>
    <row r="746" spans="1:36" ht="15" customHeight="1">
      <c r="A746" s="155"/>
      <c r="B746" t="s">
        <v>2458</v>
      </c>
      <c r="C746">
        <v>39</v>
      </c>
      <c r="D746" t="s">
        <v>2318</v>
      </c>
      <c r="E746" t="s">
        <v>1080</v>
      </c>
      <c r="G746" t="s">
        <v>2807</v>
      </c>
      <c r="J746" s="438" t="str">
        <f>IF($F746="","",IFERROR(IFERROR(INDEX(Réttabanki!$U:$U,MATCH($F746,Réttabanki!$A:$A,0)),INDEX(Vöruskrá!$R:$R,MATCH($F746,Vöruskrá!$B:$B,0)))*($H746+IF($I746="",$H746*(1+$AD$2),$I746))/2/1000,""))</f>
        <v/>
      </c>
      <c r="L746" t="s">
        <v>228</v>
      </c>
      <c r="U746" s="455"/>
      <c r="V746" s="455"/>
      <c r="W746" s="455"/>
      <c r="X746" s="455"/>
      <c r="Y746" s="455"/>
      <c r="Z746" s="455"/>
      <c r="AA746" s="455"/>
      <c r="AF746" t="str">
        <f>IF($F746="","",IFERROR(IFERROR(INDEX(Réttabanki!$U:$U,MATCH($F746,Réttabanki!$A:$A,0)),INDEX(Vöruskrá!$R:$R,MATCH($F746,Vöruskrá!$B:$B,0)))*$H746/1000,""))</f>
        <v/>
      </c>
      <c r="AG746" t="str">
        <f>IF($F746="","",IFERROR(IFERROR(INDEX(Réttabanki!$U:$U,MATCH($F746,Réttabanki!$A:$A,0)),INDEX(Vöruskrá!$R:$R,MATCH($F746,Vöruskrá!$B:$B,0)))*IF($I746="",$H746*(1+$AD$2),$I746)/1000,""))</f>
        <v/>
      </c>
      <c r="AH746" t="str">
        <f t="shared" si="55"/>
        <v/>
      </c>
      <c r="AI746" t="str">
        <f t="shared" si="53"/>
        <v/>
      </c>
      <c r="AJ746">
        <f t="shared" si="54"/>
        <v>46289</v>
      </c>
    </row>
    <row r="747" spans="1:36" ht="15" customHeight="1">
      <c r="A747" s="155"/>
      <c r="B747" t="s">
        <v>2458</v>
      </c>
      <c r="C747">
        <v>39</v>
      </c>
      <c r="D747" t="s">
        <v>2318</v>
      </c>
      <c r="E747" t="s">
        <v>2376</v>
      </c>
      <c r="G747" t="s">
        <v>2883</v>
      </c>
      <c r="J747" s="438" t="str">
        <f>IF($F747="","",IFERROR(IFERROR(INDEX(Réttabanki!$U:$U,MATCH($F747,Réttabanki!$A:$A,0)),INDEX(Vöruskrá!$R:$R,MATCH($F747,Vöruskrá!$B:$B,0)))*($H747+IF($I747="",$H747*(1+$AD$2),$I747))/2/1000,""))</f>
        <v/>
      </c>
      <c r="K747" s="218" t="s">
        <v>2884</v>
      </c>
      <c r="L747" t="s">
        <v>240</v>
      </c>
      <c r="U747" s="457"/>
      <c r="V747" s="457"/>
      <c r="W747" s="457"/>
      <c r="X747" s="457"/>
      <c r="Y747" s="457"/>
      <c r="Z747" s="457"/>
      <c r="AA747" s="457"/>
      <c r="AF747" t="str">
        <f>IF($F747="","",IFERROR(IFERROR(INDEX(Réttabanki!$U:$U,MATCH($F747,Réttabanki!$A:$A,0)),INDEX(Vöruskrá!$R:$R,MATCH($F747,Vöruskrá!$B:$B,0)))*$H747/1000,""))</f>
        <v/>
      </c>
      <c r="AG747" t="str">
        <f>IF($F747="","",IFERROR(IFERROR(INDEX(Réttabanki!$U:$U,MATCH($F747,Réttabanki!$A:$A,0)),INDEX(Vöruskrá!$R:$R,MATCH($F747,Vöruskrá!$B:$B,0)))*IF($I747="",$H747*(1+$AD$2),$I747)/1000,""))</f>
        <v/>
      </c>
      <c r="AH747" t="str">
        <f t="shared" si="55"/>
        <v/>
      </c>
      <c r="AI747" t="str">
        <f t="shared" si="53"/>
        <v/>
      </c>
      <c r="AJ747">
        <f t="shared" si="54"/>
        <v>46289</v>
      </c>
    </row>
    <row r="748" spans="1:36" ht="15" customHeight="1">
      <c r="A748" s="155"/>
      <c r="B748" t="s">
        <v>2458</v>
      </c>
      <c r="C748">
        <v>39</v>
      </c>
      <c r="D748" t="s">
        <v>2318</v>
      </c>
      <c r="E748" t="s">
        <v>2376</v>
      </c>
      <c r="F748" t="s">
        <v>1645</v>
      </c>
      <c r="G748" t="s">
        <v>1645</v>
      </c>
      <c r="H748">
        <v>160</v>
      </c>
      <c r="I748">
        <v>180</v>
      </c>
      <c r="J748" s="444">
        <f>IF($F748="","",IFERROR(IFERROR(INDEX(Réttabanki!$U:$U,MATCH($F748,Réttabanki!$A:$A,0)),INDEX(Vöruskrá!$R:$R,MATCH($F748,Vöruskrá!$B:$B,0)))*($H748+IF($I748="",$H748*(1+$AD$2),$I748))/2/1000,""))</f>
        <v>0</v>
      </c>
      <c r="K748" s="218" t="s">
        <v>1646</v>
      </c>
      <c r="L748" t="s">
        <v>228</v>
      </c>
      <c r="N748">
        <v>208</v>
      </c>
      <c r="U748" s="455"/>
      <c r="V748" s="455"/>
      <c r="W748" s="455"/>
      <c r="X748" s="455"/>
      <c r="Y748" s="455"/>
      <c r="Z748" s="455"/>
      <c r="AA748" s="455"/>
      <c r="AF748">
        <f>IF($F748="","",IFERROR(IFERROR(INDEX(Réttabanki!$U:$U,MATCH($F748,Réttabanki!$A:$A,0)),INDEX(Vöruskrá!$R:$R,MATCH($F748,Vöruskrá!$B:$B,0)))*$H748/1000,""))</f>
        <v>0</v>
      </c>
      <c r="AG748">
        <f>IF($F748="","",IFERROR(IFERROR(INDEX(Réttabanki!$U:$U,MATCH($F748,Réttabanki!$A:$A,0)),INDEX(Vöruskrá!$R:$R,MATCH($F748,Vöruskrá!$B:$B,0)))*IF($I748="",$H748*(1+$AD$2),$I748)/1000,""))</f>
        <v>0</v>
      </c>
      <c r="AH748" t="str">
        <f t="shared" si="55"/>
        <v/>
      </c>
      <c r="AI748" t="str">
        <f t="shared" si="53"/>
        <v/>
      </c>
      <c r="AJ748">
        <f t="shared" si="54"/>
        <v>46289</v>
      </c>
    </row>
    <row r="749" spans="1:36" ht="15" customHeight="1">
      <c r="A749" s="155"/>
      <c r="B749" t="s">
        <v>2458</v>
      </c>
      <c r="C749">
        <v>39</v>
      </c>
      <c r="D749" t="s">
        <v>2318</v>
      </c>
      <c r="E749" t="s">
        <v>2376</v>
      </c>
      <c r="F749" t="s">
        <v>420</v>
      </c>
      <c r="G749" t="s">
        <v>2463</v>
      </c>
      <c r="H749">
        <v>80</v>
      </c>
      <c r="I749">
        <v>100</v>
      </c>
      <c r="J749" s="444">
        <f>IF($F749="","",IFERROR(IFERROR(INDEX(Réttabanki!$U:$U,MATCH($F749,Réttabanki!$A:$A,0)),INDEX(Vöruskrá!$R:$R,MATCH($F749,Vöruskrá!$B:$B,0)))*($H749+IF($I749="",$H749*(1+$AD$2),$I749))/2/1000,""))</f>
        <v>31.5</v>
      </c>
      <c r="K749" t="s">
        <v>418</v>
      </c>
      <c r="L749" t="s">
        <v>228</v>
      </c>
      <c r="N749">
        <v>130</v>
      </c>
      <c r="O749">
        <v>0.3</v>
      </c>
      <c r="P749">
        <v>0.1</v>
      </c>
      <c r="Q749">
        <v>28.6</v>
      </c>
      <c r="R749">
        <v>2.7</v>
      </c>
      <c r="S749">
        <v>0</v>
      </c>
      <c r="U749" s="457"/>
      <c r="V749" s="457"/>
      <c r="W749" s="457"/>
      <c r="X749" s="457"/>
      <c r="Y749" s="457"/>
      <c r="Z749" s="457"/>
      <c r="AA749" s="457"/>
      <c r="AF749">
        <f>IF($F749="","",IFERROR(IFERROR(INDEX(Réttabanki!$U:$U,MATCH($F749,Réttabanki!$A:$A,0)),INDEX(Vöruskrá!$R:$R,MATCH($F749,Vöruskrá!$B:$B,0)))*$H749/1000,""))</f>
        <v>28</v>
      </c>
      <c r="AG749">
        <f>IF($F749="","",IFERROR(IFERROR(INDEX(Réttabanki!$U:$U,MATCH($F749,Réttabanki!$A:$A,0)),INDEX(Vöruskrá!$R:$R,MATCH($F749,Vöruskrá!$B:$B,0)))*IF($I749="",$H749*(1+$AD$2),$I749)/1000,""))</f>
        <v>35</v>
      </c>
      <c r="AH749">
        <f t="shared" si="55"/>
        <v>3.0434782608695653E-2</v>
      </c>
      <c r="AI749" t="str">
        <f t="shared" si="53"/>
        <v>OK</v>
      </c>
      <c r="AJ749">
        <f t="shared" si="54"/>
        <v>46289</v>
      </c>
    </row>
    <row r="750" spans="1:36" ht="15" customHeight="1">
      <c r="A750" s="155"/>
      <c r="B750" t="s">
        <v>2458</v>
      </c>
      <c r="C750">
        <v>39</v>
      </c>
      <c r="D750" t="s">
        <v>2318</v>
      </c>
      <c r="E750" t="s">
        <v>2376</v>
      </c>
      <c r="F750" t="s">
        <v>366</v>
      </c>
      <c r="G750" t="s">
        <v>2674</v>
      </c>
      <c r="H750">
        <v>25</v>
      </c>
      <c r="I750">
        <v>25</v>
      </c>
      <c r="J750" s="444">
        <f>IF($F750="","",IFERROR(IFERROR(INDEX(Réttabanki!$U:$U,MATCH($F750,Réttabanki!$A:$A,0)),INDEX(Vöruskrá!$R:$R,MATCH($F750,Vöruskrá!$B:$B,0)))*($H750+IF($I750="",$H750*(1+$AD$2),$I750))/2/1000,""))</f>
        <v>15</v>
      </c>
      <c r="K750" t="s">
        <v>367</v>
      </c>
      <c r="L750" t="s">
        <v>240</v>
      </c>
      <c r="N750">
        <v>532</v>
      </c>
      <c r="O750">
        <v>57</v>
      </c>
      <c r="P750">
        <v>3.7</v>
      </c>
      <c r="Q750">
        <v>5.9</v>
      </c>
      <c r="S750">
        <v>1.2</v>
      </c>
      <c r="U750" s="455"/>
      <c r="V750" s="455"/>
      <c r="W750" s="455"/>
      <c r="X750" s="455"/>
      <c r="Y750" s="455"/>
      <c r="Z750" s="455"/>
      <c r="AA750" s="455"/>
      <c r="AF750">
        <f>IF($F750="","",IFERROR(IFERROR(INDEX(Réttabanki!$U:$U,MATCH($F750,Réttabanki!$A:$A,0)),INDEX(Vöruskrá!$R:$R,MATCH($F750,Vöruskrá!$B:$B,0)))*$H750/1000,""))</f>
        <v>15</v>
      </c>
      <c r="AG750">
        <f>IF($F750="","",IFERROR(IFERROR(INDEX(Réttabanki!$U:$U,MATCH($F750,Réttabanki!$A:$A,0)),INDEX(Vöruskrá!$R:$R,MATCH($F750,Vöruskrá!$B:$B,0)))*IF($I750="",$H750*(1+$AD$2),$I750)/1000,""))</f>
        <v>15</v>
      </c>
      <c r="AH750">
        <f t="shared" si="55"/>
        <v>1.3043478260869565E-2</v>
      </c>
      <c r="AI750" t="str">
        <f t="shared" si="53"/>
        <v>OK</v>
      </c>
      <c r="AJ750">
        <f t="shared" si="54"/>
        <v>46289</v>
      </c>
    </row>
    <row r="751" spans="1:36" ht="15" customHeight="1">
      <c r="A751" s="155"/>
      <c r="B751" t="s">
        <v>2458</v>
      </c>
      <c r="C751">
        <v>39</v>
      </c>
      <c r="D751" t="s">
        <v>2356</v>
      </c>
      <c r="E751" t="s">
        <v>2381</v>
      </c>
      <c r="G751" t="s">
        <v>2643</v>
      </c>
      <c r="J751" s="438" t="str">
        <f>IF($F751="","",IFERROR(IFERROR(INDEX(Réttabanki!$U:$U,MATCH($F751,Réttabanki!$A:$A,0)),INDEX(Vöruskrá!$R:$R,MATCH($F751,Vöruskrá!$B:$B,0)))*($H751+IF($I751="",$H751*(1+$AD$2),$I751))/2/1000,""))</f>
        <v/>
      </c>
      <c r="K751" t="s">
        <v>2885</v>
      </c>
      <c r="L751" t="s">
        <v>1077</v>
      </c>
      <c r="U751" s="457"/>
      <c r="V751" s="457"/>
      <c r="W751" s="457"/>
      <c r="X751" s="457"/>
      <c r="Y751" s="457"/>
      <c r="Z751" s="457"/>
      <c r="AA751" s="457"/>
      <c r="AF751" t="str">
        <f>IF($F751="","",IFERROR(IFERROR(INDEX(Réttabanki!$U:$U,MATCH($F751,Réttabanki!$A:$A,0)),INDEX(Vöruskrá!$R:$R,MATCH($F751,Vöruskrá!$B:$B,0)))*$H751/1000,""))</f>
        <v/>
      </c>
      <c r="AG751" t="str">
        <f>IF($F751="","",IFERROR(IFERROR(INDEX(Réttabanki!$U:$U,MATCH($F751,Réttabanki!$A:$A,0)),INDEX(Vöruskrá!$R:$R,MATCH($F751,Vöruskrá!$B:$B,0)))*IF($I751="",$H751*(1+$AD$2),$I751)/1000,""))</f>
        <v/>
      </c>
      <c r="AH751" t="str">
        <f t="shared" si="55"/>
        <v/>
      </c>
      <c r="AI751" t="str">
        <f t="shared" si="53"/>
        <v/>
      </c>
      <c r="AJ751">
        <f t="shared" si="54"/>
        <v>46289</v>
      </c>
    </row>
    <row r="752" spans="1:36" ht="15" customHeight="1">
      <c r="A752" s="155"/>
      <c r="B752" t="s">
        <v>2458</v>
      </c>
      <c r="C752">
        <v>39</v>
      </c>
      <c r="D752" t="s">
        <v>2356</v>
      </c>
      <c r="E752" t="s">
        <v>2381</v>
      </c>
      <c r="F752" t="s">
        <v>1101</v>
      </c>
      <c r="G752" t="s">
        <v>551</v>
      </c>
      <c r="I752">
        <v>15</v>
      </c>
      <c r="J752" s="444">
        <f>IF($F752="","",IFERROR(IFERROR(INDEX(Réttabanki!$U:$U,MATCH($F752,Réttabanki!$A:$A,0)),INDEX(Vöruskrá!$R:$R,MATCH($F752,Vöruskrá!$B:$B,0)))*($H752+IF($I752="",$H752*(1+$AD$2),$I752))/2/1000,""))</f>
        <v>3.75</v>
      </c>
      <c r="K752" t="s">
        <v>1102</v>
      </c>
      <c r="L752" t="s">
        <v>1077</v>
      </c>
      <c r="N752">
        <v>18</v>
      </c>
      <c r="O752">
        <v>0.2</v>
      </c>
      <c r="P752">
        <v>0</v>
      </c>
      <c r="Q752">
        <v>3.9</v>
      </c>
      <c r="R752">
        <v>0.9</v>
      </c>
      <c r="S752">
        <v>0</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7.5</v>
      </c>
      <c r="AH752">
        <f t="shared" si="55"/>
        <v>6.5217391304347823E-3</v>
      </c>
      <c r="AI752" t="str">
        <f t="shared" si="53"/>
        <v>OK</v>
      </c>
      <c r="AJ752">
        <f t="shared" si="54"/>
        <v>46289</v>
      </c>
    </row>
    <row r="753" spans="1:36" ht="15" customHeight="1">
      <c r="A753" s="155"/>
      <c r="B753" t="s">
        <v>2458</v>
      </c>
      <c r="C753">
        <v>39</v>
      </c>
      <c r="D753" t="s">
        <v>2356</v>
      </c>
      <c r="E753" t="s">
        <v>2381</v>
      </c>
      <c r="F753" t="s">
        <v>1085</v>
      </c>
      <c r="G753" t="s">
        <v>1086</v>
      </c>
      <c r="I753">
        <v>15</v>
      </c>
      <c r="J753" s="444">
        <f>IF($F753="","",IFERROR(IFERROR(INDEX(Réttabanki!$U:$U,MATCH($F753,Réttabanki!$A:$A,0)),INDEX(Vöruskrá!$R:$R,MATCH($F753,Vöruskrá!$B:$B,0)))*($H753+IF($I753="",$H753*(1+$AD$2),$I753))/2/1000,""))</f>
        <v>3</v>
      </c>
      <c r="K753" t="s">
        <v>1086</v>
      </c>
      <c r="L753" t="s">
        <v>1077</v>
      </c>
      <c r="N753">
        <v>15</v>
      </c>
      <c r="O753">
        <v>0.1</v>
      </c>
      <c r="P753">
        <v>0</v>
      </c>
      <c r="Q753">
        <v>3.6</v>
      </c>
      <c r="R753">
        <v>0.7</v>
      </c>
      <c r="S753">
        <v>0</v>
      </c>
      <c r="U753" s="457"/>
      <c r="V753" s="457"/>
      <c r="W753" s="457"/>
      <c r="X753" s="457"/>
      <c r="Y753" s="457"/>
      <c r="Z753" s="457"/>
      <c r="AA753" s="457"/>
      <c r="AF753">
        <f>IF($F753="","",IFERROR(IFERROR(INDEX(Réttabanki!$U:$U,MATCH($F753,Réttabanki!$A:$A,0)),INDEX(Vöruskrá!$R:$R,MATCH($F753,Vöruskrá!$B:$B,0)))*$H753/1000,""))</f>
        <v>0</v>
      </c>
      <c r="AG753">
        <f>IF($F753="","",IFERROR(IFERROR(INDEX(Réttabanki!$U:$U,MATCH($F753,Réttabanki!$A:$A,0)),INDEX(Vöruskrá!$R:$R,MATCH($F753,Vöruskrá!$B:$B,0)))*IF($I753="",$H753*(1+$AD$2),$I753)/1000,""))</f>
        <v>6</v>
      </c>
      <c r="AH753">
        <f t="shared" si="55"/>
        <v>5.2173913043478265E-3</v>
      </c>
      <c r="AI753" t="str">
        <f t="shared" si="53"/>
        <v>OK</v>
      </c>
      <c r="AJ753">
        <f t="shared" si="54"/>
        <v>46289</v>
      </c>
    </row>
    <row r="754" spans="1:36" ht="15" customHeight="1">
      <c r="A754" s="155"/>
      <c r="B754" t="s">
        <v>2458</v>
      </c>
      <c r="C754">
        <v>39</v>
      </c>
      <c r="D754" t="s">
        <v>2356</v>
      </c>
      <c r="E754" t="s">
        <v>2381</v>
      </c>
      <c r="F754" t="s">
        <v>1681</v>
      </c>
      <c r="G754" t="s">
        <v>2645</v>
      </c>
      <c r="I754">
        <v>15</v>
      </c>
      <c r="J754" s="444">
        <f>IF($F754="","",IFERROR(IFERROR(INDEX(Réttabanki!$U:$U,MATCH($F754,Réttabanki!$A:$A,0)),INDEX(Vöruskrá!$R:$R,MATCH($F754,Vöruskrá!$B:$B,0)))*($H754+IF($I754="",$H754*(1+$AD$2),$I754))/2/1000,""))</f>
        <v>6.75</v>
      </c>
      <c r="U754" s="455"/>
      <c r="V754" s="455"/>
      <c r="W754" s="455"/>
      <c r="X754" s="455"/>
      <c r="Y754" s="455"/>
      <c r="Z754" s="455"/>
      <c r="AA754" s="455"/>
      <c r="AF754">
        <f>IF($F754="","",IFERROR(IFERROR(INDEX(Réttabanki!$U:$U,MATCH($F754,Réttabanki!$A:$A,0)),INDEX(Vöruskrá!$R:$R,MATCH($F754,Vöruskrá!$B:$B,0)))*$H754/1000,""))</f>
        <v>0</v>
      </c>
      <c r="AG754">
        <f>IF($F754="","",IFERROR(IFERROR(INDEX(Réttabanki!$U:$U,MATCH($F754,Réttabanki!$A:$A,0)),INDEX(Vöruskrá!$R:$R,MATCH($F754,Vöruskrá!$B:$B,0)))*IF($I754="",$H754*(1+$AD$2),$I754)/1000,""))</f>
        <v>13.5</v>
      </c>
      <c r="AH754">
        <f t="shared" si="55"/>
        <v>1.1739130434782608E-2</v>
      </c>
      <c r="AI754" t="str">
        <f t="shared" si="53"/>
        <v>OK</v>
      </c>
      <c r="AJ754">
        <f t="shared" si="54"/>
        <v>46289</v>
      </c>
    </row>
    <row r="755" spans="1:36" ht="15" customHeight="1">
      <c r="A755" s="155"/>
      <c r="B755" t="s">
        <v>2458</v>
      </c>
      <c r="C755">
        <v>39</v>
      </c>
      <c r="D755" t="s">
        <v>2344</v>
      </c>
      <c r="E755" t="s">
        <v>2481</v>
      </c>
      <c r="G755" t="s">
        <v>2759</v>
      </c>
      <c r="J755" s="438" t="str">
        <f>IF($F755="","",IFERROR(IFERROR(INDEX(Réttabanki!$U:$U,MATCH($F755,Réttabanki!$A:$A,0)),INDEX(Vöruskrá!$R:$R,MATCH($F755,Vöruskrá!$B:$B,0)))*($H755+IF($I755="",$H755*(1+$AD$2),$I755))/2/1000,""))</f>
        <v/>
      </c>
      <c r="L755" t="s">
        <v>228</v>
      </c>
      <c r="U755" s="457"/>
      <c r="V755" s="457"/>
      <c r="W755" s="457"/>
      <c r="X755" s="457"/>
      <c r="Y755" s="457"/>
      <c r="Z755" s="457"/>
      <c r="AA755" s="457"/>
      <c r="AF755" t="str">
        <f>IF($F755="","",IFERROR(IFERROR(INDEX(Réttabanki!$U:$U,MATCH($F755,Réttabanki!$A:$A,0)),INDEX(Vöruskrá!$R:$R,MATCH($F755,Vöruskrá!$B:$B,0)))*$H755/1000,""))</f>
        <v/>
      </c>
      <c r="AG755" t="str">
        <f>IF($F755="","",IFERROR(IFERROR(INDEX(Réttabanki!$U:$U,MATCH($F755,Réttabanki!$A:$A,0)),INDEX(Vöruskrá!$R:$R,MATCH($F755,Vöruskrá!$B:$B,0)))*IF($I755="",$H755*(1+$AD$2),$I755)/1000,""))</f>
        <v/>
      </c>
      <c r="AH755" t="str">
        <f t="shared" si="55"/>
        <v/>
      </c>
      <c r="AI755" t="str">
        <f t="shared" si="53"/>
        <v/>
      </c>
      <c r="AJ755">
        <f t="shared" si="54"/>
        <v>46289</v>
      </c>
    </row>
    <row r="756" spans="1:36" ht="15" customHeight="1">
      <c r="A756" s="155"/>
      <c r="B756" t="s">
        <v>2458</v>
      </c>
      <c r="C756">
        <v>39</v>
      </c>
      <c r="D756" t="s">
        <v>2318</v>
      </c>
      <c r="E756" t="s">
        <v>2383</v>
      </c>
      <c r="G756" t="s">
        <v>2886</v>
      </c>
      <c r="J756" s="438" t="str">
        <f>IF($F756="","",IFERROR(IFERROR(INDEX(Réttabanki!$U:$U,MATCH($F756,Réttabanki!$A:$A,0)),INDEX(Vöruskrá!$R:$R,MATCH($F756,Vöruskrá!$B:$B,0)))*($H756+IF($I756="",$H756*(1+$AD$2),$I756))/2/1000,""))</f>
        <v/>
      </c>
      <c r="K756" t="s">
        <v>2887</v>
      </c>
      <c r="L756" t="s">
        <v>2888</v>
      </c>
      <c r="U756" s="455"/>
      <c r="V756" s="455"/>
      <c r="W756" s="455"/>
      <c r="X756" s="455"/>
      <c r="Y756" s="455"/>
      <c r="Z756" s="455"/>
      <c r="AA756" s="455"/>
      <c r="AF756" t="str">
        <f>IF($F756="","",IFERROR(IFERROR(INDEX(Réttabanki!$U:$U,MATCH($F756,Réttabanki!$A:$A,0)),INDEX(Vöruskrá!$R:$R,MATCH($F756,Vöruskrá!$B:$B,0)))*$H756/1000,""))</f>
        <v/>
      </c>
      <c r="AG756" t="str">
        <f>IF($F756="","",IFERROR(IFERROR(INDEX(Réttabanki!$U:$U,MATCH($F756,Réttabanki!$A:$A,0)),INDEX(Vöruskrá!$R:$R,MATCH($F756,Vöruskrá!$B:$B,0)))*IF($I756="",$H756*(1+$AD$2),$I756)/1000,""))</f>
        <v/>
      </c>
      <c r="AH756" t="str">
        <f t="shared" si="55"/>
        <v/>
      </c>
      <c r="AI756" t="str">
        <f t="shared" si="53"/>
        <v/>
      </c>
      <c r="AJ756">
        <f t="shared" si="54"/>
        <v>46289</v>
      </c>
    </row>
    <row r="757" spans="1:36" ht="15" customHeight="1">
      <c r="A757" s="155"/>
      <c r="B757" t="s">
        <v>2458</v>
      </c>
      <c r="C757">
        <v>39</v>
      </c>
      <c r="D757" t="s">
        <v>2318</v>
      </c>
      <c r="E757" t="s">
        <v>2383</v>
      </c>
      <c r="F757" t="s">
        <v>1457</v>
      </c>
      <c r="G757" t="s">
        <v>1457</v>
      </c>
      <c r="H757">
        <v>40</v>
      </c>
      <c r="I757">
        <v>40</v>
      </c>
      <c r="J757" s="438">
        <f>IF($F757="","",IFERROR(IFERROR(INDEX(Réttabanki!$U:$U,MATCH($F757,Réttabanki!$A:$A,0)),INDEX(Vöruskrá!$R:$R,MATCH($F757,Vöruskrá!$B:$B,0)))*($H757+IF($I757="",$H757*(1+$AD$2),$I757))/2/1000,""))</f>
        <v>24</v>
      </c>
      <c r="K757" t="s">
        <v>1458</v>
      </c>
      <c r="L757" t="s">
        <v>1459</v>
      </c>
      <c r="M757" t="s">
        <v>1460</v>
      </c>
      <c r="N757">
        <v>245</v>
      </c>
      <c r="O757">
        <v>4.0999999999999996</v>
      </c>
      <c r="P757">
        <v>0.7</v>
      </c>
      <c r="Q757">
        <v>39</v>
      </c>
      <c r="R757">
        <v>9.6</v>
      </c>
      <c r="S757">
        <v>1</v>
      </c>
      <c r="U757" s="457"/>
      <c r="V757" s="457"/>
      <c r="W757" s="457"/>
      <c r="X757" s="457"/>
      <c r="Y757" s="457"/>
      <c r="Z757" s="457"/>
      <c r="AA757" s="457"/>
      <c r="AF757">
        <f>IF($F757="","",IFERROR(IFERROR(INDEX(Réttabanki!$U:$U,MATCH($F757,Réttabanki!$A:$A,0)),INDEX(Vöruskrá!$R:$R,MATCH($F757,Vöruskrá!$B:$B,0)))*$H757/1000,""))</f>
        <v>24</v>
      </c>
      <c r="AG757">
        <f>IF($F757="","",IFERROR(IFERROR(INDEX(Réttabanki!$U:$U,MATCH($F757,Réttabanki!$A:$A,0)),INDEX(Vöruskrá!$R:$R,MATCH($F757,Vöruskrá!$B:$B,0)))*IF($I757="",$H757*(1+$AD$2),$I757)/1000,""))</f>
        <v>24</v>
      </c>
      <c r="AH757">
        <f t="shared" si="55"/>
        <v>2.0869565217391306E-2</v>
      </c>
      <c r="AI757" t="str">
        <f t="shared" si="53"/>
        <v>OK</v>
      </c>
      <c r="AJ757">
        <f t="shared" si="54"/>
        <v>46289</v>
      </c>
    </row>
    <row r="758" spans="1:36" ht="15" customHeight="1">
      <c r="A758" s="155"/>
      <c r="B758" t="s">
        <v>2458</v>
      </c>
      <c r="C758">
        <v>39</v>
      </c>
      <c r="D758" t="s">
        <v>2318</v>
      </c>
      <c r="E758" t="s">
        <v>2383</v>
      </c>
      <c r="F758" t="s">
        <v>688</v>
      </c>
      <c r="G758" t="s">
        <v>2421</v>
      </c>
      <c r="H758">
        <v>20</v>
      </c>
      <c r="I758">
        <v>20</v>
      </c>
      <c r="J758" s="438">
        <f>IF($F758="","",IFERROR(IFERROR(INDEX(Réttabanki!$U:$U,MATCH($F758,Réttabanki!$A:$A,0)),INDEX(Vöruskrá!$R:$R,MATCH($F758,Vöruskrá!$B:$B,0)))*($H758+IF($I758="",$H758*(1+$AD$2),$I758))/2/1000,""))</f>
        <v>36</v>
      </c>
      <c r="K758" t="s">
        <v>689</v>
      </c>
      <c r="L758" t="s">
        <v>235</v>
      </c>
      <c r="N758">
        <v>384</v>
      </c>
      <c r="O758">
        <v>29.3</v>
      </c>
      <c r="P758">
        <v>14.7</v>
      </c>
      <c r="Q758">
        <v>2.4</v>
      </c>
      <c r="R758">
        <v>12.8</v>
      </c>
      <c r="S758">
        <v>1.7</v>
      </c>
      <c r="U758" s="455"/>
      <c r="V758" s="455"/>
      <c r="W758" s="455"/>
      <c r="X758" s="455"/>
      <c r="Y758" s="455"/>
      <c r="Z758" s="455"/>
      <c r="AA758" s="455"/>
      <c r="AF758">
        <f>IF($F758="","",IFERROR(IFERROR(INDEX(Réttabanki!$U:$U,MATCH($F758,Réttabanki!$A:$A,0)),INDEX(Vöruskrá!$R:$R,MATCH($F758,Vöruskrá!$B:$B,0)))*$H758/1000,""))</f>
        <v>36</v>
      </c>
      <c r="AG758">
        <f>IF($F758="","",IFERROR(IFERROR(INDEX(Réttabanki!$U:$U,MATCH($F758,Réttabanki!$A:$A,0)),INDEX(Vöruskrá!$R:$R,MATCH($F758,Vöruskrá!$B:$B,0)))*IF($I758="",$H758*(1+$AD$2),$I758)/1000,""))</f>
        <v>36</v>
      </c>
      <c r="AH758">
        <f t="shared" si="55"/>
        <v>3.1304347826086959E-2</v>
      </c>
      <c r="AI758" t="str">
        <f t="shared" si="53"/>
        <v>OK</v>
      </c>
      <c r="AJ758">
        <f t="shared" si="54"/>
        <v>46289</v>
      </c>
    </row>
    <row r="759" spans="1:36" ht="15" customHeight="1">
      <c r="A759" s="155"/>
      <c r="B759" t="s">
        <v>2458</v>
      </c>
      <c r="C759">
        <v>39</v>
      </c>
      <c r="D759" t="s">
        <v>2318</v>
      </c>
      <c r="E759" t="s">
        <v>1080</v>
      </c>
      <c r="G759" t="s">
        <v>2534</v>
      </c>
      <c r="J759" s="438"/>
      <c r="K759" t="s">
        <v>2889</v>
      </c>
      <c r="L759" t="s">
        <v>235</v>
      </c>
      <c r="U759" s="457"/>
      <c r="V759" s="457"/>
      <c r="W759" s="457"/>
      <c r="X759" s="457"/>
      <c r="Y759" s="457"/>
      <c r="Z759" s="457"/>
      <c r="AA759" s="457"/>
    </row>
    <row r="760" spans="1:36" ht="15" customHeight="1">
      <c r="A760" s="155"/>
      <c r="B760" t="s">
        <v>2458</v>
      </c>
      <c r="C760">
        <v>39</v>
      </c>
      <c r="D760" t="s">
        <v>2318</v>
      </c>
      <c r="E760" t="s">
        <v>1080</v>
      </c>
      <c r="F760" t="s">
        <v>1302</v>
      </c>
      <c r="G760" t="s">
        <v>2890</v>
      </c>
      <c r="H760">
        <v>40</v>
      </c>
      <c r="J760" s="438"/>
      <c r="K760" t="s">
        <v>1303</v>
      </c>
      <c r="L760" t="s">
        <v>228</v>
      </c>
      <c r="N760">
        <v>219</v>
      </c>
      <c r="O760">
        <v>5.3</v>
      </c>
      <c r="P760">
        <v>0.5</v>
      </c>
      <c r="Q760">
        <v>32.299999999999997</v>
      </c>
      <c r="R760">
        <v>3.3</v>
      </c>
      <c r="S760">
        <v>0.7</v>
      </c>
      <c r="U760" s="455"/>
      <c r="V760" s="455"/>
      <c r="W760" s="455"/>
      <c r="X760" s="455"/>
      <c r="Y760" s="455"/>
      <c r="Z760" s="455"/>
      <c r="AA760" s="455"/>
    </row>
    <row r="761" spans="1:36" ht="15" customHeight="1">
      <c r="A761" s="155"/>
      <c r="B761" t="s">
        <v>2458</v>
      </c>
      <c r="C761">
        <v>39</v>
      </c>
      <c r="D761" t="s">
        <v>2318</v>
      </c>
      <c r="E761" t="s">
        <v>1080</v>
      </c>
      <c r="F761" t="s">
        <v>688</v>
      </c>
      <c r="G761" t="s">
        <v>2421</v>
      </c>
      <c r="H761">
        <v>20</v>
      </c>
      <c r="J761" s="438"/>
      <c r="K761" t="s">
        <v>689</v>
      </c>
      <c r="L761" t="s">
        <v>235</v>
      </c>
      <c r="N761">
        <v>384</v>
      </c>
      <c r="O761">
        <v>29.3</v>
      </c>
      <c r="P761">
        <v>14.7</v>
      </c>
      <c r="Q761">
        <v>2.4</v>
      </c>
      <c r="R761">
        <v>12.8</v>
      </c>
      <c r="S761">
        <v>1.7</v>
      </c>
      <c r="U761" s="457"/>
      <c r="V761" s="457"/>
      <c r="W761" s="457"/>
      <c r="X761" s="457"/>
      <c r="Y761" s="457"/>
      <c r="Z761" s="457"/>
      <c r="AA761" s="457"/>
    </row>
    <row r="762" spans="1:36" ht="15" customHeight="1">
      <c r="A762" s="154"/>
      <c r="B762" s="95" t="s">
        <v>2458</v>
      </c>
      <c r="C762" s="95">
        <v>39</v>
      </c>
      <c r="D762" s="96"/>
      <c r="E762" s="96"/>
      <c r="F762" s="96" t="s">
        <v>2393</v>
      </c>
      <c r="G762" s="96"/>
      <c r="H762" s="97"/>
      <c r="I762" s="97"/>
      <c r="J762" s="225">
        <f>SUMIFS($AF$3:$AF$798,$AJ$3:$AJ$798,$AJ762,$D$3:$D$798,"&lt;&gt;Grunnskólar starfsmenn",$E$3:$E$798,"Aðalréttur")+SUMIFS($AF$3:$AF$798,$AJ$3:$AJ$798,$AJ762,$D$3:$D$798,"&lt;&gt;Grunnskólar starfsmenn",$E$3:$E$798,"Meðlætisbar")+SUMIFS($AF$3:$AF$798,$AJ$3:$AJ$798,$AJ762,$D$3:$D$798,"&lt;&gt;Grunnskólar starfsmenn",$E$3:$E$798,"Síðdegishressing")</f>
        <v>103</v>
      </c>
      <c r="K762" s="9" t="s">
        <v>2394</v>
      </c>
      <c r="L762" s="9"/>
      <c r="M762" s="9"/>
      <c r="N762" s="10"/>
      <c r="O762" s="10"/>
      <c r="P762" s="10"/>
      <c r="Q762" s="10"/>
      <c r="R762" s="10"/>
      <c r="S762" s="10"/>
      <c r="T762" s="44"/>
      <c r="U762" s="455"/>
      <c r="V762" s="455"/>
      <c r="W762" s="455"/>
      <c r="X762" s="455"/>
      <c r="Y762" s="455"/>
      <c r="Z762" s="455"/>
      <c r="AA762" s="455"/>
      <c r="AC762" t="s">
        <v>88</v>
      </c>
      <c r="AF762" s="205" t="str">
        <f>IF($F762="","",IFERROR(IFERROR(INDEX(Réttabanki!$U:$U,MATCH($F762,Réttabanki!$A:$A,0)),INDEX(Vöruskrá!$R:$R,MATCH($F762,Vöruskrá!$B:$B,0)))*$H762/1000,""))</f>
        <v/>
      </c>
      <c r="AG762" s="205" t="str">
        <f>IF($F762="","",IFERROR(IFERROR(INDEX(Réttabanki!$U:$U,MATCH($F762,Réttabanki!$A:$A,0)),INDEX(Vöruskrá!$R:$R,MATCH($F762,Vöruskrá!$B:$B,0)))*IF($I762="",$H762*(1+$AD$2),$I762)/1000,""))</f>
        <v/>
      </c>
      <c r="AH762" s="206">
        <f>IF($J762="","",$J762/$AE$6)</f>
        <v>7.6296296296296293E-2</v>
      </c>
      <c r="AI762" s="409" t="str">
        <f t="shared" ref="AI762:AI767" si="56">IF($AH762="","",IF($AH762&gt;$AE$7,"⚠ Yfir "&amp;TEXT($AE$7,"0%"),"OK"))</f>
        <v>OK</v>
      </c>
      <c r="AJ762" s="314">
        <f>IF($A762&lt;&gt;"",$A762,AJ758)</f>
        <v>46289</v>
      </c>
    </row>
    <row r="763" spans="1:36" ht="15" customHeight="1">
      <c r="A763" s="154"/>
      <c r="B763" s="95" t="s">
        <v>2458</v>
      </c>
      <c r="C763" s="95">
        <v>39</v>
      </c>
      <c r="D763" s="96"/>
      <c r="E763" s="96"/>
      <c r="F763" s="96" t="s">
        <v>2395</v>
      </c>
      <c r="G763" s="96"/>
      <c r="H763" s="97"/>
      <c r="I763" s="97"/>
      <c r="J763" s="225">
        <f>SUMIFS($AG$3:$AG$798,$AJ$3:$AJ$798,$AJ763,$D$3:$D$798,"&lt;&gt;Grunnskólar starfsmenn",$E$3:$E$798,"Aðalréttur")+SUMIFS($AG$3:$AG$798,$AJ$3:$AJ$798,$AJ763,$D$3:$D$798,"&lt;&gt;Grunnskólar starfsmenn",$E$3:$E$798,"Meðlætisbar")</f>
        <v>77</v>
      </c>
      <c r="K763" s="9" t="s">
        <v>2394</v>
      </c>
      <c r="L763" s="9"/>
      <c r="M763" s="9"/>
      <c r="N763" s="10"/>
      <c r="O763" s="10"/>
      <c r="P763" s="10"/>
      <c r="Q763" s="10"/>
      <c r="R763" s="10"/>
      <c r="S763" s="10"/>
      <c r="T763" s="44"/>
      <c r="U763" s="457"/>
      <c r="V763" s="457"/>
      <c r="W763" s="457"/>
      <c r="X763" s="457"/>
      <c r="Y763" s="457"/>
      <c r="Z763" s="457"/>
      <c r="AA763" s="457"/>
      <c r="AC763" t="s">
        <v>93</v>
      </c>
      <c r="AF763" s="205" t="str">
        <f>IF($F763="","",IFERROR(IFERROR(INDEX(Réttabanki!$U:$U,MATCH($F763,Réttabanki!$A:$A,0)),INDEX(Vöruskrá!$R:$R,MATCH($F763,Vöruskrá!$B:$B,0)))*$H763/1000,""))</f>
        <v/>
      </c>
      <c r="AG763" s="205" t="str">
        <f>IF($F763="","",IFERROR(IFERROR(INDEX(Réttabanki!$U:$U,MATCH($F763,Réttabanki!$A:$A,0)),INDEX(Vöruskrá!$R:$R,MATCH($F763,Vöruskrá!$B:$B,0)))*IF($I763="",$H763*(1+$AD$2),$I763)/1000,""))</f>
        <v/>
      </c>
      <c r="AH763" s="206">
        <f>IF($J763="","",$J763/$AE$5)</f>
        <v>6.6956521739130428E-2</v>
      </c>
      <c r="AI763" s="409" t="str">
        <f t="shared" si="56"/>
        <v>OK</v>
      </c>
      <c r="AJ763" s="314">
        <f>IF($A763&lt;&gt;"",$A763,AJ762)</f>
        <v>46289</v>
      </c>
    </row>
    <row r="764" spans="1:36" ht="15" customHeight="1">
      <c r="A764" s="155">
        <v>46290</v>
      </c>
      <c r="B764" t="s">
        <v>2490</v>
      </c>
      <c r="C764">
        <v>39</v>
      </c>
      <c r="D764" t="s">
        <v>2318</v>
      </c>
      <c r="E764" t="s">
        <v>2352</v>
      </c>
      <c r="G764" t="s">
        <v>2891</v>
      </c>
      <c r="J764" s="438" t="str">
        <f>IF($F764="","",IFERROR(IFERROR(INDEX(Réttabanki!$U:$U,MATCH($F764,Réttabanki!$A:$A,0)),INDEX(Vöruskrá!$R:$R,MATCH($F764,Vöruskrá!$B:$B,0)))*($H764+IF($I764="",$H764*(1+$AD$2),$I764))/2/1000,""))</f>
        <v/>
      </c>
      <c r="K764" s="218" t="s">
        <v>2892</v>
      </c>
      <c r="L764" t="s">
        <v>318</v>
      </c>
      <c r="U764" s="455"/>
      <c r="V764" s="455"/>
      <c r="W764" s="455"/>
      <c r="X764" s="455"/>
      <c r="Y764" s="455"/>
      <c r="Z764" s="455"/>
      <c r="AA764" s="455"/>
      <c r="AF764" t="str">
        <f>IF($F764="","",IFERROR(IFERROR(INDEX(Réttabanki!$U:$U,MATCH($F764,Réttabanki!$A:$A,0)),INDEX(Vöruskrá!$R:$R,MATCH($F764,Vöruskrá!$B:$B,0)))*$H764/1000,""))</f>
        <v/>
      </c>
      <c r="AG764" t="str">
        <f>IF($F764="","",IFERROR(IFERROR(INDEX(Réttabanki!$U:$U,MATCH($F764,Réttabanki!$A:$A,0)),INDEX(Vöruskrá!$R:$R,MATCH($F764,Vöruskrá!$B:$B,0)))*IF($I764="",$H764*(1+$AD$2),$I764)/1000,""))</f>
        <v/>
      </c>
      <c r="AH764" t="str">
        <f>IF(N($AF764)+N($AG764)=0,"",MAX(N($AF764)/$AE$6,N($AG764)/$AE$5))</f>
        <v/>
      </c>
      <c r="AI764" t="str">
        <f t="shared" si="56"/>
        <v/>
      </c>
      <c r="AJ764">
        <f>IF($A764&lt;&gt;"",$A764,AJ763)</f>
        <v>46290</v>
      </c>
    </row>
    <row r="765" spans="1:36" ht="15" customHeight="1">
      <c r="A765" s="155"/>
      <c r="B765" t="s">
        <v>2490</v>
      </c>
      <c r="C765">
        <v>39</v>
      </c>
      <c r="D765" t="s">
        <v>2318</v>
      </c>
      <c r="E765" t="s">
        <v>2352</v>
      </c>
      <c r="F765" t="s">
        <v>2026</v>
      </c>
      <c r="G765" t="s">
        <v>2893</v>
      </c>
      <c r="H765">
        <v>120</v>
      </c>
      <c r="I765">
        <v>150</v>
      </c>
      <c r="J765" s="441" t="str">
        <f>IF($F765="","",IFERROR(IFERROR(INDEX(Réttabanki!$U:$U,MATCH($F765,Réttabanki!$A:$A,0)),INDEX(Vöruskrá!$R:$R,MATCH($F765,Vöruskrá!$B:$B,0)))*($H765+IF($I765="",$H765*(1+$AD$2),$I765))/2/1000,""))</f>
        <v/>
      </c>
      <c r="K765" t="s">
        <v>2027</v>
      </c>
      <c r="L765" t="s">
        <v>318</v>
      </c>
      <c r="N765">
        <v>157.12</v>
      </c>
      <c r="O765">
        <v>7.1</v>
      </c>
      <c r="P765">
        <v>1.27</v>
      </c>
      <c r="Q765">
        <v>4.58</v>
      </c>
      <c r="R765">
        <v>18.55</v>
      </c>
      <c r="S765">
        <v>3.02</v>
      </c>
      <c r="U765" s="457"/>
      <c r="V765" s="457"/>
      <c r="W765" s="457"/>
      <c r="X765" s="457"/>
      <c r="Y765" s="457"/>
      <c r="Z765" s="457"/>
      <c r="AA765" s="457"/>
      <c r="AF765" t="str">
        <f>IF($F765="","",IFERROR(IFERROR(INDEX(Réttabanki!$U:$U,MATCH($F765,Réttabanki!$A:$A,0)),INDEX(Vöruskrá!$R:$R,MATCH($F765,Vöruskrá!$B:$B,0)))*$H765/1000,""))</f>
        <v/>
      </c>
      <c r="AG765" t="str">
        <f>IF($F765="","",IFERROR(IFERROR(INDEX(Réttabanki!$U:$U,MATCH($F765,Réttabanki!$A:$A,0)),INDEX(Vöruskrá!$R:$R,MATCH($F765,Vöruskrá!$B:$B,0)))*IF($I765="",$H765*(1+$AD$2),$I765)/1000,""))</f>
        <v/>
      </c>
      <c r="AH765" t="str">
        <f>IF(N($AF765)+N($AG765)=0,"",MAX(N($AF765)/$AE$6,N($AG765)/$AE$5))</f>
        <v/>
      </c>
      <c r="AI765" t="str">
        <f t="shared" si="56"/>
        <v/>
      </c>
      <c r="AJ765">
        <f>IF($A765&lt;&gt;"",$A765,AJ764)</f>
        <v>46290</v>
      </c>
    </row>
    <row r="766" spans="1:36" ht="15" customHeight="1">
      <c r="A766" s="155"/>
      <c r="B766" t="s">
        <v>2490</v>
      </c>
      <c r="C766">
        <v>39</v>
      </c>
      <c r="D766" t="s">
        <v>2318</v>
      </c>
      <c r="E766" t="s">
        <v>2352</v>
      </c>
      <c r="F766" t="s">
        <v>1033</v>
      </c>
      <c r="G766" t="s">
        <v>1033</v>
      </c>
      <c r="H766">
        <v>80</v>
      </c>
      <c r="I766">
        <v>100</v>
      </c>
      <c r="J766" s="444">
        <f>IF($F766="","",IFERROR(IFERROR(INDEX(Réttabanki!$U:$U,MATCH($F766,Réttabanki!$A:$A,0)),INDEX(Vöruskrá!$R:$R,MATCH($F766,Vöruskrá!$B:$B,0)))*($H766+IF($I766="",$H766*(1+$AD$2),$I766))/2/1000,""))</f>
        <v>45</v>
      </c>
      <c r="K766" t="s">
        <v>1035</v>
      </c>
      <c r="L766" t="s">
        <v>136</v>
      </c>
      <c r="M766" t="s">
        <v>1036</v>
      </c>
      <c r="N766">
        <v>370</v>
      </c>
      <c r="O766">
        <v>3.5</v>
      </c>
      <c r="P766">
        <v>0.8</v>
      </c>
      <c r="Q766">
        <v>71</v>
      </c>
      <c r="R766">
        <v>13</v>
      </c>
      <c r="S766">
        <v>0</v>
      </c>
      <c r="U766" s="455"/>
      <c r="V766" s="455"/>
      <c r="W766" s="455"/>
      <c r="X766" s="455"/>
      <c r="Y766" s="455"/>
      <c r="Z766" s="455"/>
      <c r="AA766" s="455"/>
      <c r="AF766">
        <f>IF($F766="","",IFERROR(IFERROR(INDEX(Réttabanki!$U:$U,MATCH($F766,Réttabanki!$A:$A,0)),INDEX(Vöruskrá!$R:$R,MATCH($F766,Vöruskrá!$B:$B,0)))*$H766/1000,""))</f>
        <v>40</v>
      </c>
      <c r="AG766">
        <f>IF($F766="","",IFERROR(IFERROR(INDEX(Réttabanki!$U:$U,MATCH($F766,Réttabanki!$A:$A,0)),INDEX(Vöruskrá!$R:$R,MATCH($F766,Vöruskrá!$B:$B,0)))*IF($I766="",$H766*(1+$AD$2),$I766)/1000,""))</f>
        <v>50</v>
      </c>
      <c r="AH766">
        <f>IF(N($AF766)+N($AG766)=0,"",MAX(N($AF766)/$AE$6,N($AG766)/$AE$5))</f>
        <v>4.3478260869565216E-2</v>
      </c>
      <c r="AI766" t="str">
        <f t="shared" si="56"/>
        <v>OK</v>
      </c>
      <c r="AJ766">
        <f>IF($A766&lt;&gt;"",$A766,AJ765)</f>
        <v>46290</v>
      </c>
    </row>
    <row r="767" spans="1:36" ht="15" customHeight="1">
      <c r="A767" s="155"/>
      <c r="B767" t="s">
        <v>2490</v>
      </c>
      <c r="C767">
        <v>39</v>
      </c>
      <c r="D767" t="s">
        <v>2318</v>
      </c>
      <c r="E767" t="s">
        <v>2352</v>
      </c>
      <c r="F767" t="s">
        <v>526</v>
      </c>
      <c r="G767" t="s">
        <v>2894</v>
      </c>
      <c r="H767">
        <v>15</v>
      </c>
      <c r="I767">
        <v>15</v>
      </c>
      <c r="J767" s="444">
        <f>IF($F767="","",IFERROR(IFERROR(INDEX(Réttabanki!$U:$U,MATCH($F767,Réttabanki!$A:$A,0)),INDEX(Vöruskrá!$R:$R,MATCH($F767,Vöruskrá!$B:$B,0)))*($H767+IF($I767="",$H767*(1+$AD$2),$I767))/2/1000,""))</f>
        <v>9</v>
      </c>
      <c r="K767" s="218" t="s">
        <v>528</v>
      </c>
      <c r="L767" t="s">
        <v>228</v>
      </c>
      <c r="N767">
        <v>175</v>
      </c>
      <c r="O767">
        <v>0.3</v>
      </c>
      <c r="P767">
        <v>0.1</v>
      </c>
      <c r="Q767">
        <v>42.3</v>
      </c>
      <c r="R767">
        <v>0.2</v>
      </c>
      <c r="S767">
        <v>0.9</v>
      </c>
      <c r="U767" s="457"/>
      <c r="V767" s="457"/>
      <c r="W767" s="457"/>
      <c r="X767" s="457"/>
      <c r="Y767" s="457"/>
      <c r="Z767" s="457"/>
      <c r="AA767" s="457"/>
      <c r="AF767">
        <f>IF($F767="","",IFERROR(IFERROR(INDEX(Réttabanki!$U:$U,MATCH($F767,Réttabanki!$A:$A,0)),INDEX(Vöruskrá!$R:$R,MATCH($F767,Vöruskrá!$B:$B,0)))*$H767/1000,""))</f>
        <v>9</v>
      </c>
      <c r="AG767">
        <f>IF($F767="","",IFERROR(IFERROR(INDEX(Réttabanki!$U:$U,MATCH($F767,Réttabanki!$A:$A,0)),INDEX(Vöruskrá!$R:$R,MATCH($F767,Vöruskrá!$B:$B,0)))*IF($I767="",$H767*(1+$AD$2),$I767)/1000,""))</f>
        <v>9</v>
      </c>
      <c r="AH767">
        <f>IF(N($AF767)+N($AG767)=0,"",MAX(N($AF767)/$AE$6,N($AG767)/$AE$5))</f>
        <v>7.8260869565217397E-3</v>
      </c>
      <c r="AI767" t="str">
        <f t="shared" si="56"/>
        <v>OK</v>
      </c>
      <c r="AJ767">
        <f>IF($A767&lt;&gt;"",$A767,AJ766)</f>
        <v>46290</v>
      </c>
    </row>
    <row r="768" spans="1:36" ht="15" customHeight="1">
      <c r="A768" s="155"/>
      <c r="B768" t="s">
        <v>2490</v>
      </c>
      <c r="C768">
        <v>39</v>
      </c>
      <c r="D768" t="s">
        <v>2318</v>
      </c>
      <c r="E768" t="s">
        <v>1080</v>
      </c>
      <c r="G768" t="s">
        <v>2895</v>
      </c>
      <c r="J768" s="444"/>
      <c r="K768" s="218"/>
      <c r="L768" t="s">
        <v>228</v>
      </c>
      <c r="U768" s="455"/>
      <c r="V768" s="455"/>
      <c r="W768" s="455"/>
      <c r="X768" s="455"/>
      <c r="Y768" s="455"/>
      <c r="Z768" s="455"/>
      <c r="AA768" s="455"/>
    </row>
    <row r="769" spans="1:36" ht="15" customHeight="1">
      <c r="A769" s="155"/>
      <c r="B769" t="s">
        <v>2490</v>
      </c>
      <c r="C769">
        <v>39</v>
      </c>
      <c r="D769" t="s">
        <v>2318</v>
      </c>
      <c r="E769" t="s">
        <v>1080</v>
      </c>
      <c r="G769" t="s">
        <v>2893</v>
      </c>
      <c r="H769">
        <v>120</v>
      </c>
      <c r="I769">
        <v>150</v>
      </c>
      <c r="J769" s="441" t="str">
        <f>IF($F769="","",IFERROR(IFERROR(INDEX(Réttabanki!$U:$U,MATCH($F769,Réttabanki!$A:$A,0)),INDEX(Vöruskrá!$R:$R,MATCH($F769,Vöruskrá!$B:$B,0)))*($H769+IF($I769="",$H769*(1+$AD$2),$I769))/2/1000,""))</f>
        <v/>
      </c>
      <c r="K769" s="218" t="s">
        <v>2896</v>
      </c>
      <c r="L769" t="s">
        <v>228</v>
      </c>
      <c r="N769">
        <v>157.12</v>
      </c>
      <c r="O769">
        <v>7.1</v>
      </c>
      <c r="P769">
        <v>1.27</v>
      </c>
      <c r="Q769">
        <v>4.58</v>
      </c>
      <c r="R769">
        <v>18.55</v>
      </c>
      <c r="S769">
        <v>3.02</v>
      </c>
      <c r="U769" s="457"/>
      <c r="V769" s="457"/>
      <c r="W769" s="457"/>
      <c r="X769" s="457"/>
      <c r="Y769" s="457"/>
      <c r="Z769" s="457"/>
      <c r="AA769" s="457"/>
      <c r="AF769" t="str">
        <f>IF($F769="","",IFERROR(IFERROR(INDEX(Réttabanki!$U:$U,MATCH($F769,Réttabanki!$A:$A,0)),INDEX(Vöruskrá!$R:$R,MATCH($F769,Vöruskrá!$B:$B,0)))*$H769/1000,""))</f>
        <v/>
      </c>
      <c r="AG769" t="str">
        <f>IF($F769="","",IFERROR(IFERROR(INDEX(Réttabanki!$U:$U,MATCH($F769,Réttabanki!$A:$A,0)),INDEX(Vöruskrá!$R:$R,MATCH($F769,Vöruskrá!$B:$B,0)))*IF($I769="",$H769*(1+$AD$2),$I769)/1000,""))</f>
        <v/>
      </c>
      <c r="AH769" t="str">
        <f t="shared" ref="AH769:AH775" si="57">IF(N($AF769)+N($AG769)=0,"",MAX(N($AF769)/$AE$6,N($AG769)/$AE$5))</f>
        <v/>
      </c>
      <c r="AI769" t="str">
        <f t="shared" ref="AI769:AI775" si="58">IF($AH769="","",IF($AH769&gt;$AE$7,"⚠ Yfir "&amp;TEXT($AE$7,"0%"),"OK"))</f>
        <v/>
      </c>
      <c r="AJ769">
        <f>IF($A769&lt;&gt;"",$A769,AJ767)</f>
        <v>46290</v>
      </c>
    </row>
    <row r="770" spans="1:36" ht="15" customHeight="1">
      <c r="A770" s="155"/>
      <c r="B770" t="s">
        <v>2490</v>
      </c>
      <c r="C770">
        <v>39</v>
      </c>
      <c r="D770" t="s">
        <v>2318</v>
      </c>
      <c r="E770" t="s">
        <v>1080</v>
      </c>
      <c r="F770" t="s">
        <v>1466</v>
      </c>
      <c r="G770" t="s">
        <v>1033</v>
      </c>
      <c r="H770">
        <v>80</v>
      </c>
      <c r="I770">
        <v>100</v>
      </c>
      <c r="J770" s="444">
        <f>IF($F770="","",IFERROR(IFERROR(INDEX(Réttabanki!$U:$U,MATCH($F770,Réttabanki!$A:$A,0)),INDEX(Vöruskrá!$R:$R,MATCH($F770,Vöruskrá!$B:$B,0)))*($H770+IF($I770="",$H770*(1+$AD$2),$I770))/2/1000,""))</f>
        <v>162</v>
      </c>
      <c r="K770" t="s">
        <v>1467</v>
      </c>
      <c r="N770">
        <v>144</v>
      </c>
      <c r="O770">
        <v>0.3</v>
      </c>
      <c r="P770">
        <v>0.08</v>
      </c>
      <c r="Q770">
        <v>33</v>
      </c>
      <c r="R770">
        <v>2.1</v>
      </c>
      <c r="S770">
        <v>0</v>
      </c>
      <c r="U770" s="455"/>
      <c r="V770" s="455"/>
      <c r="W770" s="455"/>
      <c r="X770" s="455"/>
      <c r="Y770" s="455"/>
      <c r="Z770" s="455"/>
      <c r="AA770" s="455"/>
      <c r="AF770">
        <f>IF($F770="","",IFERROR(IFERROR(INDEX(Réttabanki!$U:$U,MATCH($F770,Réttabanki!$A:$A,0)),INDEX(Vöruskrá!$R:$R,MATCH($F770,Vöruskrá!$B:$B,0)))*$H770/1000,""))</f>
        <v>144</v>
      </c>
      <c r="AG770">
        <f>IF($F770="","",IFERROR(IFERROR(INDEX(Réttabanki!$U:$U,MATCH($F770,Réttabanki!$A:$A,0)),INDEX(Vöruskrá!$R:$R,MATCH($F770,Vöruskrá!$B:$B,0)))*IF($I770="",$H770*(1+$AD$2),$I770)/1000,""))</f>
        <v>180</v>
      </c>
      <c r="AH770">
        <f t="shared" si="57"/>
        <v>0.15652173913043479</v>
      </c>
      <c r="AI770" t="str">
        <f t="shared" si="58"/>
        <v>OK</v>
      </c>
      <c r="AJ770">
        <f>IF($A770&lt;&gt;"",$A770,AJ769)</f>
        <v>46290</v>
      </c>
    </row>
    <row r="771" spans="1:36" ht="15" customHeight="1">
      <c r="A771" s="155"/>
      <c r="B771" t="s">
        <v>2490</v>
      </c>
      <c r="C771">
        <v>39</v>
      </c>
      <c r="D771" t="s">
        <v>2318</v>
      </c>
      <c r="E771" t="s">
        <v>1080</v>
      </c>
      <c r="F771" t="s">
        <v>526</v>
      </c>
      <c r="G771" t="s">
        <v>2894</v>
      </c>
      <c r="H771">
        <v>15</v>
      </c>
      <c r="I771">
        <v>15</v>
      </c>
      <c r="J771" s="444">
        <f>IF($F771="","",IFERROR(IFERROR(INDEX(Réttabanki!$U:$U,MATCH($F771,Réttabanki!$A:$A,0)),INDEX(Vöruskrá!$R:$R,MATCH($F771,Vöruskrá!$B:$B,0)))*($H771+IF($I771="",$H771*(1+$AD$2),$I771))/2/1000,""))</f>
        <v>9</v>
      </c>
      <c r="K771" s="218" t="s">
        <v>528</v>
      </c>
      <c r="L771" t="s">
        <v>228</v>
      </c>
      <c r="N771">
        <v>175</v>
      </c>
      <c r="O771">
        <v>0.3</v>
      </c>
      <c r="P771">
        <v>0.1</v>
      </c>
      <c r="Q771">
        <v>42.3</v>
      </c>
      <c r="R771">
        <v>0.2</v>
      </c>
      <c r="S771">
        <v>0.9</v>
      </c>
      <c r="U771" s="457"/>
      <c r="V771" s="457"/>
      <c r="W771" s="457"/>
      <c r="X771" s="457"/>
      <c r="Y771" s="457"/>
      <c r="Z771" s="457"/>
      <c r="AA771" s="457"/>
      <c r="AF771">
        <f>IF($F771="","",IFERROR(IFERROR(INDEX(Réttabanki!$U:$U,MATCH($F771,Réttabanki!$A:$A,0)),INDEX(Vöruskrá!$R:$R,MATCH($F771,Vöruskrá!$B:$B,0)))*$H771/1000,""))</f>
        <v>9</v>
      </c>
      <c r="AG771">
        <f>IF($F771="","",IFERROR(IFERROR(INDEX(Réttabanki!$U:$U,MATCH($F771,Réttabanki!$A:$A,0)),INDEX(Vöruskrá!$R:$R,MATCH($F771,Vöruskrá!$B:$B,0)))*IF($I771="",$H771*(1+$AD$2),$I771)/1000,""))</f>
        <v>9</v>
      </c>
      <c r="AH771">
        <f t="shared" si="57"/>
        <v>7.8260869565217397E-3</v>
      </c>
      <c r="AI771" t="str">
        <f t="shared" si="58"/>
        <v>OK</v>
      </c>
      <c r="AJ771">
        <f>IF($A771&lt;&gt;"",$A771,AJ770)</f>
        <v>46290</v>
      </c>
    </row>
    <row r="772" spans="1:36" ht="15" customHeight="1">
      <c r="A772" s="155"/>
      <c r="B772" t="s">
        <v>2490</v>
      </c>
      <c r="C772">
        <v>39</v>
      </c>
      <c r="D772" t="s">
        <v>2318</v>
      </c>
      <c r="E772" t="s">
        <v>2376</v>
      </c>
      <c r="G772" t="s">
        <v>2897</v>
      </c>
      <c r="J772" s="438" t="str">
        <f>IF($F772="","",IFERROR(IFERROR(INDEX(Réttabanki!$U:$U,MATCH($F772,Réttabanki!$A:$A,0)),INDEX(Vöruskrá!$R:$R,MATCH($F772,Vöruskrá!$B:$B,0)))*($H772+IF($I772="",$H772*(1+$AD$2),$I772))/2/1000,""))</f>
        <v/>
      </c>
      <c r="L772" t="s">
        <v>228</v>
      </c>
      <c r="U772" s="455"/>
      <c r="V772" s="455"/>
      <c r="W772" s="455"/>
      <c r="X772" s="455"/>
      <c r="Y772" s="455"/>
      <c r="Z772" s="455"/>
      <c r="AA772" s="455"/>
      <c r="AF772" t="str">
        <f>IF($F772="","",IFERROR(IFERROR(INDEX(Réttabanki!$U:$U,MATCH($F772,Réttabanki!$A:$A,0)),INDEX(Vöruskrá!$R:$R,MATCH($F772,Vöruskrá!$B:$B,0)))*$H772/1000,""))</f>
        <v/>
      </c>
      <c r="AG772" t="str">
        <f>IF($F772="","",IFERROR(IFERROR(INDEX(Réttabanki!$U:$U,MATCH($F772,Réttabanki!$A:$A,0)),INDEX(Vöruskrá!$R:$R,MATCH($F772,Vöruskrá!$B:$B,0)))*IF($I772="",$H772*(1+$AD$2),$I772)/1000,""))</f>
        <v/>
      </c>
      <c r="AH772" t="str">
        <f t="shared" si="57"/>
        <v/>
      </c>
      <c r="AI772" t="str">
        <f t="shared" si="58"/>
        <v/>
      </c>
      <c r="AJ772">
        <f>IF($A772&lt;&gt;"",$A772,AJ767)</f>
        <v>46290</v>
      </c>
    </row>
    <row r="773" spans="1:36" ht="15" customHeight="1">
      <c r="A773" s="155"/>
      <c r="B773" t="s">
        <v>2490</v>
      </c>
      <c r="C773">
        <v>39</v>
      </c>
      <c r="D773" t="s">
        <v>2318</v>
      </c>
      <c r="E773" t="s">
        <v>2376</v>
      </c>
      <c r="H773">
        <v>120</v>
      </c>
      <c r="I773">
        <v>150</v>
      </c>
      <c r="J773" s="438" t="str">
        <f>IF($F773="","",IFERROR(IFERROR(INDEX(Réttabanki!$U:$U,MATCH($F773,Réttabanki!$A:$A,0)),INDEX(Vöruskrá!$R:$R,MATCH($F773,Vöruskrá!$B:$B,0)))*($H773+IF($I773="",$H773*(1+$AD$2),$I773))/2/1000,""))</f>
        <v/>
      </c>
      <c r="K773" s="218" t="s">
        <v>2898</v>
      </c>
      <c r="L773" t="s">
        <v>136</v>
      </c>
      <c r="U773" s="457"/>
      <c r="V773" s="457"/>
      <c r="W773" s="457"/>
      <c r="X773" s="457"/>
      <c r="Y773" s="457"/>
      <c r="Z773" s="457"/>
      <c r="AA773" s="457"/>
      <c r="AF773" t="str">
        <f>IF($F773="","",IFERROR(IFERROR(INDEX(Réttabanki!$U:$U,MATCH($F773,Réttabanki!$A:$A,0)),INDEX(Vöruskrá!$R:$R,MATCH($F773,Vöruskrá!$B:$B,0)))*$H773/1000,""))</f>
        <v/>
      </c>
      <c r="AG773" t="str">
        <f>IF($F773="","",IFERROR(IFERROR(INDEX(Réttabanki!$U:$U,MATCH($F773,Réttabanki!$A:$A,0)),INDEX(Vöruskrá!$R:$R,MATCH($F773,Vöruskrá!$B:$B,0)))*IF($I773="",$H773*(1+$AD$2),$I773)/1000,""))</f>
        <v/>
      </c>
      <c r="AH773" t="str">
        <f t="shared" si="57"/>
        <v/>
      </c>
      <c r="AI773" t="str">
        <f t="shared" si="58"/>
        <v/>
      </c>
      <c r="AJ773">
        <f>IF($A773&lt;&gt;"",$A773,AJ772)</f>
        <v>46290</v>
      </c>
    </row>
    <row r="774" spans="1:36" ht="15" customHeight="1">
      <c r="A774" s="155"/>
      <c r="B774" t="s">
        <v>2490</v>
      </c>
      <c r="C774">
        <v>39</v>
      </c>
      <c r="D774" t="s">
        <v>2318</v>
      </c>
      <c r="E774" t="s">
        <v>2376</v>
      </c>
      <c r="F774" t="s">
        <v>1033</v>
      </c>
      <c r="G774" t="s">
        <v>1033</v>
      </c>
      <c r="H774">
        <v>80</v>
      </c>
      <c r="I774">
        <v>100</v>
      </c>
      <c r="J774" s="438">
        <f>IF($F774="","",IFERROR(IFERROR(INDEX(Réttabanki!$U:$U,MATCH($F774,Réttabanki!$A:$A,0)),INDEX(Vöruskrá!$R:$R,MATCH($F774,Vöruskrá!$B:$B,0)))*($H774+IF($I774="",$H774*(1+$AD$2),$I774))/2/1000,""))</f>
        <v>45</v>
      </c>
      <c r="K774" t="s">
        <v>1035</v>
      </c>
      <c r="L774" t="s">
        <v>136</v>
      </c>
      <c r="M774" t="s">
        <v>1036</v>
      </c>
      <c r="N774">
        <v>370</v>
      </c>
      <c r="O774">
        <v>3.5</v>
      </c>
      <c r="P774">
        <v>0.8</v>
      </c>
      <c r="Q774">
        <v>71</v>
      </c>
      <c r="R774">
        <v>13</v>
      </c>
      <c r="S774">
        <v>0</v>
      </c>
      <c r="U774" s="455"/>
      <c r="V774" s="455"/>
      <c r="W774" s="455"/>
      <c r="X774" s="455"/>
      <c r="Y774" s="455"/>
      <c r="Z774" s="455"/>
      <c r="AA774" s="455"/>
      <c r="AF774">
        <f>IF($F774="","",IFERROR(IFERROR(INDEX(Réttabanki!$U:$U,MATCH($F774,Réttabanki!$A:$A,0)),INDEX(Vöruskrá!$R:$R,MATCH($F774,Vöruskrá!$B:$B,0)))*$H774/1000,""))</f>
        <v>40</v>
      </c>
      <c r="AG774">
        <f>IF($F774="","",IFERROR(IFERROR(INDEX(Réttabanki!$U:$U,MATCH($F774,Réttabanki!$A:$A,0)),INDEX(Vöruskrá!$R:$R,MATCH($F774,Vöruskrá!$B:$B,0)))*IF($I774="",$H774*(1+$AD$2),$I774)/1000,""))</f>
        <v>50</v>
      </c>
      <c r="AH774">
        <f t="shared" si="57"/>
        <v>4.3478260869565216E-2</v>
      </c>
      <c r="AI774" t="str">
        <f t="shared" si="58"/>
        <v>OK</v>
      </c>
      <c r="AJ774">
        <f>IF($A774&lt;&gt;"",$A774,AJ773)</f>
        <v>46290</v>
      </c>
    </row>
    <row r="775" spans="1:36" ht="15" customHeight="1">
      <c r="A775" s="155"/>
      <c r="B775" t="s">
        <v>2490</v>
      </c>
      <c r="C775">
        <v>39</v>
      </c>
      <c r="D775" t="s">
        <v>2318</v>
      </c>
      <c r="E775" t="s">
        <v>2376</v>
      </c>
      <c r="F775" t="s">
        <v>526</v>
      </c>
      <c r="G775" t="s">
        <v>1526</v>
      </c>
      <c r="H775">
        <v>15</v>
      </c>
      <c r="I775">
        <v>15</v>
      </c>
      <c r="J775" s="438">
        <f>IF($F775="","",IFERROR(IFERROR(INDEX(Réttabanki!$U:$U,MATCH($F775,Réttabanki!$A:$A,0)),INDEX(Vöruskrá!$R:$R,MATCH($F775,Vöruskrá!$B:$B,0)))*($H775+IF($I775="",$H775*(1+$AD$2),$I775))/2/1000,""))</f>
        <v>9</v>
      </c>
      <c r="K775" s="218" t="s">
        <v>528</v>
      </c>
      <c r="L775" t="s">
        <v>228</v>
      </c>
      <c r="N775">
        <v>175</v>
      </c>
      <c r="O775">
        <v>0.3</v>
      </c>
      <c r="P775">
        <v>0.1</v>
      </c>
      <c r="Q775">
        <v>42.3</v>
      </c>
      <c r="R775">
        <v>0.2</v>
      </c>
      <c r="S775">
        <v>0.9</v>
      </c>
      <c r="U775" s="457"/>
      <c r="V775" s="457"/>
      <c r="W775" s="457"/>
      <c r="X775" s="457"/>
      <c r="Y775" s="457"/>
      <c r="Z775" s="457"/>
      <c r="AA775" s="457"/>
      <c r="AF775">
        <f>IF($F775="","",IFERROR(IFERROR(INDEX(Réttabanki!$U:$U,MATCH($F775,Réttabanki!$A:$A,0)),INDEX(Vöruskrá!$R:$R,MATCH($F775,Vöruskrá!$B:$B,0)))*$H775/1000,""))</f>
        <v>9</v>
      </c>
      <c r="AG775">
        <f>IF($F775="","",IFERROR(IFERROR(INDEX(Réttabanki!$U:$U,MATCH($F775,Réttabanki!$A:$A,0)),INDEX(Vöruskrá!$R:$R,MATCH($F775,Vöruskrá!$B:$B,0)))*IF($I775="",$H775*(1+$AD$2),$I775)/1000,""))</f>
        <v>9</v>
      </c>
      <c r="AH775">
        <f t="shared" si="57"/>
        <v>7.8260869565217397E-3</v>
      </c>
      <c r="AI775" t="str">
        <f t="shared" si="58"/>
        <v>OK</v>
      </c>
      <c r="AJ775">
        <f>IF($A775&lt;&gt;"",$A775,AJ774)</f>
        <v>46290</v>
      </c>
    </row>
    <row r="776" spans="1:36" ht="15" customHeight="1">
      <c r="A776" s="155"/>
      <c r="B776" t="s">
        <v>2490</v>
      </c>
      <c r="C776">
        <v>39</v>
      </c>
      <c r="D776" t="s">
        <v>2356</v>
      </c>
      <c r="E776" t="s">
        <v>2381</v>
      </c>
      <c r="G776" s="329" t="s">
        <v>2899</v>
      </c>
      <c r="J776" s="438"/>
      <c r="K776" t="s">
        <v>2900</v>
      </c>
      <c r="L776" t="s">
        <v>1077</v>
      </c>
      <c r="U776" s="455"/>
      <c r="V776" s="455"/>
      <c r="W776" s="455"/>
      <c r="X776" s="455"/>
      <c r="Y776" s="455"/>
      <c r="Z776" s="455"/>
      <c r="AA776" s="455"/>
      <c r="AJ776">
        <f>IF($A776&lt;&gt;"",$A776,AJ775)</f>
        <v>46290</v>
      </c>
    </row>
    <row r="777" spans="1:36" ht="15" customHeight="1">
      <c r="A777" s="155"/>
      <c r="B777" t="s">
        <v>2490</v>
      </c>
      <c r="C777">
        <v>39</v>
      </c>
      <c r="D777" t="s">
        <v>2356</v>
      </c>
      <c r="E777" t="s">
        <v>2381</v>
      </c>
      <c r="F777" t="s">
        <v>1075</v>
      </c>
      <c r="G777" t="s">
        <v>2665</v>
      </c>
      <c r="I777">
        <v>15</v>
      </c>
      <c r="J777" s="438"/>
      <c r="K777" t="s">
        <v>1076</v>
      </c>
      <c r="L777" t="s">
        <v>1077</v>
      </c>
      <c r="N777">
        <v>86</v>
      </c>
      <c r="O777">
        <v>1.2</v>
      </c>
      <c r="P777">
        <v>0.2</v>
      </c>
      <c r="Q777">
        <v>19</v>
      </c>
      <c r="R777">
        <v>3.2</v>
      </c>
      <c r="S777">
        <v>0.1</v>
      </c>
      <c r="U777" s="457"/>
      <c r="V777" s="457"/>
      <c r="W777" s="457"/>
      <c r="X777" s="457"/>
      <c r="Y777" s="457"/>
      <c r="Z777" s="457"/>
      <c r="AA777" s="457"/>
      <c r="AJ777">
        <f t="shared" ref="AJ777:AJ786" si="59">IF($A777&lt;&gt;"",$A777,AJ776)</f>
        <v>46290</v>
      </c>
    </row>
    <row r="778" spans="1:36" ht="15" customHeight="1">
      <c r="A778" s="155"/>
      <c r="B778" t="s">
        <v>2490</v>
      </c>
      <c r="C778">
        <v>39</v>
      </c>
      <c r="D778" t="s">
        <v>2356</v>
      </c>
      <c r="E778" t="s">
        <v>2381</v>
      </c>
      <c r="F778" t="s">
        <v>670</v>
      </c>
      <c r="G778" t="s">
        <v>2527</v>
      </c>
      <c r="I778">
        <v>15</v>
      </c>
      <c r="J778" s="438"/>
      <c r="K778" t="s">
        <v>672</v>
      </c>
      <c r="N778">
        <v>50</v>
      </c>
      <c r="O778">
        <v>0.2</v>
      </c>
      <c r="P778">
        <v>0</v>
      </c>
      <c r="Q778">
        <v>9.9</v>
      </c>
      <c r="R778">
        <v>1</v>
      </c>
      <c r="S778">
        <v>0</v>
      </c>
      <c r="U778" s="455"/>
      <c r="V778" s="455"/>
      <c r="W778" s="455"/>
      <c r="X778" s="455"/>
      <c r="Y778" s="455"/>
      <c r="Z778" s="455"/>
      <c r="AA778" s="455"/>
      <c r="AJ778">
        <f t="shared" si="59"/>
        <v>46290</v>
      </c>
    </row>
    <row r="779" spans="1:36" ht="15" customHeight="1">
      <c r="A779" s="155"/>
      <c r="B779" t="s">
        <v>2490</v>
      </c>
      <c r="C779">
        <v>39</v>
      </c>
      <c r="D779" t="s">
        <v>2356</v>
      </c>
      <c r="E779" t="s">
        <v>2381</v>
      </c>
      <c r="F779" t="s">
        <v>1088</v>
      </c>
      <c r="G779" t="s">
        <v>2528</v>
      </c>
      <c r="I779">
        <v>15</v>
      </c>
      <c r="J779" s="438"/>
      <c r="K779" t="s">
        <v>1089</v>
      </c>
      <c r="L779" t="s">
        <v>1077</v>
      </c>
      <c r="N779">
        <v>31</v>
      </c>
      <c r="O779">
        <v>0.3</v>
      </c>
      <c r="P779">
        <v>0</v>
      </c>
      <c r="Q779">
        <v>6</v>
      </c>
      <c r="R779">
        <v>1</v>
      </c>
      <c r="S779">
        <v>0</v>
      </c>
      <c r="U779" s="457"/>
      <c r="V779" s="457"/>
      <c r="W779" s="457"/>
      <c r="X779" s="457"/>
      <c r="Y779" s="457"/>
      <c r="Z779" s="457"/>
      <c r="AA779" s="457"/>
      <c r="AJ779">
        <f t="shared" si="59"/>
        <v>46290</v>
      </c>
    </row>
    <row r="780" spans="1:36" ht="15" customHeight="1">
      <c r="A780" s="155"/>
      <c r="B780" t="s">
        <v>2490</v>
      </c>
      <c r="C780">
        <v>39</v>
      </c>
      <c r="D780" t="s">
        <v>2344</v>
      </c>
      <c r="E780" t="s">
        <v>2481</v>
      </c>
      <c r="G780" t="s">
        <v>2759</v>
      </c>
      <c r="J780" s="438"/>
      <c r="L780" t="s">
        <v>228</v>
      </c>
      <c r="U780" s="455"/>
      <c r="V780" s="455"/>
      <c r="W780" s="455"/>
      <c r="X780" s="455"/>
      <c r="Y780" s="455"/>
      <c r="Z780" s="455"/>
      <c r="AA780" s="455"/>
      <c r="AJ780">
        <f t="shared" si="59"/>
        <v>46290</v>
      </c>
    </row>
    <row r="781" spans="1:36" ht="15" customHeight="1">
      <c r="A781" s="155"/>
      <c r="B781" t="s">
        <v>2490</v>
      </c>
      <c r="C781">
        <v>39</v>
      </c>
      <c r="D781" t="s">
        <v>2318</v>
      </c>
      <c r="E781" t="s">
        <v>2383</v>
      </c>
      <c r="G781" t="s">
        <v>2901</v>
      </c>
      <c r="J781" s="438"/>
      <c r="K781" t="s">
        <v>2562</v>
      </c>
      <c r="L781" t="s">
        <v>136</v>
      </c>
      <c r="U781" s="457"/>
      <c r="V781" s="457"/>
      <c r="W781" s="457"/>
      <c r="X781" s="457"/>
      <c r="Y781" s="457"/>
      <c r="Z781" s="457"/>
      <c r="AA781" s="457"/>
      <c r="AJ781">
        <f t="shared" si="59"/>
        <v>46290</v>
      </c>
    </row>
    <row r="782" spans="1:36" ht="15" customHeight="1">
      <c r="A782" s="155"/>
      <c r="B782" t="s">
        <v>2490</v>
      </c>
      <c r="C782">
        <v>39</v>
      </c>
      <c r="D782" t="s">
        <v>2318</v>
      </c>
      <c r="E782" t="s">
        <v>2383</v>
      </c>
      <c r="F782" t="s">
        <v>158</v>
      </c>
      <c r="G782" t="s">
        <v>2563</v>
      </c>
      <c r="H782">
        <v>40</v>
      </c>
      <c r="I782">
        <v>40</v>
      </c>
      <c r="J782" s="438"/>
      <c r="K782" t="s">
        <v>159</v>
      </c>
      <c r="L782" t="s">
        <v>136</v>
      </c>
      <c r="M782" t="s">
        <v>160</v>
      </c>
      <c r="N782">
        <v>250</v>
      </c>
      <c r="O782">
        <v>2.7</v>
      </c>
      <c r="P782">
        <v>0.4</v>
      </c>
      <c r="Q782">
        <v>45</v>
      </c>
      <c r="R782">
        <v>9</v>
      </c>
      <c r="S782">
        <v>1.4</v>
      </c>
      <c r="U782" s="455"/>
      <c r="V782" s="455"/>
      <c r="W782" s="455"/>
      <c r="X782" s="455"/>
      <c r="Y782" s="455"/>
      <c r="Z782" s="455"/>
      <c r="AA782" s="455"/>
      <c r="AJ782">
        <f t="shared" si="59"/>
        <v>46290</v>
      </c>
    </row>
    <row r="783" spans="1:36" ht="15" customHeight="1">
      <c r="A783" s="155"/>
      <c r="B783" t="s">
        <v>2490</v>
      </c>
      <c r="C783">
        <v>39</v>
      </c>
      <c r="D783" t="s">
        <v>2318</v>
      </c>
      <c r="E783" t="s">
        <v>2383</v>
      </c>
      <c r="F783" t="s">
        <v>270</v>
      </c>
      <c r="G783" t="s">
        <v>2509</v>
      </c>
      <c r="H783">
        <v>20</v>
      </c>
      <c r="I783">
        <v>20</v>
      </c>
      <c r="J783" s="438"/>
      <c r="K783" t="s">
        <v>272</v>
      </c>
      <c r="N783">
        <v>264</v>
      </c>
      <c r="O783">
        <v>24</v>
      </c>
      <c r="P783">
        <v>12</v>
      </c>
      <c r="Q783">
        <v>1</v>
      </c>
      <c r="R783">
        <v>11</v>
      </c>
      <c r="S783">
        <v>2.1</v>
      </c>
      <c r="U783" s="457"/>
      <c r="V783" s="457"/>
      <c r="W783" s="457"/>
      <c r="X783" s="457"/>
      <c r="Y783" s="457"/>
      <c r="Z783" s="457"/>
      <c r="AA783" s="457"/>
      <c r="AJ783">
        <f t="shared" si="59"/>
        <v>46290</v>
      </c>
    </row>
    <row r="784" spans="1:36" ht="15" customHeight="1">
      <c r="A784" s="155"/>
      <c r="B784" t="s">
        <v>2490</v>
      </c>
      <c r="C784">
        <v>39</v>
      </c>
      <c r="D784" t="s">
        <v>2318</v>
      </c>
      <c r="E784" t="s">
        <v>1080</v>
      </c>
      <c r="G784" t="s">
        <v>2564</v>
      </c>
      <c r="J784" s="438"/>
      <c r="K784" t="s">
        <v>2902</v>
      </c>
      <c r="L784" t="s">
        <v>228</v>
      </c>
      <c r="U784" s="455"/>
      <c r="V784" s="455"/>
      <c r="W784" s="455"/>
      <c r="X784" s="455"/>
      <c r="Y784" s="455"/>
      <c r="Z784" s="455"/>
      <c r="AA784" s="455"/>
      <c r="AJ784">
        <f t="shared" si="59"/>
        <v>46290</v>
      </c>
    </row>
    <row r="785" spans="1:36" ht="15" customHeight="1">
      <c r="A785" s="155"/>
      <c r="B785" t="s">
        <v>2490</v>
      </c>
      <c r="C785">
        <v>39</v>
      </c>
      <c r="D785" t="s">
        <v>2318</v>
      </c>
      <c r="E785" t="s">
        <v>1080</v>
      </c>
      <c r="F785" t="s">
        <v>1305</v>
      </c>
      <c r="G785" t="s">
        <v>2437</v>
      </c>
      <c r="H785">
        <v>40</v>
      </c>
      <c r="J785" s="438"/>
      <c r="K785" t="s">
        <v>1306</v>
      </c>
      <c r="L785" t="s">
        <v>228</v>
      </c>
      <c r="N785">
        <v>225</v>
      </c>
      <c r="O785">
        <v>3</v>
      </c>
      <c r="P785">
        <v>0.3</v>
      </c>
      <c r="Q785">
        <v>41</v>
      </c>
      <c r="R785">
        <v>2.1</v>
      </c>
      <c r="S785">
        <v>1</v>
      </c>
      <c r="U785" s="457"/>
      <c r="V785" s="457"/>
      <c r="W785" s="457"/>
      <c r="X785" s="457"/>
      <c r="Y785" s="457"/>
      <c r="Z785" s="457"/>
      <c r="AA785" s="457"/>
      <c r="AJ785">
        <f t="shared" si="59"/>
        <v>46290</v>
      </c>
    </row>
    <row r="786" spans="1:36" ht="15" customHeight="1">
      <c r="A786" s="155"/>
      <c r="B786" t="s">
        <v>2490</v>
      </c>
      <c r="C786">
        <v>39</v>
      </c>
      <c r="D786" t="s">
        <v>2318</v>
      </c>
      <c r="E786" t="s">
        <v>1080</v>
      </c>
      <c r="F786" t="s">
        <v>270</v>
      </c>
      <c r="G786" t="s">
        <v>2509</v>
      </c>
      <c r="H786">
        <v>20</v>
      </c>
      <c r="J786" s="438"/>
      <c r="K786" t="s">
        <v>272</v>
      </c>
      <c r="N786">
        <v>264</v>
      </c>
      <c r="O786">
        <v>24</v>
      </c>
      <c r="P786">
        <v>12</v>
      </c>
      <c r="Q786">
        <v>1</v>
      </c>
      <c r="R786">
        <v>11</v>
      </c>
      <c r="S786">
        <v>2.1</v>
      </c>
      <c r="U786" s="455"/>
      <c r="V786" s="455"/>
      <c r="W786" s="455"/>
      <c r="X786" s="455"/>
      <c r="Y786" s="455"/>
      <c r="Z786" s="455"/>
      <c r="AA786" s="455"/>
      <c r="AJ786">
        <f t="shared" si="59"/>
        <v>46290</v>
      </c>
    </row>
    <row r="787" spans="1:36" ht="15" customHeight="1">
      <c r="A787" s="154"/>
      <c r="B787" s="95" t="s">
        <v>2490</v>
      </c>
      <c r="C787" s="95">
        <v>39</v>
      </c>
      <c r="D787" s="96"/>
      <c r="E787" s="96"/>
      <c r="F787" s="96" t="s">
        <v>2393</v>
      </c>
      <c r="G787" s="96"/>
      <c r="H787" s="97"/>
      <c r="I787" s="97"/>
      <c r="J787" s="225">
        <f>SUMIFS($AF$3:$AF$798,$AJ$3:$AJ$798,$AJ787,$D$3:$D$798,"&lt;&gt;Grunnskólar starfsmenn",$E$3:$E$798,"Aðalréttur")+SUMIFS($AF$3:$AF$798,$AJ$3:$AJ$798,$AJ787,$D$3:$D$798,"&lt;&gt;Grunnskólar starfsmenn",$E$3:$E$798,"Meðlætisbar")+SUMIFS($AF$3:$AF$798,$AJ$3:$AJ$798,$AJ787,$D$3:$D$798,"&lt;&gt;Grunnskólar starfsmenn",$E$3:$E$798,"Síðdegishressing")</f>
        <v>49</v>
      </c>
      <c r="K787" s="9" t="s">
        <v>2394</v>
      </c>
      <c r="L787" s="9"/>
      <c r="M787" s="9"/>
      <c r="N787" s="10"/>
      <c r="O787" s="10"/>
      <c r="P787" s="10"/>
      <c r="Q787" s="10"/>
      <c r="R787" s="10"/>
      <c r="S787" s="10"/>
      <c r="T787" s="44"/>
      <c r="U787" s="457"/>
      <c r="V787" s="457"/>
      <c r="W787" s="457"/>
      <c r="X787" s="457"/>
      <c r="Y787" s="457"/>
      <c r="Z787" s="457"/>
      <c r="AA787" s="457"/>
      <c r="AC787" t="s">
        <v>88</v>
      </c>
      <c r="AF787" s="205" t="str">
        <f>IF($F787="","",IFERROR(IFERROR(INDEX(Réttabanki!$U:$U,MATCH($F787,Réttabanki!$A:$A,0)),INDEX(Vöruskrá!$R:$R,MATCH($F787,Vöruskrá!$B:$B,0)))*$H787/1000,""))</f>
        <v/>
      </c>
      <c r="AG787" s="205" t="str">
        <f>IF($F787="","",IFERROR(IFERROR(INDEX(Réttabanki!$U:$U,MATCH($F787,Réttabanki!$A:$A,0)),INDEX(Vöruskrá!$R:$R,MATCH($F787,Vöruskrá!$B:$B,0)))*IF($I787="",$H787*(1+$AD$2),$I787)/1000,""))</f>
        <v/>
      </c>
      <c r="AH787" s="206">
        <f>IF($J787="","",$J787/$AE$6)</f>
        <v>3.6296296296296299E-2</v>
      </c>
      <c r="AI787" s="409" t="str">
        <f>IF($AH787="","",IF($AH787&gt;$AE$7,"⚠ Yfir "&amp;TEXT($AE$7,"0%"),"OK"))</f>
        <v>OK</v>
      </c>
      <c r="AJ787" s="314">
        <f>IF($A787&lt;&gt;"",$A787,AJ786)</f>
        <v>46290</v>
      </c>
    </row>
    <row r="788" spans="1:36" ht="15" customHeight="1">
      <c r="A788" s="154"/>
      <c r="B788" s="95" t="s">
        <v>2490</v>
      </c>
      <c r="C788" s="95">
        <v>39</v>
      </c>
      <c r="D788" s="96"/>
      <c r="E788" s="96"/>
      <c r="F788" s="96" t="s">
        <v>2395</v>
      </c>
      <c r="G788" s="96"/>
      <c r="H788" s="97"/>
      <c r="I788" s="97"/>
      <c r="J788" s="225">
        <f>SUMIFS($AG$3:$AG$798,$AJ$3:$AJ$798,$AJ788,$D$3:$D$798,"&lt;&gt;Grunnskólar starfsmenn",$E$3:$E$798,"Aðalréttur")+SUMIFS($AG$3:$AG$798,$AJ$3:$AJ$798,$AJ788,$D$3:$D$798,"&lt;&gt;Grunnskólar starfsmenn",$E$3:$E$798,"Meðlætisbar")</f>
        <v>59</v>
      </c>
      <c r="K788" s="9" t="s">
        <v>2394</v>
      </c>
      <c r="L788" s="9"/>
      <c r="M788" s="9"/>
      <c r="N788" s="10"/>
      <c r="O788" s="10"/>
      <c r="P788" s="10"/>
      <c r="Q788" s="10"/>
      <c r="R788" s="10"/>
      <c r="S788" s="10"/>
      <c r="T788" s="44"/>
      <c r="U788" s="455"/>
      <c r="V788" s="455"/>
      <c r="W788" s="455"/>
      <c r="X788" s="455"/>
      <c r="Y788" s="455"/>
      <c r="Z788" s="455"/>
      <c r="AA788" s="455"/>
      <c r="AC788" t="s">
        <v>93</v>
      </c>
      <c r="AF788" s="205" t="str">
        <f>IF($F788="","",IFERROR(IFERROR(INDEX(Réttabanki!$U:$U,MATCH($F788,Réttabanki!$A:$A,0)),INDEX(Vöruskrá!$R:$R,MATCH($F788,Vöruskrá!$B:$B,0)))*$H788/1000,""))</f>
        <v/>
      </c>
      <c r="AG788" s="205" t="str">
        <f>IF($F788="","",IFERROR(IFERROR(INDEX(Réttabanki!$U:$U,MATCH($F788,Réttabanki!$A:$A,0)),INDEX(Vöruskrá!$R:$R,MATCH($F788,Vöruskrá!$B:$B,0)))*IF($I788="",$H788*(1+$AD$2),$I788)/1000,""))</f>
        <v/>
      </c>
      <c r="AH788" s="206">
        <f>IF($J788="","",$J788/$AE$5)</f>
        <v>5.1304347826086956E-2</v>
      </c>
      <c r="AI788" s="409" t="str">
        <f>IF($AH788="","",IF($AH788&gt;$AE$7,"⚠ Yfir "&amp;TEXT($AE$7,"0%"),"OK"))</f>
        <v>OK</v>
      </c>
      <c r="AJ788" s="314">
        <f>IF($A788&lt;&gt;"",$A788,AJ787)</f>
        <v>46290</v>
      </c>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row r="1087" spans="1:1" ht="15" customHeight="1">
      <c r="A1087" s="155"/>
    </row>
    <row r="1088" spans="1:1" ht="15" customHeight="1">
      <c r="A1088" s="155"/>
    </row>
  </sheetData>
  <mergeCells count="2">
    <mergeCell ref="A1:S1"/>
    <mergeCell ref="T1:AA1"/>
  </mergeCells>
  <conditionalFormatting sqref="AH379:AI393 AH486:AI490 AH81:AI82 AH505:AI519 AH3:AI79">
    <cfRule type="expression" dxfId="200" priority="225">
      <formula>AND($AH3&lt;&gt;"",$AH3&gt;$AE$7)</formula>
    </cfRule>
  </conditionalFormatting>
  <conditionalFormatting sqref="AH379:AI393 AH486:AI490 AH505:AI519 AH3:AI79">
    <cfRule type="expression" dxfId="199" priority="142">
      <formula>AND($AH3&lt;&gt;"",$AF3="",$AG3="",$AH3&gt;1)</formula>
    </cfRule>
    <cfRule type="expression" dxfId="198" priority="143">
      <formula>AND($AH3&lt;&gt;"",$AF3="",$AG3="",$AH3&gt;0.85,$AH3&lt;=1)</formula>
    </cfRule>
    <cfRule type="expression" dxfId="197" priority="144">
      <formula>AND($AH3&lt;&gt;"",$AF3="",$AG3="")</formula>
    </cfRule>
    <cfRule type="expression" dxfId="196" priority="146">
      <formula>AND($AH3&lt;&gt;"")</formula>
    </cfRule>
  </conditionalFormatting>
  <conditionalFormatting sqref="AH81:AI82">
    <cfRule type="expression" dxfId="195" priority="134">
      <formula>AND($AH81&lt;&gt;"",$AF81="",$AG81="",$AH81&gt;1)</formula>
    </cfRule>
    <cfRule type="expression" dxfId="194" priority="135">
      <formula>AND($AH81&lt;&gt;"",$AF81="",$AG81="",$AH81&gt;0.85,$AH81&lt;=1)</formula>
    </cfRule>
    <cfRule type="expression" dxfId="193" priority="136">
      <formula>AND($AH81&lt;&gt;"",$AF81="",$AG81="")</formula>
    </cfRule>
    <cfRule type="expression" dxfId="192" priority="138">
      <formula>AND($AH81&lt;&gt;"")</formula>
    </cfRule>
  </conditionalFormatting>
  <conditionalFormatting sqref="AH86:AI87">
    <cfRule type="expression" dxfId="191" priority="1">
      <formula>AND($AH86&lt;&gt;"",$AF86="",$AG86="",$AH86&gt;1)</formula>
    </cfRule>
    <cfRule type="expression" dxfId="190" priority="2">
      <formula>AND($AH86&lt;&gt;"",$AF86="",$AG86="",$AH86&gt;0.85,$AH86&lt;=1)</formula>
    </cfRule>
    <cfRule type="expression" dxfId="189" priority="3">
      <formula>AND($AH86&lt;&gt;"",$AF86="",$AG86="")</formula>
    </cfRule>
    <cfRule type="expression" dxfId="188" priority="4">
      <formula>AND($AH86&lt;&gt;"")</formula>
    </cfRule>
    <cfRule type="expression" dxfId="187" priority="5">
      <formula>AND($AH168&lt;&gt;"",$AH168&gt;$AE$7)</formula>
    </cfRule>
  </conditionalFormatting>
  <conditionalFormatting sqref="AH117:AI118">
    <cfRule type="expression" dxfId="186" priority="6">
      <formula>AND($AH117&lt;&gt;"",$AF117="",$AG117="",$AH117&gt;1)</formula>
    </cfRule>
    <cfRule type="expression" dxfId="185" priority="7">
      <formula>AND($AH117&lt;&gt;"",$AF117="",$AG117="",$AH117&gt;0.85,$AH117&lt;=1)</formula>
    </cfRule>
    <cfRule type="expression" dxfId="184" priority="8">
      <formula>AND($AH117&lt;&gt;"",$AF117="",$AG117="")</formula>
    </cfRule>
    <cfRule type="expression" dxfId="183" priority="9">
      <formula>AND($AH117&lt;&gt;"")</formula>
    </cfRule>
    <cfRule type="expression" dxfId="182" priority="10">
      <formula>AND($AH230&lt;&gt;"",$AH230&gt;$AE$7)</formula>
    </cfRule>
  </conditionalFormatting>
  <conditionalFormatting sqref="AH145:AI146">
    <cfRule type="expression" dxfId="181" priority="11">
      <formula>AND($AH145&lt;&gt;"",$AF145="",$AG145="",$AH145&gt;1)</formula>
    </cfRule>
    <cfRule type="expression" dxfId="180" priority="12">
      <formula>AND($AH145&lt;&gt;"",$AF145="",$AG145="",$AH145&gt;0.85,$AH145&lt;=1)</formula>
    </cfRule>
    <cfRule type="expression" dxfId="179" priority="13">
      <formula>AND($AH145&lt;&gt;"",$AF145="",$AG145="")</formula>
    </cfRule>
    <cfRule type="expression" dxfId="178" priority="14">
      <formula>AND($AH145&lt;&gt;"")</formula>
    </cfRule>
    <cfRule type="expression" dxfId="177" priority="15">
      <formula>AND($AH286&lt;&gt;"",$AH286&gt;$AE$7)</formula>
    </cfRule>
  </conditionalFormatting>
  <conditionalFormatting sqref="AH175:AI176">
    <cfRule type="expression" dxfId="176" priority="16">
      <formula>AND($AH175&lt;&gt;"",$AF175="",$AG175="",$AH175&gt;1)</formula>
    </cfRule>
    <cfRule type="expression" dxfId="175" priority="17">
      <formula>AND($AH175&lt;&gt;"",$AF175="",$AG175="",$AH175&gt;0.85,$AH175&lt;=1)</formula>
    </cfRule>
    <cfRule type="expression" dxfId="174" priority="18">
      <formula>AND($AH175&lt;&gt;"",$AF175="",$AG175="")</formula>
    </cfRule>
    <cfRule type="expression" dxfId="173" priority="19">
      <formula>AND($AH175&lt;&gt;"")</formula>
    </cfRule>
    <cfRule type="expression" dxfId="172" priority="20">
      <formula>AND($AH346&lt;&gt;"",$AH346&gt;$AE$7)</formula>
    </cfRule>
  </conditionalFormatting>
  <conditionalFormatting sqref="AH212:AI213">
    <cfRule type="expression" dxfId="171" priority="21">
      <formula>AND($AH212&lt;&gt;"",$AF212="",$AG212="",$AH212&gt;1)</formula>
    </cfRule>
    <cfRule type="expression" dxfId="170" priority="22">
      <formula>AND($AH212&lt;&gt;"",$AF212="",$AG212="",$AH212&gt;0.85,$AH212&lt;=1)</formula>
    </cfRule>
    <cfRule type="expression" dxfId="169" priority="23">
      <formula>AND($AH212&lt;&gt;"",$AF212="",$AG212="")</formula>
    </cfRule>
    <cfRule type="expression" dxfId="168" priority="24">
      <formula>AND($AH212&lt;&gt;"")</formula>
    </cfRule>
    <cfRule type="expression" dxfId="167" priority="25">
      <formula>AND($AH420&lt;&gt;"",$AH420&gt;$AE$7)</formula>
    </cfRule>
  </conditionalFormatting>
  <conditionalFormatting sqref="AH254:AI255">
    <cfRule type="expression" dxfId="166" priority="26">
      <formula>AND($AH254&lt;&gt;"",$AF254="",$AG254="",$AH254&gt;1)</formula>
    </cfRule>
    <cfRule type="expression" dxfId="165" priority="27">
      <formula>AND($AH254&lt;&gt;"",$AF254="",$AG254="",$AH254&gt;0.85,$AH254&lt;=1)</formula>
    </cfRule>
    <cfRule type="expression" dxfId="164" priority="28">
      <formula>AND($AH254&lt;&gt;"",$AF254="",$AG254="")</formula>
    </cfRule>
    <cfRule type="expression" dxfId="163" priority="29">
      <formula>AND($AH254&lt;&gt;"")</formula>
    </cfRule>
    <cfRule type="expression" dxfId="162" priority="30">
      <formula>AND($AH504&lt;&gt;"",$AH504&gt;$AE$7)</formula>
    </cfRule>
  </conditionalFormatting>
  <conditionalFormatting sqref="AH533:AI534">
    <cfRule type="expression" dxfId="161" priority="71">
      <formula>AND($AH533&lt;&gt;"",$AF533="",$AG533="",$AH533&gt;1)</formula>
    </cfRule>
    <cfRule type="expression" dxfId="160" priority="72">
      <formula>AND($AH533&lt;&gt;"",$AF533="",$AG533="",$AH533&gt;0.85,$AH533&lt;=1)</formula>
    </cfRule>
    <cfRule type="expression" dxfId="159" priority="73">
      <formula>AND($AH533&lt;&gt;"",$AF533="",$AG533="")</formula>
    </cfRule>
    <cfRule type="expression" dxfId="158" priority="74">
      <formula>AND($AH533&lt;&gt;"")</formula>
    </cfRule>
    <cfRule type="expression" dxfId="157" priority="753">
      <formula>AND($AH1099&lt;&gt;"",$AH1099&gt;$AE$7)</formula>
    </cfRule>
  </conditionalFormatting>
  <conditionalFormatting sqref="AH554:AI555">
    <cfRule type="expression" dxfId="156" priority="76">
      <formula>AND($AH554&lt;&gt;"",$AF554="",$AG554="",$AH554&gt;1)</formula>
    </cfRule>
    <cfRule type="expression" dxfId="155" priority="77">
      <formula>AND($AH554&lt;&gt;"",$AF554="",$AG554="",$AH554&gt;0.85,$AH554&lt;=1)</formula>
    </cfRule>
    <cfRule type="expression" dxfId="154" priority="78">
      <formula>AND($AH554&lt;&gt;"",$AF554="",$AG554="")</formula>
    </cfRule>
    <cfRule type="expression" dxfId="153" priority="79">
      <formula>AND($AH554&lt;&gt;"")</formula>
    </cfRule>
    <cfRule type="expression" dxfId="152" priority="752">
      <formula>AND($AH1141&lt;&gt;"",$AH1141&gt;$AE$7)</formula>
    </cfRule>
  </conditionalFormatting>
  <conditionalFormatting sqref="AH630:AI631">
    <cfRule type="expression" dxfId="151" priority="81">
      <formula>AND($AH630&lt;&gt;"",$AF630="",$AG630="",$AH630&gt;1)</formula>
    </cfRule>
    <cfRule type="expression" dxfId="150" priority="82">
      <formula>AND($AH630&lt;&gt;"",$AF630="",$AG630="",$AH630&gt;0.85,$AH630&lt;=1)</formula>
    </cfRule>
    <cfRule type="expression" dxfId="149" priority="83">
      <formula>AND($AH630&lt;&gt;"",$AF630="",$AG630="")</formula>
    </cfRule>
    <cfRule type="expression" dxfId="148" priority="84">
      <formula>AND($AH630&lt;&gt;"")</formula>
    </cfRule>
    <cfRule type="expression" dxfId="147" priority="751">
      <formula>AND($AH1293&lt;&gt;"",$AH1293&gt;$AE$7)</formula>
    </cfRule>
  </conditionalFormatting>
  <conditionalFormatting sqref="AH656:AI657">
    <cfRule type="expression" dxfId="146" priority="86">
      <formula>AND($AH656&lt;&gt;"",$AF656="",$AG656="",$AH656&gt;1)</formula>
    </cfRule>
    <cfRule type="expression" dxfId="145" priority="87">
      <formula>AND($AH656&lt;&gt;"",$AF656="",$AG656="",$AH656&gt;0.85,$AH656&lt;=1)</formula>
    </cfRule>
    <cfRule type="expression" dxfId="144" priority="88">
      <formula>AND($AH656&lt;&gt;"",$AF656="",$AG656="")</formula>
    </cfRule>
    <cfRule type="expression" dxfId="143" priority="89">
      <formula>AND($AH656&lt;&gt;"")</formula>
    </cfRule>
    <cfRule type="expression" dxfId="142" priority="750">
      <formula>AND($AH1345&lt;&gt;"",$AH1345&gt;$AE$7)</formula>
    </cfRule>
  </conditionalFormatting>
  <conditionalFormatting sqref="AH681:AI682">
    <cfRule type="expression" dxfId="141" priority="91">
      <formula>AND($AH681&lt;&gt;"",$AF681="",$AG681="",$AH681&gt;1)</formula>
    </cfRule>
    <cfRule type="expression" dxfId="140" priority="92">
      <formula>AND($AH681&lt;&gt;"",$AF681="",$AG681="",$AH681&gt;0.85,$AH681&lt;=1)</formula>
    </cfRule>
    <cfRule type="expression" dxfId="139" priority="93">
      <formula>AND($AH681&lt;&gt;"",$AF681="",$AG681="")</formula>
    </cfRule>
    <cfRule type="expression" dxfId="138" priority="94">
      <formula>AND($AH681&lt;&gt;"")</formula>
    </cfRule>
    <cfRule type="expression" dxfId="137" priority="748">
      <formula>AND($AH1381&lt;&gt;"",$AH1381&gt;$AE$7)</formula>
    </cfRule>
  </conditionalFormatting>
  <conditionalFormatting sqref="AH709:AI710">
    <cfRule type="expression" dxfId="136" priority="96">
      <formula>AND($AH709&lt;&gt;"",$AF709="",$AG709="",$AH709&gt;1)</formula>
    </cfRule>
    <cfRule type="expression" dxfId="135" priority="97">
      <formula>AND($AH709&lt;&gt;"",$AF709="",$AG709="",$AH709&gt;0.85,$AH709&lt;=1)</formula>
    </cfRule>
    <cfRule type="expression" dxfId="134" priority="98">
      <formula>AND($AH709&lt;&gt;"",$AF709="",$AG709="")</formula>
    </cfRule>
    <cfRule type="expression" dxfId="133" priority="99">
      <formula>AND($AH709&lt;&gt;"")</formula>
    </cfRule>
    <cfRule type="expression" dxfId="132" priority="747">
      <formula>AND($AH1421&lt;&gt;"",$AH1421&gt;$AE$7)</formula>
    </cfRule>
  </conditionalFormatting>
  <conditionalFormatting sqref="AH739:AI740">
    <cfRule type="expression" dxfId="131" priority="101">
      <formula>AND($AH739&lt;&gt;"",$AF739="",$AG739="",$AH739&gt;1)</formula>
    </cfRule>
    <cfRule type="expression" dxfId="130" priority="102">
      <formula>AND($AH739&lt;&gt;"",$AF739="",$AG739="",$AH739&gt;0.85,$AH739&lt;=1)</formula>
    </cfRule>
    <cfRule type="expression" dxfId="129" priority="103">
      <formula>AND($AH739&lt;&gt;"",$AF739="",$AG739="")</formula>
    </cfRule>
    <cfRule type="expression" dxfId="128" priority="104">
      <formula>AND($AH739&lt;&gt;"")</formula>
    </cfRule>
    <cfRule type="expression" dxfId="127" priority="746">
      <formula>AND($AH1473&lt;&gt;"",$AH1473&gt;$AE$7)</formula>
    </cfRule>
  </conditionalFormatting>
  <conditionalFormatting sqref="AH762:AI763">
    <cfRule type="expression" dxfId="126" priority="106">
      <formula>AND($AH762&lt;&gt;"",$AF762="",$AG762="",$AH762&gt;1)</formula>
    </cfRule>
    <cfRule type="expression" dxfId="125" priority="107">
      <formula>AND($AH762&lt;&gt;"",$AF762="",$AG762="",$AH762&gt;0.85,$AH762&lt;=1)</formula>
    </cfRule>
    <cfRule type="expression" dxfId="124" priority="108">
      <formula>AND($AH762&lt;&gt;"",$AF762="",$AG762="")</formula>
    </cfRule>
    <cfRule type="expression" dxfId="123" priority="109">
      <formula>AND($AH762&lt;&gt;"")</formula>
    </cfRule>
    <cfRule type="expression" dxfId="122" priority="745">
      <formula>AND($AH1513&lt;&gt;"",$AH1513&gt;$AE$7)</formula>
    </cfRule>
  </conditionalFormatting>
  <conditionalFormatting sqref="AH787:AI788">
    <cfRule type="expression" dxfId="121" priority="111">
      <formula>AND($AH787&lt;&gt;"",$AF787="",$AG787="",$AH787&gt;1)</formula>
    </cfRule>
    <cfRule type="expression" dxfId="120" priority="112">
      <formula>AND($AH787&lt;&gt;"",$AF787="",$AG787="",$AH787&gt;0.85,$AH787&lt;=1)</formula>
    </cfRule>
    <cfRule type="expression" dxfId="119" priority="113">
      <formula>AND($AH787&lt;&gt;"",$AF787="",$AG787="")</formula>
    </cfRule>
    <cfRule type="expression" dxfId="118" priority="114">
      <formula>AND($AH787&lt;&gt;"")</formula>
    </cfRule>
    <cfRule type="expression" dxfId="117" priority="115">
      <formula>AND($AH1533&lt;&gt;"",$AH1533&gt;$AE$7)</formula>
    </cfRule>
  </conditionalFormatting>
  <conditionalFormatting sqref="AH290:AI291">
    <cfRule type="expression" dxfId="116" priority="781">
      <formula>AND($AH290&lt;&gt;"",$AF290="",$AG290="",$AH290&gt;1)</formula>
    </cfRule>
    <cfRule type="expression" dxfId="115" priority="782">
      <formula>AND($AH290&lt;&gt;"",$AF290="",$AG290="",$AH290&gt;0.85,$AH290&lt;=1)</formula>
    </cfRule>
    <cfRule type="expression" dxfId="114" priority="783">
      <formula>AND($AH290&lt;&gt;"",$AF290="",$AG290="")</formula>
    </cfRule>
    <cfRule type="expression" dxfId="113" priority="784">
      <formula>AND($AH290&lt;&gt;"")</formula>
    </cfRule>
    <cfRule type="expression" dxfId="112" priority="785">
      <formula>AND($AH576&lt;&gt;"",$AH576&gt;$AE$7)</formula>
    </cfRule>
  </conditionalFormatting>
  <conditionalFormatting sqref="AH320:AI321">
    <cfRule type="expression" dxfId="111" priority="786">
      <formula>AND($AH320&lt;&gt;"",$AF320="",$AG320="",$AH320&gt;1)</formula>
    </cfRule>
    <cfRule type="expression" dxfId="110" priority="787">
      <formula>AND($AH320&lt;&gt;"",$AF320="",$AG320="",$AH320&gt;0.85,$AH320&lt;=1)</formula>
    </cfRule>
    <cfRule type="expression" dxfId="109" priority="788">
      <formula>AND($AH320&lt;&gt;"",$AF320="",$AG320="")</formula>
    </cfRule>
    <cfRule type="expression" dxfId="108" priority="789">
      <formula>AND($AH320&lt;&gt;"")</formula>
    </cfRule>
    <cfRule type="expression" dxfId="107" priority="790">
      <formula>AND($AH636&lt;&gt;"",$AH636&gt;$AE$7)</formula>
    </cfRule>
  </conditionalFormatting>
  <conditionalFormatting sqref="AH343:AI344">
    <cfRule type="expression" dxfId="106" priority="791">
      <formula>AND($AH343&lt;&gt;"",$AF343="",$AG343="",$AH343&gt;1)</formula>
    </cfRule>
    <cfRule type="expression" dxfId="105" priority="792">
      <formula>AND($AH343&lt;&gt;"",$AF343="",$AG343="",$AH343&gt;0.85,$AH343&lt;=1)</formula>
    </cfRule>
    <cfRule type="expression" dxfId="104" priority="793">
      <formula>AND($AH343&lt;&gt;"",$AF343="",$AG343="")</formula>
    </cfRule>
    <cfRule type="expression" dxfId="103" priority="794">
      <formula>AND($AH343&lt;&gt;"")</formula>
    </cfRule>
    <cfRule type="expression" dxfId="102" priority="795">
      <formula>AND($AH693&lt;&gt;"",$AH693&gt;$AE$7)</formula>
    </cfRule>
  </conditionalFormatting>
  <conditionalFormatting sqref="AH376:AI377">
    <cfRule type="expression" dxfId="101" priority="796">
      <formula>AND($AH376&lt;&gt;"",$AF376="",$AG376="",$AH376&gt;1)</formula>
    </cfRule>
    <cfRule type="expression" dxfId="100" priority="797">
      <formula>AND($AH376&lt;&gt;"",$AF376="",$AG376="",$AH376&gt;0.85,$AH376&lt;=1)</formula>
    </cfRule>
    <cfRule type="expression" dxfId="99" priority="798">
      <formula>AND($AH376&lt;&gt;"",$AF376="",$AG376="")</formula>
    </cfRule>
    <cfRule type="expression" dxfId="98" priority="799">
      <formula>AND($AH376&lt;&gt;"")</formula>
    </cfRule>
    <cfRule type="expression" dxfId="97" priority="800">
      <formula>AND($AH774&lt;&gt;"",$AH774&gt;$AE$7)</formula>
    </cfRule>
  </conditionalFormatting>
  <conditionalFormatting sqref="AH412:AI413">
    <cfRule type="expression" dxfId="96" priority="801">
      <formula>AND($AH412&lt;&gt;"",$AF412="",$AG412="",$AH412&gt;1)</formula>
    </cfRule>
    <cfRule type="expression" dxfId="95" priority="802">
      <formula>AND($AH412&lt;&gt;"",$AF412="",$AG412="",$AH412&gt;0.85,$AH412&lt;=1)</formula>
    </cfRule>
    <cfRule type="expression" dxfId="94" priority="803">
      <formula>AND($AH412&lt;&gt;"",$AF412="",$AG412="")</formula>
    </cfRule>
    <cfRule type="expression" dxfId="93" priority="804">
      <formula>AND($AH412&lt;&gt;"")</formula>
    </cfRule>
    <cfRule type="expression" dxfId="92" priority="805">
      <formula>AND($AH857&lt;&gt;"",$AH857&gt;$AE$7)</formula>
    </cfRule>
  </conditionalFormatting>
  <conditionalFormatting sqref="AH440:AI441">
    <cfRule type="expression" dxfId="91" priority="806">
      <formula>AND($AH440&lt;&gt;"",$AF440="",$AG440="",$AH440&gt;1)</formula>
    </cfRule>
    <cfRule type="expression" dxfId="90" priority="807">
      <formula>AND($AH440&lt;&gt;"",$AF440="",$AG440="",$AH440&gt;0.85,$AH440&lt;=1)</formula>
    </cfRule>
    <cfRule type="expression" dxfId="89" priority="808">
      <formula>AND($AH440&lt;&gt;"",$AF440="",$AG440="")</formula>
    </cfRule>
    <cfRule type="expression" dxfId="88" priority="809">
      <formula>AND($AH440&lt;&gt;"")</formula>
    </cfRule>
    <cfRule type="expression" dxfId="87" priority="810">
      <formula>AND($AH913&lt;&gt;"",$AH913&gt;$AE$7)</formula>
    </cfRule>
  </conditionalFormatting>
  <conditionalFormatting sqref="AH483:AI484">
    <cfRule type="expression" dxfId="86" priority="811">
      <formula>AND($AH483&lt;&gt;"",$AF483="",$AG483="",$AH483&gt;1)</formula>
    </cfRule>
    <cfRule type="expression" dxfId="85" priority="812">
      <formula>AND($AH483&lt;&gt;"",$AF483="",$AG483="",$AH483&gt;0.85,$AH483&lt;=1)</formula>
    </cfRule>
    <cfRule type="expression" dxfId="84" priority="813">
      <formula>AND($AH483&lt;&gt;"",$AF483="",$AG483="")</formula>
    </cfRule>
    <cfRule type="expression" dxfId="83" priority="814">
      <formula>AND($AH483&lt;&gt;"")</formula>
    </cfRule>
    <cfRule type="expression" dxfId="82" priority="815">
      <formula>AND($AH999&lt;&gt;"",$AH999&gt;$AE$7)</formula>
    </cfRule>
  </conditionalFormatting>
  <conditionalFormatting sqref="AH502:AI503">
    <cfRule type="expression" dxfId="81" priority="816">
      <formula>AND($AH502&lt;&gt;"",$AF502="",$AG502="",$AH502&gt;1)</formula>
    </cfRule>
    <cfRule type="expression" dxfId="80" priority="817">
      <formula>AND($AH502&lt;&gt;"",$AF502="",$AG502="",$AH502&gt;0.85,$AH502&lt;=1)</formula>
    </cfRule>
    <cfRule type="expression" dxfId="79" priority="818">
      <formula>AND($AH502&lt;&gt;"",$AF502="",$AG502="")</formula>
    </cfRule>
    <cfRule type="expression" dxfId="78" priority="819">
      <formula>AND($AH502&lt;&gt;"")</formula>
    </cfRule>
    <cfRule type="expression" dxfId="77" priority="820">
      <formula>AND($AH1037&lt;&gt;"",$AH1037&gt;$AE$7)</formula>
    </cfRule>
  </conditionalFormatting>
  <conditionalFormatting sqref="A3:AA1088">
    <cfRule type="expression" dxfId="76" priority="821">
      <formula>AND($D3&lt;&gt;"",$D3&lt;&gt;"Bæði",$D3&lt;&gt;"Leikskóli",$D3&lt;&gt;"Grunnskóli")</formula>
    </cfRule>
  </conditionalFormatting>
  <conditionalFormatting sqref="A3:AA1088">
    <cfRule type="expression" dxfId="75" priority="822">
      <formula>AND($A3&lt;&gt;"",OR($D3="",$D3="Bæði",$D3="Leikskóli",$D3="Grunnskóli"))</formula>
    </cfRule>
  </conditionalFormatting>
  <conditionalFormatting sqref="A3:AA1088">
    <cfRule type="expression" dxfId="74" priority="823">
      <formula>AND($A3="",$F3="",OR($D3="",$D3="Bæði",$D3="Leikskóli",$D3="Grunnskóli"))</formula>
    </cfRule>
  </conditionalFormatting>
  <dataValidations count="7">
    <dataValidation type="list" allowBlank="1" showInputMessage="1" showErrorMessage="1" sqref="D5008:D5104" xr:uid="{BDEEFC93-A6FE-4195-9754-DFF2D913C2EB}">
      <formula1>$AB$1:$AB$2</formula1>
    </dataValidation>
    <dataValidation type="list" allowBlank="1" showInputMessage="1" showErrorMessage="1" sqref="D1089:D5007" xr:uid="{7031D0E7-4E90-4177-BDF9-412BF9972164}">
      <formula1>$AC$1:$AC$2</formula1>
    </dataValidation>
    <dataValidation type="date" operator="greaterThan" allowBlank="1" sqref="A81:A82 A486:A490 A379:A393 A505:A519 A86:A87 A787:A788 A762:A763 A739:A740 A709:A710 A681:A682 A656:A657 A630:A631 A554:A555 A533:A534 A502:A503 A483:A484 A440:A441 A412:A413 A376:A377 A343:A344 A320:A321 A290:A291 A254:A255 A212:A213 A175:A176 A145:A146 A117:A118 A3:A79" xr:uid="{00000000-0002-0000-0200-000001000000}">
      <formula1>DATE(2020,1,1)</formula1>
      <formula2>0</formula2>
    </dataValidation>
    <dataValidation type="list" allowBlank="1" showInputMessage="1" showErrorMessage="1" sqref="E1089:E5104 E3:E1088" xr:uid="{84472390-B2E7-4CF4-B69D-17A2B6827D91}">
      <formula1>"Aðalréttur,Hliðarréttur,Meðlæti,Meðlætisbar,Síðdegishressing,Ávaxtastund,Sérfæði"</formula1>
    </dataValidation>
    <dataValidation type="list" allowBlank="1" showInputMessage="1" showErrorMessage="1" sqref="U1089:U5104 U3:U1088" xr:uid="{8485E2E8-C650-4411-96BA-461BDB33D575}">
      <formula1>"Frosið,Kælt,Ferskt,Þurrvara"</formula1>
    </dataValidation>
    <dataValidation type="list" allowBlank="1" showInputMessage="1" showErrorMessage="1" sqref="V1089:V5104 V3:V1088" xr:uid="{4CB09681-B16C-44F9-97BC-D8330A430702}">
      <formula1>"Ofn,Blástursofn,Pottur,Panna,Vatnsbað,Örbylgja,Engin (kalt)"</formula1>
    </dataValidation>
    <dataValidation type="list" allowBlank="1" showInputMessage="1" showErrorMessage="1" sqref="D3:D1088" xr:uid="{52FEF347-19DF-423A-97D6-80CAEBC8EA9B}">
      <formula1>$AC$1:$AC$25</formula1>
    </dataValidation>
  </dataValidations>
  <pageMargins left="0.75" right="0.75" top="1" bottom="1" header="0.511811023622047" footer="0.511811023622047"/>
  <pageSetup paperSize="9" orientation="portrait" horizontalDpi="300" verticalDpi="300" r:id="rId1"/>
  <drawing r:id="rId2"/>
  <legacyDrawing r:id="rId3"/>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F5011:F5104</xm:sqref>
        </x14:dataValidation>
        <x14:dataValidation type="list" allowBlank="1" showInputMessage="1" showErrorMessage="1" xr:uid="{10FD2573-D85A-4AD1-9F26-2DDE1D604B91}">
          <x14:formula1>
            <xm:f>Lykillisti!$A$2:$A$417</xm:f>
          </x14:formula1>
          <xm:sqref>F5005:F5010</xm:sqref>
        </x14:dataValidation>
        <x14:dataValidation type="list" allowBlank="1" showInputMessage="1" showErrorMessage="1" xr:uid="{46EC0EE9-09E9-4121-9433-E929AF48119D}">
          <x14:formula1>
            <xm:f>Lykillisti!$A$2:$A$419</xm:f>
          </x14:formula1>
          <xm:sqref>F1089:F5004</xm:sqref>
        </x14:dataValidation>
        <x14:dataValidation type="list" allowBlank="1" showInputMessage="1" showErrorMessage="1" xr:uid="{3C616D7F-B673-4FD4-B202-41D334EDA0F4}">
          <x14:formula1>
            <xm:f>Lykillisti!$A$2:$A$561</xm:f>
          </x14:formula1>
          <xm:sqref>F3:F1088</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4" activePane="bottomRight" state="frozen"/>
      <selection pane="bottomRight" activeCell="F1269" sqref="F126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2909</v>
      </c>
      <c r="B4" s="52"/>
      <c r="C4" s="52"/>
      <c r="D4" s="52"/>
      <c r="E4" s="53"/>
      <c r="F4" s="52"/>
      <c r="G4" s="52"/>
    </row>
    <row r="5" spans="1:7">
      <c r="A5" s="36" t="s">
        <v>2910</v>
      </c>
      <c r="B5" s="36" t="s">
        <v>36</v>
      </c>
      <c r="C5" s="36"/>
      <c r="D5" s="36" t="s">
        <v>2911</v>
      </c>
      <c r="E5" s="51"/>
      <c r="F5" s="36" t="s">
        <v>2912</v>
      </c>
      <c r="G5" s="36" t="s">
        <v>2913</v>
      </c>
    </row>
    <row r="6" spans="1:7" ht="17.25">
      <c r="A6" s="52" t="s">
        <v>2914</v>
      </c>
      <c r="B6" s="52"/>
      <c r="C6" s="52"/>
      <c r="D6" s="52"/>
      <c r="E6" s="53"/>
      <c r="F6" s="52"/>
      <c r="G6" s="52"/>
    </row>
    <row r="7" spans="1:7" ht="17.100000000000001">
      <c r="A7" s="150" t="s">
        <v>2915</v>
      </c>
      <c r="B7" s="150" t="s">
        <v>35</v>
      </c>
      <c r="C7" s="150" t="s">
        <v>2916</v>
      </c>
      <c r="D7" s="150" t="s">
        <v>2917</v>
      </c>
      <c r="E7" s="151" t="s">
        <v>2918</v>
      </c>
      <c r="F7" s="150" t="s">
        <v>2753</v>
      </c>
      <c r="G7" s="150" t="s">
        <v>2919</v>
      </c>
    </row>
    <row r="8" spans="1:7" ht="17.100000000000001">
      <c r="A8" s="150" t="s">
        <v>2920</v>
      </c>
      <c r="B8" s="150" t="s">
        <v>36</v>
      </c>
      <c r="C8" s="150" t="s">
        <v>2921</v>
      </c>
      <c r="D8" s="150" t="s">
        <v>2917</v>
      </c>
      <c r="E8" s="151" t="s">
        <v>2922</v>
      </c>
      <c r="F8" s="150" t="s">
        <v>2753</v>
      </c>
      <c r="G8" s="150" t="s">
        <v>2923</v>
      </c>
    </row>
    <row r="9" spans="1:7">
      <c r="A9" s="36" t="s">
        <v>2924</v>
      </c>
      <c r="B9" s="36" t="s">
        <v>38</v>
      </c>
      <c r="C9" s="36" t="s">
        <v>2925</v>
      </c>
      <c r="D9" s="36" t="s">
        <v>2917</v>
      </c>
      <c r="E9" s="51" t="s">
        <v>2918</v>
      </c>
      <c r="F9" s="36" t="s">
        <v>2753</v>
      </c>
      <c r="G9" s="36" t="s">
        <v>2926</v>
      </c>
    </row>
    <row r="10" spans="1:7">
      <c r="A10" s="36" t="s">
        <v>2927</v>
      </c>
      <c r="B10" s="36" t="s">
        <v>42</v>
      </c>
      <c r="C10" s="36" t="s">
        <v>2921</v>
      </c>
      <c r="D10" s="36" t="s">
        <v>2917</v>
      </c>
      <c r="E10" s="51" t="s">
        <v>2922</v>
      </c>
      <c r="F10" s="51" t="s">
        <v>2753</v>
      </c>
      <c r="G10" s="36" t="s">
        <v>2928</v>
      </c>
    </row>
    <row r="11" spans="1:7">
      <c r="A11" s="36" t="s">
        <v>2929</v>
      </c>
      <c r="B11" s="36" t="s">
        <v>44</v>
      </c>
      <c r="C11" s="36" t="s">
        <v>2921</v>
      </c>
      <c r="D11" s="36" t="s">
        <v>2917</v>
      </c>
      <c r="E11" s="51" t="s">
        <v>2922</v>
      </c>
      <c r="F11" s="36" t="s">
        <v>2753</v>
      </c>
      <c r="G11" s="36" t="s">
        <v>2913</v>
      </c>
    </row>
    <row r="12" spans="1:7">
      <c r="A12" s="36" t="s">
        <v>2930</v>
      </c>
      <c r="B12" s="36" t="s">
        <v>64</v>
      </c>
      <c r="C12" s="36" t="s">
        <v>2921</v>
      </c>
      <c r="D12" s="36" t="s">
        <v>2917</v>
      </c>
      <c r="E12" s="51" t="s">
        <v>2922</v>
      </c>
      <c r="F12" s="36" t="s">
        <v>2753</v>
      </c>
      <c r="G12" s="36" t="s">
        <v>2913</v>
      </c>
    </row>
    <row r="13" spans="1:7">
      <c r="A13" s="36" t="s">
        <v>2931</v>
      </c>
      <c r="B13" s="36" t="s">
        <v>63</v>
      </c>
      <c r="C13" s="36" t="s">
        <v>2925</v>
      </c>
      <c r="D13" s="36" t="s">
        <v>2917</v>
      </c>
      <c r="E13" s="51" t="s">
        <v>2918</v>
      </c>
      <c r="F13" s="36" t="s">
        <v>2753</v>
      </c>
      <c r="G13" s="36" t="s">
        <v>2926</v>
      </c>
    </row>
    <row r="14" spans="1:7" ht="17.100000000000001">
      <c r="A14" s="150" t="s">
        <v>2932</v>
      </c>
      <c r="B14" s="150" t="s">
        <v>2933</v>
      </c>
      <c r="C14" s="150"/>
      <c r="D14" s="150" t="s">
        <v>2911</v>
      </c>
      <c r="E14" s="151"/>
      <c r="F14" s="150" t="s">
        <v>2912</v>
      </c>
      <c r="G14" s="150" t="s">
        <v>2913</v>
      </c>
    </row>
    <row r="15" spans="1:7" ht="17.100000000000001">
      <c r="A15" s="150" t="s">
        <v>2934</v>
      </c>
      <c r="B15" s="150" t="s">
        <v>2933</v>
      </c>
      <c r="C15" s="150"/>
      <c r="D15" s="150" t="s">
        <v>2911</v>
      </c>
      <c r="E15" s="151"/>
      <c r="F15" s="150" t="s">
        <v>2912</v>
      </c>
      <c r="G15" s="150" t="s">
        <v>2913</v>
      </c>
    </row>
    <row r="16" spans="1:7" ht="17.100000000000001">
      <c r="A16" s="150" t="s">
        <v>2935</v>
      </c>
      <c r="B16" s="150" t="s">
        <v>2936</v>
      </c>
      <c r="C16" s="150"/>
      <c r="D16" s="150" t="s">
        <v>2911</v>
      </c>
      <c r="E16" s="151"/>
      <c r="F16" s="150" t="s">
        <v>2912</v>
      </c>
      <c r="G16" s="150" t="s">
        <v>2913</v>
      </c>
    </row>
    <row r="17" spans="1:7" ht="17.100000000000001">
      <c r="A17" s="150" t="s">
        <v>2937</v>
      </c>
      <c r="B17" s="150" t="s">
        <v>2938</v>
      </c>
      <c r="C17" s="150"/>
      <c r="D17" s="150" t="s">
        <v>2911</v>
      </c>
      <c r="E17" s="151"/>
      <c r="F17" s="150" t="s">
        <v>2912</v>
      </c>
      <c r="G17" s="150" t="s">
        <v>2913</v>
      </c>
    </row>
    <row r="18" spans="1:7" ht="17.100000000000001">
      <c r="A18" s="150" t="s">
        <v>2939</v>
      </c>
      <c r="B18" s="150" t="s">
        <v>2938</v>
      </c>
      <c r="C18" s="150"/>
      <c r="D18" s="150" t="s">
        <v>2911</v>
      </c>
      <c r="E18" s="151"/>
      <c r="F18" s="150" t="s">
        <v>2912</v>
      </c>
      <c r="G18" s="150" t="s">
        <v>2913</v>
      </c>
    </row>
    <row r="19" spans="1:7" ht="17.100000000000001">
      <c r="A19" s="150" t="s">
        <v>2940</v>
      </c>
      <c r="B19" s="150" t="s">
        <v>2938</v>
      </c>
      <c r="C19" s="150"/>
      <c r="D19" s="150" t="s">
        <v>2911</v>
      </c>
      <c r="E19" s="151"/>
      <c r="F19" s="150" t="s">
        <v>2912</v>
      </c>
      <c r="G19" s="150" t="s">
        <v>2913</v>
      </c>
    </row>
    <row r="20" spans="1:7" ht="17.100000000000001">
      <c r="A20" s="150" t="s">
        <v>2941</v>
      </c>
      <c r="B20" s="150" t="s">
        <v>2938</v>
      </c>
      <c r="C20" s="150"/>
      <c r="D20" s="150" t="s">
        <v>2911</v>
      </c>
      <c r="E20" s="151"/>
      <c r="F20" s="150" t="s">
        <v>2912</v>
      </c>
      <c r="G20" s="150" t="s">
        <v>2913</v>
      </c>
    </row>
    <row r="21" spans="1:7" ht="17.100000000000001">
      <c r="A21" s="150" t="s">
        <v>2942</v>
      </c>
      <c r="B21" s="150" t="s">
        <v>36</v>
      </c>
      <c r="C21" s="150"/>
      <c r="D21" s="150" t="s">
        <v>2911</v>
      </c>
      <c r="E21" s="151"/>
      <c r="F21" s="150" t="s">
        <v>2912</v>
      </c>
      <c r="G21" s="150" t="s">
        <v>2913</v>
      </c>
    </row>
    <row r="22" spans="1:7" ht="17.100000000000001">
      <c r="A22" s="150" t="s">
        <v>2943</v>
      </c>
      <c r="B22" s="150" t="s">
        <v>35</v>
      </c>
      <c r="C22" s="150"/>
      <c r="D22" s="150" t="s">
        <v>2911</v>
      </c>
      <c r="E22" s="151"/>
      <c r="F22" s="150" t="s">
        <v>2912</v>
      </c>
      <c r="G22" s="150" t="s">
        <v>2913</v>
      </c>
    </row>
    <row r="23" spans="1:7" ht="17.100000000000001">
      <c r="A23" s="150" t="s">
        <v>2944</v>
      </c>
      <c r="B23" s="150" t="s">
        <v>40</v>
      </c>
      <c r="C23" s="150"/>
      <c r="D23" s="150" t="s">
        <v>2911</v>
      </c>
      <c r="E23" s="151"/>
      <c r="F23" s="150" t="s">
        <v>2912</v>
      </c>
      <c r="G23" s="150" t="s">
        <v>2913</v>
      </c>
    </row>
    <row r="24" spans="1:7" ht="17.100000000000001">
      <c r="A24" s="150" t="s">
        <v>2945</v>
      </c>
      <c r="B24" s="150" t="s">
        <v>2946</v>
      </c>
      <c r="C24" s="150"/>
      <c r="D24" s="150" t="s">
        <v>2911</v>
      </c>
      <c r="E24" s="151"/>
      <c r="F24" s="150" t="s">
        <v>2912</v>
      </c>
      <c r="G24" s="150" t="s">
        <v>2913</v>
      </c>
    </row>
    <row r="25" spans="1:7" ht="17.100000000000001">
      <c r="A25" s="150" t="s">
        <v>2947</v>
      </c>
      <c r="B25" s="150" t="s">
        <v>35</v>
      </c>
      <c r="C25" s="150"/>
      <c r="D25" s="150" t="s">
        <v>2911</v>
      </c>
      <c r="E25" s="151"/>
      <c r="F25" s="150" t="s">
        <v>2912</v>
      </c>
      <c r="G25" s="150" t="s">
        <v>2913</v>
      </c>
    </row>
    <row r="26" spans="1:7" ht="17.100000000000001">
      <c r="A26" s="150" t="s">
        <v>2948</v>
      </c>
      <c r="B26" s="150" t="s">
        <v>42</v>
      </c>
      <c r="C26" s="150" t="s">
        <v>2921</v>
      </c>
      <c r="D26" s="150" t="s">
        <v>2917</v>
      </c>
      <c r="E26" s="151" t="s">
        <v>2922</v>
      </c>
      <c r="F26" s="150" t="s">
        <v>2753</v>
      </c>
      <c r="G26" s="150" t="s">
        <v>2949</v>
      </c>
    </row>
    <row r="27" spans="1:7" ht="17.100000000000001">
      <c r="A27" s="150" t="s">
        <v>2950</v>
      </c>
      <c r="B27" s="150" t="s">
        <v>2951</v>
      </c>
      <c r="C27" s="150" t="s">
        <v>2925</v>
      </c>
      <c r="D27" s="150" t="s">
        <v>2917</v>
      </c>
      <c r="E27" s="151" t="s">
        <v>2918</v>
      </c>
      <c r="F27" s="150" t="s">
        <v>2753</v>
      </c>
      <c r="G27" s="150" t="s">
        <v>2952</v>
      </c>
    </row>
    <row r="28" spans="1:7" ht="17.25">
      <c r="A28" s="52" t="s">
        <v>2953</v>
      </c>
      <c r="B28" s="52"/>
      <c r="C28" s="52"/>
      <c r="D28" s="52"/>
      <c r="E28" s="53"/>
      <c r="F28" s="52"/>
      <c r="G28" s="52"/>
    </row>
    <row r="29" spans="1:7" ht="17.25">
      <c r="A29" s="150" t="s">
        <v>2954</v>
      </c>
      <c r="B29" s="150" t="s">
        <v>40</v>
      </c>
      <c r="C29" s="150"/>
      <c r="D29" s="150" t="s">
        <v>2911</v>
      </c>
      <c r="E29" s="151"/>
      <c r="F29" s="151" t="s">
        <v>2912</v>
      </c>
      <c r="G29" s="150" t="s">
        <v>2955</v>
      </c>
    </row>
    <row r="30" spans="1:7" ht="17.25">
      <c r="A30" s="52" t="s">
        <v>2956</v>
      </c>
      <c r="B30" s="52"/>
      <c r="C30" s="52"/>
      <c r="D30" s="52"/>
      <c r="E30" s="53"/>
      <c r="F30" s="52"/>
      <c r="G30" s="52"/>
    </row>
    <row r="31" spans="1:7" ht="17.25">
      <c r="A31" s="150" t="s">
        <v>2957</v>
      </c>
      <c r="B31" s="150" t="s">
        <v>42</v>
      </c>
      <c r="C31" s="150" t="s">
        <v>2921</v>
      </c>
      <c r="D31" s="150" t="s">
        <v>2917</v>
      </c>
      <c r="E31" s="151" t="s">
        <v>2922</v>
      </c>
      <c r="F31" s="150" t="s">
        <v>2753</v>
      </c>
      <c r="G31" s="150" t="s">
        <v>2958</v>
      </c>
    </row>
    <row r="32" spans="1:7" ht="17.100000000000001">
      <c r="A32" s="150" t="s">
        <v>2959</v>
      </c>
      <c r="B32" s="150" t="s">
        <v>42</v>
      </c>
      <c r="C32" s="150" t="s">
        <v>2960</v>
      </c>
      <c r="D32" s="150" t="s">
        <v>2917</v>
      </c>
      <c r="E32" s="151" t="s">
        <v>2961</v>
      </c>
      <c r="F32" s="150" t="s">
        <v>2753</v>
      </c>
      <c r="G32" s="150" t="s">
        <v>2962</v>
      </c>
    </row>
    <row r="33" spans="1:7" ht="17.100000000000001">
      <c r="A33" s="150" t="s">
        <v>2963</v>
      </c>
      <c r="B33" s="150" t="s">
        <v>63</v>
      </c>
      <c r="C33" s="150" t="s">
        <v>2921</v>
      </c>
      <c r="D33" s="150" t="s">
        <v>2917</v>
      </c>
      <c r="E33" s="151" t="s">
        <v>2922</v>
      </c>
      <c r="F33" s="150" t="s">
        <v>2753</v>
      </c>
      <c r="G33" s="150" t="s">
        <v>2958</v>
      </c>
    </row>
    <row r="34" spans="1:7" ht="17.100000000000001">
      <c r="A34" s="148" t="s">
        <v>2964</v>
      </c>
      <c r="B34" s="148" t="s">
        <v>64</v>
      </c>
      <c r="C34" s="148" t="s">
        <v>2965</v>
      </c>
      <c r="D34" s="148" t="s">
        <v>2917</v>
      </c>
      <c r="E34" s="149" t="s">
        <v>2966</v>
      </c>
      <c r="F34" s="149" t="s">
        <v>2967</v>
      </c>
      <c r="G34" s="148" t="s">
        <v>2968</v>
      </c>
    </row>
    <row r="35" spans="1:7" ht="17.25">
      <c r="A35" s="150" t="s">
        <v>2969</v>
      </c>
      <c r="B35" s="150" t="s">
        <v>35</v>
      </c>
      <c r="C35" s="150" t="s">
        <v>2921</v>
      </c>
      <c r="D35" s="150" t="s">
        <v>2917</v>
      </c>
      <c r="E35" s="151" t="s">
        <v>2922</v>
      </c>
      <c r="F35" s="151" t="s">
        <v>2753</v>
      </c>
      <c r="G35" s="150" t="s">
        <v>2913</v>
      </c>
    </row>
    <row r="36" spans="1:7" ht="17.100000000000001">
      <c r="A36" s="150" t="s">
        <v>2970</v>
      </c>
      <c r="B36" s="150" t="s">
        <v>36</v>
      </c>
      <c r="C36" s="150"/>
      <c r="D36" s="150" t="s">
        <v>2911</v>
      </c>
      <c r="E36" s="151"/>
      <c r="F36" s="150" t="s">
        <v>2912</v>
      </c>
      <c r="G36" s="150" t="s">
        <v>2913</v>
      </c>
    </row>
    <row r="37" spans="1:7" ht="17.100000000000001">
      <c r="A37" s="150" t="s">
        <v>2971</v>
      </c>
      <c r="B37" s="150"/>
      <c r="C37" s="150" t="s">
        <v>2925</v>
      </c>
      <c r="D37" s="150" t="s">
        <v>2917</v>
      </c>
      <c r="E37" s="151" t="s">
        <v>2918</v>
      </c>
      <c r="F37" s="150" t="s">
        <v>2753</v>
      </c>
      <c r="G37" s="150" t="s">
        <v>2972</v>
      </c>
    </row>
    <row r="38" spans="1:7" ht="17.100000000000001">
      <c r="A38" s="150" t="s">
        <v>2973</v>
      </c>
      <c r="B38" s="150" t="s">
        <v>2974</v>
      </c>
      <c r="C38" s="150" t="s">
        <v>2925</v>
      </c>
      <c r="D38" s="150" t="s">
        <v>2917</v>
      </c>
      <c r="E38" s="151" t="s">
        <v>2918</v>
      </c>
      <c r="F38" s="150" t="s">
        <v>2753</v>
      </c>
      <c r="G38" s="150" t="s">
        <v>2913</v>
      </c>
    </row>
    <row r="39" spans="1:7" ht="17.100000000000001">
      <c r="A39" s="150" t="s">
        <v>2975</v>
      </c>
      <c r="B39" s="150" t="s">
        <v>2933</v>
      </c>
      <c r="C39" s="150" t="s">
        <v>2925</v>
      </c>
      <c r="D39" s="150" t="s">
        <v>2917</v>
      </c>
      <c r="E39" s="151" t="s">
        <v>2918</v>
      </c>
      <c r="F39" s="150" t="s">
        <v>2753</v>
      </c>
      <c r="G39" s="150" t="s">
        <v>2976</v>
      </c>
    </row>
    <row r="40" spans="1:7" ht="17.25">
      <c r="A40" s="52" t="s">
        <v>2977</v>
      </c>
      <c r="B40" s="52"/>
      <c r="C40" s="52"/>
      <c r="D40" s="52"/>
      <c r="E40" s="53"/>
      <c r="F40" s="52"/>
      <c r="G40" s="52"/>
    </row>
    <row r="41" spans="1:7" ht="17.25">
      <c r="A41" s="150" t="s">
        <v>2978</v>
      </c>
      <c r="B41" s="150" t="s">
        <v>40</v>
      </c>
      <c r="C41" s="150" t="s">
        <v>2921</v>
      </c>
      <c r="D41" s="150" t="s">
        <v>2917</v>
      </c>
      <c r="E41" s="151" t="s">
        <v>2922</v>
      </c>
      <c r="F41" s="150" t="s">
        <v>2753</v>
      </c>
      <c r="G41" s="150" t="s">
        <v>2913</v>
      </c>
    </row>
    <row r="42" spans="1:7" ht="17.100000000000001">
      <c r="A42" s="150" t="s">
        <v>2979</v>
      </c>
      <c r="B42" s="150" t="s">
        <v>42</v>
      </c>
      <c r="C42" s="150" t="s">
        <v>2960</v>
      </c>
      <c r="D42" s="150" t="s">
        <v>2917</v>
      </c>
      <c r="E42" s="151" t="s">
        <v>2961</v>
      </c>
      <c r="F42" s="150" t="s">
        <v>2753</v>
      </c>
      <c r="G42" s="150" t="s">
        <v>2913</v>
      </c>
    </row>
    <row r="43" spans="1:7" ht="17.100000000000001">
      <c r="A43" s="150" t="s">
        <v>2980</v>
      </c>
      <c r="B43" s="150" t="s">
        <v>64</v>
      </c>
      <c r="C43" s="150" t="s">
        <v>2921</v>
      </c>
      <c r="D43" s="150" t="s">
        <v>2917</v>
      </c>
      <c r="E43" s="151" t="s">
        <v>2922</v>
      </c>
      <c r="F43" s="150" t="s">
        <v>2753</v>
      </c>
      <c r="G43" s="150" t="s">
        <v>2981</v>
      </c>
    </row>
    <row r="44" spans="1:7" ht="17.100000000000001">
      <c r="A44" s="148" t="s">
        <v>2982</v>
      </c>
      <c r="B44" s="148" t="s">
        <v>2933</v>
      </c>
      <c r="C44" s="148" t="s">
        <v>2983</v>
      </c>
      <c r="D44" s="148" t="s">
        <v>2917</v>
      </c>
      <c r="E44" s="149" t="s">
        <v>340</v>
      </c>
      <c r="F44" s="149" t="s">
        <v>2967</v>
      </c>
      <c r="G44" s="148" t="s">
        <v>2913</v>
      </c>
    </row>
    <row r="45" spans="1:7" ht="17.25">
      <c r="A45" s="52" t="s">
        <v>2984</v>
      </c>
      <c r="B45" s="52"/>
      <c r="C45" s="52"/>
      <c r="D45" s="52"/>
      <c r="E45" s="53"/>
      <c r="F45" s="52"/>
      <c r="G45" s="52"/>
    </row>
    <row r="46" spans="1:7" ht="17.25">
      <c r="A46" s="150" t="s">
        <v>2985</v>
      </c>
      <c r="B46" s="150" t="s">
        <v>36</v>
      </c>
      <c r="C46" s="150" t="s">
        <v>2960</v>
      </c>
      <c r="D46" s="150" t="s">
        <v>2917</v>
      </c>
      <c r="E46" s="151" t="s">
        <v>2961</v>
      </c>
      <c r="F46" s="150" t="s">
        <v>2753</v>
      </c>
      <c r="G46" s="150" t="s">
        <v>2913</v>
      </c>
    </row>
    <row r="47" spans="1:7" ht="17.100000000000001">
      <c r="A47" s="150" t="s">
        <v>2986</v>
      </c>
      <c r="B47" s="150" t="s">
        <v>36</v>
      </c>
      <c r="C47" s="150"/>
      <c r="D47" s="150" t="s">
        <v>2911</v>
      </c>
      <c r="E47" s="151"/>
      <c r="F47" s="150" t="s">
        <v>2912</v>
      </c>
      <c r="G47" s="150" t="s">
        <v>2987</v>
      </c>
    </row>
    <row r="48" spans="1:7" ht="17.100000000000001">
      <c r="A48" s="150" t="s">
        <v>2988</v>
      </c>
      <c r="B48" s="150" t="s">
        <v>42</v>
      </c>
      <c r="C48" s="150" t="s">
        <v>2989</v>
      </c>
      <c r="D48" s="150" t="s">
        <v>2917</v>
      </c>
      <c r="E48" s="151" t="s">
        <v>2922</v>
      </c>
      <c r="F48" s="150" t="s">
        <v>2753</v>
      </c>
      <c r="G48" s="150" t="s">
        <v>2990</v>
      </c>
    </row>
    <row r="49" spans="1:7" ht="17.100000000000001">
      <c r="A49" s="150" t="s">
        <v>2991</v>
      </c>
      <c r="B49" s="150" t="s">
        <v>44</v>
      </c>
      <c r="C49" s="150" t="s">
        <v>2921</v>
      </c>
      <c r="D49" s="150" t="s">
        <v>2917</v>
      </c>
      <c r="E49" s="151" t="s">
        <v>2922</v>
      </c>
      <c r="F49" s="150" t="s">
        <v>2753</v>
      </c>
      <c r="G49" s="150" t="s">
        <v>2992</v>
      </c>
    </row>
    <row r="50" spans="1:7" ht="17.100000000000001">
      <c r="A50" s="150" t="s">
        <v>2993</v>
      </c>
      <c r="B50" s="150" t="s">
        <v>65</v>
      </c>
      <c r="C50" s="150"/>
      <c r="D50" s="150" t="s">
        <v>2911</v>
      </c>
      <c r="E50" s="151"/>
      <c r="F50" s="150" t="s">
        <v>2912</v>
      </c>
      <c r="G50" s="150" t="s">
        <v>2913</v>
      </c>
    </row>
    <row r="51" spans="1:7" ht="17.100000000000001">
      <c r="A51" s="150" t="s">
        <v>2994</v>
      </c>
      <c r="B51" s="150" t="s">
        <v>40</v>
      </c>
      <c r="C51" s="150"/>
      <c r="D51" s="150" t="s">
        <v>2911</v>
      </c>
      <c r="E51" s="151"/>
      <c r="F51" s="150" t="s">
        <v>2912</v>
      </c>
      <c r="G51" s="150" t="s">
        <v>2913</v>
      </c>
    </row>
    <row r="52" spans="1:7" ht="17.100000000000001">
      <c r="A52" s="150" t="s">
        <v>2995</v>
      </c>
      <c r="B52" s="150" t="s">
        <v>42</v>
      </c>
      <c r="C52" s="150"/>
      <c r="D52" s="150" t="s">
        <v>2911</v>
      </c>
      <c r="E52" s="151"/>
      <c r="F52" s="150" t="s">
        <v>2912</v>
      </c>
      <c r="G52" s="150" t="s">
        <v>2913</v>
      </c>
    </row>
    <row r="53" spans="1:7" ht="17.100000000000001">
      <c r="A53" s="150" t="s">
        <v>2996</v>
      </c>
      <c r="B53" s="150" t="s">
        <v>42</v>
      </c>
      <c r="C53" s="150"/>
      <c r="D53" s="150" t="s">
        <v>2911</v>
      </c>
      <c r="E53" s="151"/>
      <c r="F53" s="150" t="s">
        <v>2912</v>
      </c>
      <c r="G53" s="150" t="s">
        <v>2913</v>
      </c>
    </row>
    <row r="54" spans="1:7" ht="17.100000000000001">
      <c r="A54" s="150" t="s">
        <v>2997</v>
      </c>
      <c r="B54" s="150" t="s">
        <v>2946</v>
      </c>
      <c r="C54" s="150"/>
      <c r="D54" s="150" t="s">
        <v>2911</v>
      </c>
      <c r="E54" s="151"/>
      <c r="F54" s="150" t="s">
        <v>2912</v>
      </c>
      <c r="G54" s="150" t="s">
        <v>2913</v>
      </c>
    </row>
    <row r="55" spans="1:7" ht="17.100000000000001">
      <c r="A55" s="150" t="s">
        <v>2998</v>
      </c>
      <c r="B55" s="150" t="s">
        <v>63</v>
      </c>
      <c r="C55" s="150"/>
      <c r="D55" s="150" t="s">
        <v>2911</v>
      </c>
      <c r="E55" s="151"/>
      <c r="F55" s="150" t="s">
        <v>2912</v>
      </c>
      <c r="G55" s="150" t="s">
        <v>2913</v>
      </c>
    </row>
    <row r="56" spans="1:7" ht="17.100000000000001">
      <c r="A56" s="150" t="s">
        <v>2999</v>
      </c>
      <c r="B56" s="150" t="s">
        <v>2946</v>
      </c>
      <c r="C56" s="150"/>
      <c r="D56" s="150" t="s">
        <v>2911</v>
      </c>
      <c r="E56" s="151"/>
      <c r="F56" s="151" t="s">
        <v>2912</v>
      </c>
      <c r="G56" s="150" t="s">
        <v>2913</v>
      </c>
    </row>
    <row r="57" spans="1:7" ht="17.25">
      <c r="A57" s="52" t="s">
        <v>3000</v>
      </c>
      <c r="B57" s="52"/>
      <c r="C57" s="52"/>
      <c r="D57" s="52"/>
      <c r="E57" s="53"/>
      <c r="F57" s="52"/>
      <c r="G57" s="52"/>
    </row>
    <row r="58" spans="1:7" ht="17.25">
      <c r="A58" s="150" t="s">
        <v>3001</v>
      </c>
      <c r="B58" s="150" t="s">
        <v>44</v>
      </c>
      <c r="C58" s="150"/>
      <c r="D58" s="150" t="s">
        <v>2911</v>
      </c>
      <c r="E58" s="151"/>
      <c r="F58" s="151" t="s">
        <v>3002</v>
      </c>
      <c r="G58" s="150" t="s">
        <v>2913</v>
      </c>
    </row>
    <row r="59" spans="1:7" ht="17.25">
      <c r="A59" s="150" t="s">
        <v>3003</v>
      </c>
      <c r="B59" s="150" t="s">
        <v>44</v>
      </c>
      <c r="C59" s="150" t="s">
        <v>3004</v>
      </c>
      <c r="D59" s="150" t="s">
        <v>2911</v>
      </c>
      <c r="E59" s="151"/>
      <c r="F59" s="150" t="s">
        <v>3005</v>
      </c>
      <c r="G59" s="150" t="s">
        <v>3006</v>
      </c>
    </row>
    <row r="60" spans="1:7" ht="17.100000000000001">
      <c r="A60" s="148" t="s">
        <v>3003</v>
      </c>
      <c r="B60" s="148" t="s">
        <v>44</v>
      </c>
      <c r="C60" s="148" t="s">
        <v>3004</v>
      </c>
      <c r="D60" s="148" t="s">
        <v>2917</v>
      </c>
      <c r="E60" s="149" t="s">
        <v>240</v>
      </c>
      <c r="F60" s="149" t="s">
        <v>2967</v>
      </c>
      <c r="G60" s="148" t="s">
        <v>3006</v>
      </c>
    </row>
    <row r="61" spans="1:7" ht="17.100000000000001">
      <c r="A61" s="148" t="s">
        <v>3007</v>
      </c>
      <c r="B61" s="148" t="s">
        <v>65</v>
      </c>
      <c r="C61" s="148" t="s">
        <v>3008</v>
      </c>
      <c r="D61" s="148" t="s">
        <v>2917</v>
      </c>
      <c r="E61" s="149" t="s">
        <v>340</v>
      </c>
      <c r="F61" s="149" t="s">
        <v>2967</v>
      </c>
      <c r="G61" s="148" t="s">
        <v>2913</v>
      </c>
    </row>
    <row r="62" spans="1:7" ht="17.25">
      <c r="A62" s="150" t="s">
        <v>3009</v>
      </c>
      <c r="B62" s="150" t="s">
        <v>2946</v>
      </c>
      <c r="C62" s="150"/>
      <c r="D62" s="150" t="s">
        <v>2911</v>
      </c>
      <c r="E62" s="151"/>
      <c r="F62" s="151" t="s">
        <v>3010</v>
      </c>
      <c r="G62" s="150" t="s">
        <v>2913</v>
      </c>
    </row>
    <row r="63" spans="1:7" ht="17.25">
      <c r="A63" s="52" t="s">
        <v>3011</v>
      </c>
      <c r="B63" s="52"/>
      <c r="C63" s="52"/>
      <c r="D63" s="52"/>
      <c r="E63" s="53"/>
      <c r="F63" s="52"/>
      <c r="G63" s="52"/>
    </row>
    <row r="64" spans="1:7" ht="17.100000000000001">
      <c r="A64" s="150" t="s">
        <v>3012</v>
      </c>
      <c r="B64" s="150" t="s">
        <v>65</v>
      </c>
      <c r="C64" s="150" t="s">
        <v>2916</v>
      </c>
      <c r="D64" s="150" t="s">
        <v>2917</v>
      </c>
      <c r="E64" s="151" t="s">
        <v>2918</v>
      </c>
      <c r="F64" s="151" t="s">
        <v>2753</v>
      </c>
      <c r="G64" s="150" t="s">
        <v>3013</v>
      </c>
    </row>
    <row r="65" spans="1:7" ht="17.25">
      <c r="A65" s="150" t="s">
        <v>3014</v>
      </c>
      <c r="B65" s="150" t="s">
        <v>63</v>
      </c>
      <c r="C65" s="150"/>
      <c r="D65" s="150" t="s">
        <v>2911</v>
      </c>
      <c r="E65" s="151"/>
      <c r="F65" s="150" t="s">
        <v>2912</v>
      </c>
      <c r="G65" s="150" t="s">
        <v>2913</v>
      </c>
    </row>
    <row r="66" spans="1:7" ht="17.25">
      <c r="A66" s="52" t="s">
        <v>3015</v>
      </c>
      <c r="B66" s="52"/>
      <c r="C66" s="52"/>
      <c r="D66" s="52"/>
      <c r="E66" s="53"/>
      <c r="F66" s="52"/>
      <c r="G66" s="52"/>
    </row>
    <row r="67" spans="1:7" ht="17.100000000000001">
      <c r="A67" s="150" t="s">
        <v>3016</v>
      </c>
      <c r="B67" s="150" t="s">
        <v>10</v>
      </c>
      <c r="C67" s="150" t="s">
        <v>2925</v>
      </c>
      <c r="D67" s="150" t="s">
        <v>2917</v>
      </c>
      <c r="E67" s="151" t="s">
        <v>2918</v>
      </c>
      <c r="F67" s="150" t="s">
        <v>2753</v>
      </c>
      <c r="G67" s="150" t="s">
        <v>3017</v>
      </c>
    </row>
    <row r="68" spans="1:7" ht="17.25">
      <c r="A68" s="52" t="s">
        <v>3018</v>
      </c>
      <c r="B68" s="52"/>
      <c r="C68" s="52"/>
      <c r="D68" s="52"/>
      <c r="E68" s="53"/>
      <c r="F68" s="52"/>
      <c r="G68" s="52"/>
    </row>
    <row r="69" spans="1:7" ht="17.100000000000001">
      <c r="A69" s="150" t="s">
        <v>3019</v>
      </c>
      <c r="B69" s="150" t="s">
        <v>3020</v>
      </c>
      <c r="C69" s="150" t="s">
        <v>2921</v>
      </c>
      <c r="D69" s="150" t="s">
        <v>2917</v>
      </c>
      <c r="E69" s="151" t="s">
        <v>2922</v>
      </c>
      <c r="F69" s="150" t="s">
        <v>2753</v>
      </c>
      <c r="G69" s="150" t="s">
        <v>2913</v>
      </c>
    </row>
    <row r="70" spans="1:7" ht="17.25">
      <c r="A70" s="52" t="s">
        <v>3021</v>
      </c>
      <c r="B70" s="52"/>
      <c r="C70" s="52"/>
      <c r="D70" s="52"/>
      <c r="E70" s="53"/>
      <c r="F70" s="52"/>
      <c r="G70" s="52"/>
    </row>
    <row r="71" spans="1:7" ht="17.100000000000001">
      <c r="A71" s="150" t="s">
        <v>3022</v>
      </c>
      <c r="B71" s="150" t="s">
        <v>26</v>
      </c>
      <c r="C71" s="150" t="s">
        <v>2921</v>
      </c>
      <c r="D71" s="150" t="s">
        <v>2917</v>
      </c>
      <c r="E71" s="151" t="s">
        <v>2922</v>
      </c>
      <c r="F71" s="150" t="s">
        <v>2753</v>
      </c>
      <c r="G71" s="150" t="s">
        <v>2913</v>
      </c>
    </row>
    <row r="72" spans="1:7" ht="17.25">
      <c r="A72" s="150" t="s">
        <v>3023</v>
      </c>
      <c r="B72" s="150" t="s">
        <v>26</v>
      </c>
      <c r="C72" s="150" t="s">
        <v>2921</v>
      </c>
      <c r="D72" s="150" t="s">
        <v>2917</v>
      </c>
      <c r="E72" s="151" t="s">
        <v>2922</v>
      </c>
      <c r="F72" s="150" t="s">
        <v>2753</v>
      </c>
      <c r="G72" s="150" t="s">
        <v>2913</v>
      </c>
    </row>
    <row r="73" spans="1:7" ht="17.100000000000001">
      <c r="A73" s="150" t="s">
        <v>3024</v>
      </c>
      <c r="B73" s="150" t="s">
        <v>26</v>
      </c>
      <c r="C73" s="150" t="s">
        <v>2921</v>
      </c>
      <c r="D73" s="150" t="s">
        <v>2917</v>
      </c>
      <c r="E73" s="151" t="s">
        <v>2922</v>
      </c>
      <c r="F73" s="150" t="s">
        <v>2753</v>
      </c>
      <c r="G73" s="150" t="s">
        <v>2913</v>
      </c>
    </row>
    <row r="74" spans="1:7" ht="17.100000000000001">
      <c r="A74" s="150" t="s">
        <v>3025</v>
      </c>
      <c r="B74" s="150" t="s">
        <v>26</v>
      </c>
      <c r="C74" s="150" t="s">
        <v>2921</v>
      </c>
      <c r="D74" s="150" t="s">
        <v>2917</v>
      </c>
      <c r="E74" s="151" t="s">
        <v>2922</v>
      </c>
      <c r="F74" s="150" t="s">
        <v>2753</v>
      </c>
      <c r="G74" s="150" t="s">
        <v>2913</v>
      </c>
    </row>
    <row r="75" spans="1:7" ht="17.25">
      <c r="A75" s="52" t="s">
        <v>3026</v>
      </c>
      <c r="B75" s="52"/>
      <c r="C75" s="52"/>
      <c r="D75" s="52"/>
      <c r="E75" s="53"/>
      <c r="F75" s="52"/>
      <c r="G75" s="52"/>
    </row>
    <row r="76" spans="1:7" ht="17.100000000000001">
      <c r="A76" s="148" t="s">
        <v>3027</v>
      </c>
      <c r="B76" s="148" t="s">
        <v>3020</v>
      </c>
      <c r="C76" s="148" t="s">
        <v>3028</v>
      </c>
      <c r="D76" s="148" t="s">
        <v>2917</v>
      </c>
      <c r="E76" s="149" t="s">
        <v>3029</v>
      </c>
      <c r="F76" s="149" t="s">
        <v>2967</v>
      </c>
      <c r="G76" s="148" t="s">
        <v>2913</v>
      </c>
    </row>
    <row r="77" spans="1:7" ht="17.25">
      <c r="A77" s="150" t="s">
        <v>3030</v>
      </c>
      <c r="B77" s="150" t="s">
        <v>3020</v>
      </c>
      <c r="C77" s="150" t="s">
        <v>2921</v>
      </c>
      <c r="D77" s="150" t="s">
        <v>2917</v>
      </c>
      <c r="E77" s="151" t="s">
        <v>2922</v>
      </c>
      <c r="F77" s="150" t="s">
        <v>2753</v>
      </c>
      <c r="G77" s="150" t="s">
        <v>2913</v>
      </c>
    </row>
    <row r="78" spans="1:7" ht="17.25">
      <c r="A78" s="150" t="s">
        <v>3031</v>
      </c>
      <c r="B78" s="150" t="s">
        <v>3020</v>
      </c>
      <c r="C78" s="150" t="s">
        <v>2921</v>
      </c>
      <c r="D78" s="150" t="s">
        <v>2917</v>
      </c>
      <c r="E78" s="151" t="s">
        <v>2922</v>
      </c>
      <c r="F78" s="151" t="s">
        <v>2753</v>
      </c>
      <c r="G78" s="150" t="s">
        <v>2913</v>
      </c>
    </row>
    <row r="79" spans="1:7" ht="17.100000000000001">
      <c r="A79" s="150" t="s">
        <v>3032</v>
      </c>
      <c r="B79" s="150" t="s">
        <v>3020</v>
      </c>
      <c r="C79" s="150" t="s">
        <v>2921</v>
      </c>
      <c r="D79" s="150" t="s">
        <v>2917</v>
      </c>
      <c r="E79" s="151" t="s">
        <v>2922</v>
      </c>
      <c r="F79" s="150" t="s">
        <v>2753</v>
      </c>
      <c r="G79" s="150" t="s">
        <v>2913</v>
      </c>
    </row>
    <row r="80" spans="1:7" ht="17.25">
      <c r="A80" s="52" t="s">
        <v>3033</v>
      </c>
      <c r="B80" s="52"/>
      <c r="C80" s="52"/>
      <c r="D80" s="52"/>
      <c r="E80" s="53"/>
      <c r="F80" s="52"/>
      <c r="G80" s="52"/>
    </row>
    <row r="81" spans="1:7" ht="17.100000000000001">
      <c r="A81" s="148" t="s">
        <v>3034</v>
      </c>
      <c r="B81" s="148" t="s">
        <v>75</v>
      </c>
      <c r="C81" s="148" t="s">
        <v>3035</v>
      </c>
      <c r="D81" s="148" t="s">
        <v>2917</v>
      </c>
      <c r="E81" s="149" t="s">
        <v>2433</v>
      </c>
      <c r="F81" s="149" t="s">
        <v>2967</v>
      </c>
      <c r="G81" s="148" t="s">
        <v>2913</v>
      </c>
    </row>
    <row r="82" spans="1:7" ht="17.25">
      <c r="A82" s="148" t="s">
        <v>3036</v>
      </c>
      <c r="B82" s="148" t="s">
        <v>51</v>
      </c>
      <c r="C82" s="148" t="s">
        <v>3035</v>
      </c>
      <c r="D82" s="148" t="s">
        <v>2917</v>
      </c>
      <c r="E82" s="149" t="s">
        <v>2433</v>
      </c>
      <c r="F82" s="149" t="s">
        <v>2967</v>
      </c>
      <c r="G82" s="148" t="s">
        <v>2913</v>
      </c>
    </row>
    <row r="83" spans="1:7" ht="17.25">
      <c r="A83" s="150" t="s">
        <v>3037</v>
      </c>
      <c r="B83" s="150" t="s">
        <v>3020</v>
      </c>
      <c r="C83" s="150" t="s">
        <v>2921</v>
      </c>
      <c r="D83" s="150" t="s">
        <v>2917</v>
      </c>
      <c r="E83" s="151" t="s">
        <v>2922</v>
      </c>
      <c r="F83" s="151" t="s">
        <v>2753</v>
      </c>
      <c r="G83" s="150" t="s">
        <v>2913</v>
      </c>
    </row>
    <row r="84" spans="1:7" ht="17.25">
      <c r="A84" s="150" t="s">
        <v>3038</v>
      </c>
      <c r="B84" s="150" t="s">
        <v>3020</v>
      </c>
      <c r="C84" s="150" t="s">
        <v>2921</v>
      </c>
      <c r="D84" s="150" t="s">
        <v>2917</v>
      </c>
      <c r="E84" s="151" t="s">
        <v>2922</v>
      </c>
      <c r="F84" s="151" t="s">
        <v>2753</v>
      </c>
      <c r="G84" s="150" t="s">
        <v>2913</v>
      </c>
    </row>
    <row r="85" spans="1:7" ht="17.25">
      <c r="A85" s="52" t="s">
        <v>3039</v>
      </c>
      <c r="B85" s="52"/>
      <c r="C85" s="52"/>
      <c r="D85" s="52"/>
      <c r="E85" s="53"/>
      <c r="F85" s="52"/>
      <c r="G85" s="52"/>
    </row>
    <row r="86" spans="1:7" ht="17.100000000000001">
      <c r="A86" s="150" t="s">
        <v>3040</v>
      </c>
      <c r="B86" s="150" t="s">
        <v>3041</v>
      </c>
      <c r="C86" s="150" t="s">
        <v>2925</v>
      </c>
      <c r="D86" s="150" t="s">
        <v>2917</v>
      </c>
      <c r="E86" s="151" t="s">
        <v>2918</v>
      </c>
      <c r="F86" s="150" t="s">
        <v>2753</v>
      </c>
      <c r="G86" s="150" t="s">
        <v>3042</v>
      </c>
    </row>
    <row r="87" spans="1:7" ht="17.25">
      <c r="A87" s="150" t="s">
        <v>3043</v>
      </c>
      <c r="B87" s="150" t="s">
        <v>3044</v>
      </c>
      <c r="C87" s="150" t="s">
        <v>2925</v>
      </c>
      <c r="D87" s="150" t="s">
        <v>2917</v>
      </c>
      <c r="E87" s="151" t="s">
        <v>2918</v>
      </c>
      <c r="F87" s="150" t="s">
        <v>2753</v>
      </c>
      <c r="G87" s="150" t="s">
        <v>3045</v>
      </c>
    </row>
    <row r="88" spans="1:7" ht="17.100000000000001">
      <c r="A88" s="150" t="s">
        <v>3046</v>
      </c>
      <c r="B88" s="150" t="s">
        <v>3047</v>
      </c>
      <c r="C88" s="150"/>
      <c r="D88" s="150" t="s">
        <v>2911</v>
      </c>
      <c r="E88" s="151"/>
      <c r="F88" s="150" t="s">
        <v>3048</v>
      </c>
      <c r="G88" s="150" t="s">
        <v>3049</v>
      </c>
    </row>
    <row r="89" spans="1:7" ht="17.100000000000001">
      <c r="A89" s="150" t="s">
        <v>3050</v>
      </c>
      <c r="B89" s="150" t="s">
        <v>3047</v>
      </c>
      <c r="C89" s="150"/>
      <c r="D89" s="150" t="s">
        <v>2911</v>
      </c>
      <c r="E89" s="151"/>
      <c r="F89" s="150" t="s">
        <v>3048</v>
      </c>
      <c r="G89" s="150" t="s">
        <v>2913</v>
      </c>
    </row>
    <row r="90" spans="1:7" ht="17.100000000000001">
      <c r="A90" s="150" t="s">
        <v>3051</v>
      </c>
      <c r="B90" s="150" t="s">
        <v>89</v>
      </c>
      <c r="C90" s="150" t="s">
        <v>2925</v>
      </c>
      <c r="D90" s="150" t="s">
        <v>2917</v>
      </c>
      <c r="E90" s="151" t="s">
        <v>2918</v>
      </c>
      <c r="F90" s="150" t="s">
        <v>2753</v>
      </c>
      <c r="G90" s="150" t="s">
        <v>3052</v>
      </c>
    </row>
    <row r="91" spans="1:7" ht="17.100000000000001">
      <c r="A91" s="150" t="s">
        <v>3053</v>
      </c>
      <c r="B91" s="150" t="s">
        <v>3041</v>
      </c>
      <c r="C91" s="150" t="s">
        <v>3054</v>
      </c>
      <c r="D91" s="150" t="s">
        <v>2911</v>
      </c>
      <c r="E91" s="151"/>
      <c r="F91" s="150" t="s">
        <v>3055</v>
      </c>
      <c r="G91" s="150" t="s">
        <v>3056</v>
      </c>
    </row>
    <row r="92" spans="1:7" ht="17.100000000000001">
      <c r="A92" s="150" t="s">
        <v>3057</v>
      </c>
      <c r="B92" s="150" t="s">
        <v>3020</v>
      </c>
      <c r="C92" s="150" t="s">
        <v>2960</v>
      </c>
      <c r="D92" s="150" t="s">
        <v>2917</v>
      </c>
      <c r="E92" s="151" t="s">
        <v>2961</v>
      </c>
      <c r="F92" s="150" t="s">
        <v>2753</v>
      </c>
      <c r="G92" s="150" t="s">
        <v>2913</v>
      </c>
    </row>
    <row r="93" spans="1:7" ht="17.100000000000001">
      <c r="A93" s="150" t="s">
        <v>3058</v>
      </c>
      <c r="B93" s="150" t="s">
        <v>3020</v>
      </c>
      <c r="C93" s="150" t="s">
        <v>2925</v>
      </c>
      <c r="D93" s="150" t="s">
        <v>2917</v>
      </c>
      <c r="E93" s="151" t="s">
        <v>2918</v>
      </c>
      <c r="F93" s="150" t="s">
        <v>2753</v>
      </c>
      <c r="G93" s="150" t="s">
        <v>2913</v>
      </c>
    </row>
    <row r="94" spans="1:7" ht="17.100000000000001">
      <c r="A94" s="150" t="s">
        <v>3059</v>
      </c>
      <c r="B94" s="150" t="s">
        <v>3060</v>
      </c>
      <c r="C94" s="150" t="s">
        <v>2921</v>
      </c>
      <c r="D94" s="150" t="s">
        <v>2917</v>
      </c>
      <c r="E94" s="151" t="s">
        <v>2922</v>
      </c>
      <c r="F94" s="150" t="s">
        <v>2753</v>
      </c>
      <c r="G94" s="150" t="s">
        <v>2913</v>
      </c>
    </row>
    <row r="95" spans="1:7" ht="17.100000000000001">
      <c r="A95" s="150" t="s">
        <v>3059</v>
      </c>
      <c r="B95" s="150" t="s">
        <v>3060</v>
      </c>
      <c r="C95" s="150" t="s">
        <v>2921</v>
      </c>
      <c r="D95" s="150" t="s">
        <v>2917</v>
      </c>
      <c r="E95" s="151" t="s">
        <v>2922</v>
      </c>
      <c r="F95" s="150" t="s">
        <v>2753</v>
      </c>
      <c r="G95" s="150" t="s">
        <v>2913</v>
      </c>
    </row>
    <row r="96" spans="1:7" ht="17.25">
      <c r="A96" s="52" t="s">
        <v>3061</v>
      </c>
      <c r="B96" s="52"/>
      <c r="C96" s="52"/>
      <c r="D96" s="52"/>
      <c r="E96" s="53"/>
      <c r="F96" s="52"/>
      <c r="G96" s="52"/>
    </row>
    <row r="97" spans="1:7" ht="17.100000000000001">
      <c r="A97" s="150" t="s">
        <v>3062</v>
      </c>
      <c r="B97" s="150" t="s">
        <v>3020</v>
      </c>
      <c r="C97" s="150" t="s">
        <v>2925</v>
      </c>
      <c r="D97" s="150" t="s">
        <v>2917</v>
      </c>
      <c r="E97" s="151" t="s">
        <v>2918</v>
      </c>
      <c r="F97" s="150" t="s">
        <v>2753</v>
      </c>
      <c r="G97" s="150" t="s">
        <v>2913</v>
      </c>
    </row>
    <row r="98" spans="1:7" ht="17.25">
      <c r="A98" s="150" t="s">
        <v>3063</v>
      </c>
      <c r="B98" s="150" t="s">
        <v>3020</v>
      </c>
      <c r="C98" s="150"/>
      <c r="D98" s="150" t="s">
        <v>2911</v>
      </c>
      <c r="E98" s="151"/>
      <c r="F98" s="150" t="s">
        <v>3064</v>
      </c>
      <c r="G98" s="150" t="s">
        <v>2913</v>
      </c>
    </row>
    <row r="99" spans="1:7" ht="17.25">
      <c r="A99" s="52" t="s">
        <v>3065</v>
      </c>
      <c r="B99" s="52"/>
      <c r="C99" s="52"/>
      <c r="D99" s="52"/>
      <c r="E99" s="53"/>
      <c r="F99" s="52"/>
      <c r="G99" s="52"/>
    </row>
    <row r="100" spans="1:7" ht="17.100000000000001">
      <c r="A100" s="150" t="s">
        <v>3066</v>
      </c>
      <c r="B100" s="150"/>
      <c r="C100" s="150" t="s">
        <v>666</v>
      </c>
      <c r="D100" s="150" t="s">
        <v>2911</v>
      </c>
      <c r="E100" s="151"/>
      <c r="F100" s="150" t="s">
        <v>3067</v>
      </c>
      <c r="G100" s="150" t="s">
        <v>2913</v>
      </c>
    </row>
    <row r="101" spans="1:7" ht="17.25">
      <c r="A101" s="150" t="s">
        <v>3068</v>
      </c>
      <c r="B101" s="150" t="s">
        <v>3020</v>
      </c>
      <c r="C101" s="150" t="s">
        <v>3069</v>
      </c>
      <c r="D101" s="150" t="s">
        <v>2911</v>
      </c>
      <c r="E101" s="151"/>
      <c r="F101" s="150" t="s">
        <v>3070</v>
      </c>
      <c r="G101" s="150" t="s">
        <v>2913</v>
      </c>
    </row>
    <row r="102" spans="1:7" ht="17.100000000000001">
      <c r="A102" s="150" t="s">
        <v>3071</v>
      </c>
      <c r="B102" s="150" t="s">
        <v>97</v>
      </c>
      <c r="C102" s="150"/>
      <c r="D102" s="150" t="s">
        <v>2911</v>
      </c>
      <c r="E102" s="151"/>
      <c r="F102" s="150" t="s">
        <v>3072</v>
      </c>
      <c r="G102" s="150" t="s">
        <v>2913</v>
      </c>
    </row>
    <row r="103" spans="1:7" ht="17.25">
      <c r="A103" s="52" t="s">
        <v>3073</v>
      </c>
      <c r="B103" s="52"/>
      <c r="C103" s="52"/>
      <c r="D103" s="52"/>
      <c r="E103" s="53"/>
      <c r="F103" s="52"/>
      <c r="G103" s="52"/>
    </row>
    <row r="104" spans="1:7" ht="17.100000000000001">
      <c r="A104" s="150" t="s">
        <v>3074</v>
      </c>
      <c r="B104" s="150" t="s">
        <v>3020</v>
      </c>
      <c r="C104" s="150" t="s">
        <v>2925</v>
      </c>
      <c r="D104" s="150" t="s">
        <v>2917</v>
      </c>
      <c r="E104" s="151" t="s">
        <v>2918</v>
      </c>
      <c r="F104" s="150" t="s">
        <v>2753</v>
      </c>
      <c r="G104" s="150" t="s">
        <v>3075</v>
      </c>
    </row>
    <row r="105" spans="1:7" ht="17.25">
      <c r="A105" s="150" t="s">
        <v>3076</v>
      </c>
      <c r="B105" s="150" t="s">
        <v>103</v>
      </c>
      <c r="C105" s="150" t="s">
        <v>2921</v>
      </c>
      <c r="D105" s="150" t="s">
        <v>2917</v>
      </c>
      <c r="E105" s="151" t="s">
        <v>2922</v>
      </c>
      <c r="F105" s="151" t="s">
        <v>2753</v>
      </c>
      <c r="G105" s="150" t="s">
        <v>2913</v>
      </c>
    </row>
    <row r="106" spans="1:7" ht="17.100000000000001">
      <c r="A106" s="150" t="s">
        <v>3077</v>
      </c>
      <c r="B106" s="150" t="s">
        <v>101</v>
      </c>
      <c r="C106" s="150" t="s">
        <v>3078</v>
      </c>
      <c r="D106" s="150" t="s">
        <v>2917</v>
      </c>
      <c r="E106" s="151" t="s">
        <v>2918</v>
      </c>
      <c r="F106" s="150" t="s">
        <v>2753</v>
      </c>
      <c r="G106" s="150" t="s">
        <v>3079</v>
      </c>
    </row>
    <row r="107" spans="1:7" ht="17.25">
      <c r="A107" s="150" t="s">
        <v>3080</v>
      </c>
      <c r="B107" s="150" t="s">
        <v>3020</v>
      </c>
      <c r="C107" s="150" t="s">
        <v>2921</v>
      </c>
      <c r="D107" s="150" t="s">
        <v>2917</v>
      </c>
      <c r="E107" s="151" t="s">
        <v>2922</v>
      </c>
      <c r="F107" s="150" t="s">
        <v>2753</v>
      </c>
      <c r="G107" s="150" t="s">
        <v>2913</v>
      </c>
    </row>
    <row r="108" spans="1:7" ht="17.25">
      <c r="A108" s="52" t="s">
        <v>3081</v>
      </c>
      <c r="B108" s="52"/>
      <c r="C108" s="52"/>
      <c r="D108" s="52"/>
      <c r="E108" s="53"/>
      <c r="F108" s="52"/>
      <c r="G108" s="52"/>
    </row>
    <row r="109" spans="1:7" ht="17.100000000000001">
      <c r="A109" s="150" t="s">
        <v>3082</v>
      </c>
      <c r="B109" s="150" t="s">
        <v>35</v>
      </c>
      <c r="C109" s="150" t="s">
        <v>3083</v>
      </c>
      <c r="D109" s="150" t="s">
        <v>3084</v>
      </c>
      <c r="E109" s="151" t="s">
        <v>3083</v>
      </c>
      <c r="F109" s="150" t="s">
        <v>2411</v>
      </c>
      <c r="G109" s="150" t="s">
        <v>3085</v>
      </c>
    </row>
    <row r="110" spans="1:7" ht="17.100000000000001">
      <c r="A110" s="150" t="s">
        <v>3086</v>
      </c>
      <c r="B110" s="150" t="s">
        <v>36</v>
      </c>
      <c r="C110" s="150" t="s">
        <v>666</v>
      </c>
      <c r="D110" s="150" t="s">
        <v>3084</v>
      </c>
      <c r="E110" s="151" t="s">
        <v>666</v>
      </c>
      <c r="F110" s="150" t="s">
        <v>2415</v>
      </c>
      <c r="G110" s="150" t="s">
        <v>3087</v>
      </c>
    </row>
    <row r="111" spans="1:7" ht="17.100000000000001">
      <c r="A111" s="150" t="s">
        <v>3088</v>
      </c>
      <c r="B111" s="150" t="s">
        <v>40</v>
      </c>
      <c r="C111" s="150" t="s">
        <v>666</v>
      </c>
      <c r="D111" s="150" t="s">
        <v>3084</v>
      </c>
      <c r="E111" s="151" t="s">
        <v>666</v>
      </c>
      <c r="F111" s="150" t="s">
        <v>2415</v>
      </c>
      <c r="G111" s="150" t="s">
        <v>3089</v>
      </c>
    </row>
    <row r="112" spans="1:7" ht="17.25">
      <c r="A112" s="150" t="s">
        <v>3090</v>
      </c>
      <c r="B112" s="150" t="s">
        <v>42</v>
      </c>
      <c r="C112" s="150" t="s">
        <v>3091</v>
      </c>
      <c r="D112" s="150" t="s">
        <v>3084</v>
      </c>
      <c r="E112" s="151" t="s">
        <v>3092</v>
      </c>
      <c r="F112" s="150" t="s">
        <v>2415</v>
      </c>
      <c r="G112" s="150" t="s">
        <v>3093</v>
      </c>
    </row>
    <row r="113" spans="1:7" ht="17.100000000000001">
      <c r="A113" s="150" t="s">
        <v>3094</v>
      </c>
      <c r="B113" s="150" t="s">
        <v>42</v>
      </c>
      <c r="C113" s="150" t="s">
        <v>3083</v>
      </c>
      <c r="D113" s="150" t="s">
        <v>3084</v>
      </c>
      <c r="E113" s="151" t="s">
        <v>3083</v>
      </c>
      <c r="F113" s="150" t="s">
        <v>2411</v>
      </c>
      <c r="G113" s="150" t="s">
        <v>3085</v>
      </c>
    </row>
    <row r="114" spans="1:7" ht="17.100000000000001">
      <c r="A114" s="150" t="s">
        <v>3095</v>
      </c>
      <c r="B114" s="150" t="s">
        <v>44</v>
      </c>
      <c r="C114" s="150" t="s">
        <v>1902</v>
      </c>
      <c r="D114" s="150" t="s">
        <v>3084</v>
      </c>
      <c r="E114" s="151" t="s">
        <v>1902</v>
      </c>
      <c r="F114" s="150" t="s">
        <v>2415</v>
      </c>
      <c r="G114" s="150" t="s">
        <v>3096</v>
      </c>
    </row>
    <row r="115" spans="1:7" ht="17.100000000000001">
      <c r="A115" s="150" t="s">
        <v>3097</v>
      </c>
      <c r="B115" s="150" t="s">
        <v>44</v>
      </c>
      <c r="C115" s="150" t="s">
        <v>214</v>
      </c>
      <c r="D115" s="150" t="s">
        <v>3084</v>
      </c>
      <c r="E115" s="151" t="s">
        <v>214</v>
      </c>
      <c r="F115" s="150" t="s">
        <v>2411</v>
      </c>
      <c r="G115" s="150" t="s">
        <v>3098</v>
      </c>
    </row>
    <row r="116" spans="1:7" ht="17.100000000000001">
      <c r="A116" s="150" t="s">
        <v>2910</v>
      </c>
      <c r="B116" s="150" t="s">
        <v>36</v>
      </c>
      <c r="C116" s="150"/>
      <c r="D116" s="150" t="s">
        <v>2911</v>
      </c>
      <c r="E116" s="151"/>
      <c r="F116" s="150" t="s">
        <v>2912</v>
      </c>
      <c r="G116" s="150" t="s">
        <v>2913</v>
      </c>
    </row>
    <row r="117" spans="1:7" ht="17.100000000000001">
      <c r="A117" s="148" t="s">
        <v>3099</v>
      </c>
      <c r="B117" s="148" t="s">
        <v>2933</v>
      </c>
      <c r="C117" s="148" t="s">
        <v>3100</v>
      </c>
      <c r="D117" s="148" t="s">
        <v>3084</v>
      </c>
      <c r="E117" s="149" t="s">
        <v>677</v>
      </c>
      <c r="F117" s="149" t="s">
        <v>2967</v>
      </c>
      <c r="G117" s="148" t="s">
        <v>3101</v>
      </c>
    </row>
    <row r="118" spans="1:7" ht="17.25">
      <c r="A118" s="52" t="s">
        <v>3102</v>
      </c>
      <c r="B118" s="52"/>
      <c r="C118" s="52"/>
      <c r="D118" s="52"/>
      <c r="E118" s="53"/>
      <c r="F118" s="52"/>
      <c r="G118" s="52"/>
    </row>
    <row r="119" spans="1:7" ht="17.100000000000001">
      <c r="A119" s="150" t="s">
        <v>2915</v>
      </c>
      <c r="B119" s="150" t="s">
        <v>35</v>
      </c>
      <c r="C119" s="150" t="s">
        <v>2916</v>
      </c>
      <c r="D119" s="150" t="s">
        <v>3084</v>
      </c>
      <c r="E119" s="151" t="s">
        <v>214</v>
      </c>
      <c r="F119" s="150" t="s">
        <v>2766</v>
      </c>
      <c r="G119" s="150" t="s">
        <v>2919</v>
      </c>
    </row>
    <row r="120" spans="1:7" ht="17.100000000000001">
      <c r="A120" s="150" t="s">
        <v>3103</v>
      </c>
      <c r="B120" s="150" t="s">
        <v>35</v>
      </c>
      <c r="C120" s="150" t="s">
        <v>3104</v>
      </c>
      <c r="D120" s="150" t="s">
        <v>3084</v>
      </c>
      <c r="E120" s="151" t="s">
        <v>3105</v>
      </c>
      <c r="F120" s="150" t="s">
        <v>2415</v>
      </c>
      <c r="G120" s="150" t="s">
        <v>3106</v>
      </c>
    </row>
    <row r="121" spans="1:7" ht="17.25">
      <c r="A121" s="150" t="s">
        <v>2920</v>
      </c>
      <c r="B121" s="150" t="s">
        <v>36</v>
      </c>
      <c r="C121" s="150" t="s">
        <v>2921</v>
      </c>
      <c r="D121" s="150" t="s">
        <v>3084</v>
      </c>
      <c r="E121" s="151" t="s">
        <v>3107</v>
      </c>
      <c r="F121" s="151" t="s">
        <v>2766</v>
      </c>
      <c r="G121" s="150" t="s">
        <v>2923</v>
      </c>
    </row>
    <row r="122" spans="1:7" ht="17.25">
      <c r="A122" s="150" t="s">
        <v>3108</v>
      </c>
      <c r="B122" s="150" t="s">
        <v>36</v>
      </c>
      <c r="C122" s="150" t="s">
        <v>214</v>
      </c>
      <c r="D122" s="150" t="s">
        <v>3084</v>
      </c>
      <c r="E122" s="151" t="s">
        <v>214</v>
      </c>
      <c r="F122" s="150" t="s">
        <v>2411</v>
      </c>
      <c r="G122" s="150" t="s">
        <v>3109</v>
      </c>
    </row>
    <row r="123" spans="1:7" ht="17.100000000000001">
      <c r="A123" s="150" t="s">
        <v>3110</v>
      </c>
      <c r="B123" s="150" t="s">
        <v>36</v>
      </c>
      <c r="C123" s="150" t="s">
        <v>3111</v>
      </c>
      <c r="D123" s="150" t="s">
        <v>3084</v>
      </c>
      <c r="E123" s="151" t="s">
        <v>666</v>
      </c>
      <c r="F123" s="150" t="s">
        <v>2415</v>
      </c>
      <c r="G123" s="150" t="s">
        <v>3112</v>
      </c>
    </row>
    <row r="124" spans="1:7" ht="17.100000000000001">
      <c r="A124" s="150" t="s">
        <v>3113</v>
      </c>
      <c r="B124" s="150" t="s">
        <v>38</v>
      </c>
      <c r="C124" s="150" t="s">
        <v>666</v>
      </c>
      <c r="D124" s="150" t="s">
        <v>3084</v>
      </c>
      <c r="E124" s="151" t="s">
        <v>666</v>
      </c>
      <c r="F124" s="150" t="s">
        <v>2415</v>
      </c>
      <c r="G124" s="150" t="s">
        <v>2913</v>
      </c>
    </row>
    <row r="125" spans="1:7" ht="17.100000000000001">
      <c r="A125" s="150" t="s">
        <v>3114</v>
      </c>
      <c r="B125" s="150" t="s">
        <v>38</v>
      </c>
      <c r="C125" s="150" t="s">
        <v>3115</v>
      </c>
      <c r="D125" s="150" t="s">
        <v>3084</v>
      </c>
      <c r="E125" s="151" t="s">
        <v>1330</v>
      </c>
      <c r="F125" s="150" t="s">
        <v>2408</v>
      </c>
      <c r="G125" s="150" t="s">
        <v>3116</v>
      </c>
    </row>
    <row r="126" spans="1:7" ht="17.100000000000001">
      <c r="A126" s="150" t="s">
        <v>3117</v>
      </c>
      <c r="B126" s="150" t="s">
        <v>42</v>
      </c>
      <c r="C126" s="150" t="s">
        <v>214</v>
      </c>
      <c r="D126" s="150" t="s">
        <v>3084</v>
      </c>
      <c r="E126" s="151" t="s">
        <v>214</v>
      </c>
      <c r="F126" s="150" t="s">
        <v>2411</v>
      </c>
      <c r="G126" s="150" t="s">
        <v>3118</v>
      </c>
    </row>
    <row r="127" spans="1:7" ht="17.100000000000001">
      <c r="A127" s="150" t="s">
        <v>2927</v>
      </c>
      <c r="B127" s="150" t="s">
        <v>42</v>
      </c>
      <c r="C127" s="150" t="s">
        <v>2921</v>
      </c>
      <c r="D127" s="150" t="s">
        <v>3084</v>
      </c>
      <c r="E127" s="151" t="s">
        <v>3107</v>
      </c>
      <c r="F127" s="150" t="s">
        <v>2766</v>
      </c>
      <c r="G127" s="150" t="s">
        <v>2928</v>
      </c>
    </row>
    <row r="128" spans="1:7" ht="17.100000000000001">
      <c r="A128" s="150" t="s">
        <v>3119</v>
      </c>
      <c r="B128" s="150" t="s">
        <v>42</v>
      </c>
      <c r="C128" s="150" t="s">
        <v>3120</v>
      </c>
      <c r="D128" s="150" t="s">
        <v>3084</v>
      </c>
      <c r="E128" s="151" t="s">
        <v>666</v>
      </c>
      <c r="F128" s="151" t="s">
        <v>2415</v>
      </c>
      <c r="G128" s="150" t="s">
        <v>3121</v>
      </c>
    </row>
    <row r="129" spans="1:7" ht="17.100000000000001">
      <c r="A129" s="150" t="s">
        <v>3122</v>
      </c>
      <c r="B129" s="150" t="s">
        <v>44</v>
      </c>
      <c r="C129" s="150" t="s">
        <v>214</v>
      </c>
      <c r="D129" s="150" t="s">
        <v>3084</v>
      </c>
      <c r="E129" s="151" t="s">
        <v>214</v>
      </c>
      <c r="F129" s="151" t="s">
        <v>2411</v>
      </c>
      <c r="G129" s="150" t="s">
        <v>3123</v>
      </c>
    </row>
    <row r="130" spans="1:7" ht="17.100000000000001">
      <c r="A130" s="150" t="s">
        <v>2929</v>
      </c>
      <c r="B130" s="150" t="s">
        <v>44</v>
      </c>
      <c r="C130" s="150" t="s">
        <v>2921</v>
      </c>
      <c r="D130" s="150" t="s">
        <v>3084</v>
      </c>
      <c r="E130" s="151" t="s">
        <v>3107</v>
      </c>
      <c r="F130" s="150" t="s">
        <v>2766</v>
      </c>
      <c r="G130" s="150" t="s">
        <v>2913</v>
      </c>
    </row>
    <row r="131" spans="1:7" ht="17.100000000000001">
      <c r="A131" s="150" t="s">
        <v>2930</v>
      </c>
      <c r="B131" s="150" t="s">
        <v>64</v>
      </c>
      <c r="C131" s="150" t="s">
        <v>2921</v>
      </c>
      <c r="D131" s="150" t="s">
        <v>3084</v>
      </c>
      <c r="E131" s="151" t="s">
        <v>3107</v>
      </c>
      <c r="F131" s="150" t="s">
        <v>2766</v>
      </c>
      <c r="G131" s="150" t="s">
        <v>2913</v>
      </c>
    </row>
    <row r="132" spans="1:7" ht="17.100000000000001">
      <c r="A132" s="150" t="s">
        <v>3124</v>
      </c>
      <c r="B132" s="150" t="s">
        <v>63</v>
      </c>
      <c r="C132" s="150" t="s">
        <v>3083</v>
      </c>
      <c r="D132" s="150" t="s">
        <v>3084</v>
      </c>
      <c r="E132" s="151" t="s">
        <v>3083</v>
      </c>
      <c r="F132" s="150" t="s">
        <v>2411</v>
      </c>
      <c r="G132" s="150" t="s">
        <v>3125</v>
      </c>
    </row>
    <row r="133" spans="1:7" ht="17.100000000000001">
      <c r="A133" s="150" t="s">
        <v>3126</v>
      </c>
      <c r="B133" s="150" t="s">
        <v>64</v>
      </c>
      <c r="C133" s="150" t="s">
        <v>3127</v>
      </c>
      <c r="D133" s="150" t="s">
        <v>3084</v>
      </c>
      <c r="E133" s="151" t="s">
        <v>214</v>
      </c>
      <c r="F133" s="150" t="s">
        <v>2411</v>
      </c>
      <c r="G133" s="150" t="s">
        <v>3128</v>
      </c>
    </row>
    <row r="134" spans="1:7" ht="17.100000000000001">
      <c r="A134" s="150" t="s">
        <v>3129</v>
      </c>
      <c r="B134" s="150" t="s">
        <v>65</v>
      </c>
      <c r="C134" s="150" t="s">
        <v>3115</v>
      </c>
      <c r="D134" s="150" t="s">
        <v>3084</v>
      </c>
      <c r="E134" s="151" t="s">
        <v>1330</v>
      </c>
      <c r="F134" s="150" t="s">
        <v>2408</v>
      </c>
      <c r="G134" s="150" t="s">
        <v>3116</v>
      </c>
    </row>
    <row r="135" spans="1:7" ht="17.100000000000001">
      <c r="A135" s="150" t="s">
        <v>2932</v>
      </c>
      <c r="B135" s="150" t="s">
        <v>2933</v>
      </c>
      <c r="C135" s="150"/>
      <c r="D135" s="150" t="s">
        <v>2911</v>
      </c>
      <c r="E135" s="151"/>
      <c r="F135" s="151" t="s">
        <v>2912</v>
      </c>
      <c r="G135" s="150" t="s">
        <v>2913</v>
      </c>
    </row>
    <row r="136" spans="1:7" ht="17.100000000000001">
      <c r="A136" s="150" t="s">
        <v>2934</v>
      </c>
      <c r="B136" s="150" t="s">
        <v>2933</v>
      </c>
      <c r="C136" s="150"/>
      <c r="D136" s="150" t="s">
        <v>2911</v>
      </c>
      <c r="E136" s="151"/>
      <c r="F136" s="151" t="s">
        <v>2912</v>
      </c>
      <c r="G136" s="150" t="s">
        <v>2913</v>
      </c>
    </row>
    <row r="137" spans="1:7" ht="17.100000000000001">
      <c r="A137" s="150" t="s">
        <v>2935</v>
      </c>
      <c r="B137" s="150" t="s">
        <v>2936</v>
      </c>
      <c r="C137" s="150"/>
      <c r="D137" s="150" t="s">
        <v>2911</v>
      </c>
      <c r="E137" s="151"/>
      <c r="F137" s="150" t="s">
        <v>2912</v>
      </c>
      <c r="G137" s="150" t="s">
        <v>2913</v>
      </c>
    </row>
    <row r="138" spans="1:7" ht="17.100000000000001">
      <c r="A138" s="150" t="s">
        <v>2937</v>
      </c>
      <c r="B138" s="150" t="s">
        <v>2938</v>
      </c>
      <c r="C138" s="150"/>
      <c r="D138" s="150" t="s">
        <v>2911</v>
      </c>
      <c r="E138" s="151"/>
      <c r="F138" s="150" t="s">
        <v>2912</v>
      </c>
      <c r="G138" s="150" t="s">
        <v>2913</v>
      </c>
    </row>
    <row r="139" spans="1:7" ht="17.100000000000001">
      <c r="A139" s="150" t="s">
        <v>2939</v>
      </c>
      <c r="B139" s="150" t="s">
        <v>2938</v>
      </c>
      <c r="C139" s="150"/>
      <c r="D139" s="150" t="s">
        <v>2911</v>
      </c>
      <c r="E139" s="151"/>
      <c r="F139" s="150" t="s">
        <v>2912</v>
      </c>
      <c r="G139" s="150" t="s">
        <v>2913</v>
      </c>
    </row>
    <row r="140" spans="1:7" ht="17.100000000000001">
      <c r="A140" s="150" t="s">
        <v>2940</v>
      </c>
      <c r="B140" s="150" t="s">
        <v>2938</v>
      </c>
      <c r="C140" s="150"/>
      <c r="D140" s="150" t="s">
        <v>2911</v>
      </c>
      <c r="E140" s="151"/>
      <c r="F140" s="150" t="s">
        <v>2912</v>
      </c>
      <c r="G140" s="150" t="s">
        <v>2913</v>
      </c>
    </row>
    <row r="141" spans="1:7" ht="17.100000000000001">
      <c r="A141" s="150" t="s">
        <v>2941</v>
      </c>
      <c r="B141" s="150" t="s">
        <v>2938</v>
      </c>
      <c r="C141" s="150"/>
      <c r="D141" s="150" t="s">
        <v>2911</v>
      </c>
      <c r="E141" s="151"/>
      <c r="F141" s="150" t="s">
        <v>2912</v>
      </c>
      <c r="G141" s="150" t="s">
        <v>2913</v>
      </c>
    </row>
    <row r="142" spans="1:7" ht="17.100000000000001">
      <c r="A142" s="150" t="s">
        <v>2942</v>
      </c>
      <c r="B142" s="150" t="s">
        <v>36</v>
      </c>
      <c r="C142" s="150"/>
      <c r="D142" s="150" t="s">
        <v>2911</v>
      </c>
      <c r="E142" s="151"/>
      <c r="F142" s="150" t="s">
        <v>2912</v>
      </c>
      <c r="G142" s="150" t="s">
        <v>2913</v>
      </c>
    </row>
    <row r="143" spans="1:7" ht="17.100000000000001">
      <c r="A143" s="150" t="s">
        <v>2943</v>
      </c>
      <c r="B143" s="150" t="s">
        <v>35</v>
      </c>
      <c r="C143" s="150"/>
      <c r="D143" s="150" t="s">
        <v>2911</v>
      </c>
      <c r="E143" s="151"/>
      <c r="F143" s="150" t="s">
        <v>2912</v>
      </c>
      <c r="G143" s="150" t="s">
        <v>2913</v>
      </c>
    </row>
    <row r="144" spans="1:7" ht="17.100000000000001">
      <c r="A144" s="150" t="s">
        <v>2944</v>
      </c>
      <c r="B144" s="150" t="s">
        <v>40</v>
      </c>
      <c r="C144" s="150"/>
      <c r="D144" s="150" t="s">
        <v>2911</v>
      </c>
      <c r="E144" s="151"/>
      <c r="F144" s="150" t="s">
        <v>2912</v>
      </c>
      <c r="G144" s="150" t="s">
        <v>2913</v>
      </c>
    </row>
    <row r="145" spans="1:7" ht="17.100000000000001">
      <c r="A145" s="150" t="s">
        <v>2945</v>
      </c>
      <c r="B145" s="150" t="s">
        <v>2946</v>
      </c>
      <c r="C145" s="150"/>
      <c r="D145" s="150" t="s">
        <v>2911</v>
      </c>
      <c r="E145" s="151"/>
      <c r="F145" s="150" t="s">
        <v>2912</v>
      </c>
      <c r="G145" s="150" t="s">
        <v>2913</v>
      </c>
    </row>
    <row r="146" spans="1:7" ht="17.100000000000001">
      <c r="A146" s="150" t="s">
        <v>2947</v>
      </c>
      <c r="B146" s="150" t="s">
        <v>35</v>
      </c>
      <c r="C146" s="150"/>
      <c r="D146" s="150" t="s">
        <v>2911</v>
      </c>
      <c r="E146" s="151"/>
      <c r="F146" s="150" t="s">
        <v>2912</v>
      </c>
      <c r="G146" s="150" t="s">
        <v>2913</v>
      </c>
    </row>
    <row r="147" spans="1:7" ht="17.100000000000001">
      <c r="A147" s="150" t="s">
        <v>2948</v>
      </c>
      <c r="B147" s="150" t="s">
        <v>42</v>
      </c>
      <c r="C147" s="150" t="s">
        <v>2921</v>
      </c>
      <c r="D147" s="150" t="s">
        <v>3084</v>
      </c>
      <c r="E147" s="151" t="s">
        <v>3107</v>
      </c>
      <c r="F147" s="150" t="s">
        <v>2766</v>
      </c>
      <c r="G147" s="150" t="s">
        <v>2949</v>
      </c>
    </row>
    <row r="148" spans="1:7" ht="17.100000000000001">
      <c r="A148" s="150" t="s">
        <v>3130</v>
      </c>
      <c r="B148" s="150" t="s">
        <v>2951</v>
      </c>
      <c r="C148" s="150" t="s">
        <v>3083</v>
      </c>
      <c r="D148" s="150" t="s">
        <v>3084</v>
      </c>
      <c r="E148" s="151" t="s">
        <v>3083</v>
      </c>
      <c r="F148" s="150" t="s">
        <v>2411</v>
      </c>
      <c r="G148" s="150" t="s">
        <v>2913</v>
      </c>
    </row>
    <row r="149" spans="1:7" ht="17.100000000000001">
      <c r="A149" s="150" t="s">
        <v>3131</v>
      </c>
      <c r="B149" s="150" t="s">
        <v>36</v>
      </c>
      <c r="C149" s="150" t="s">
        <v>3083</v>
      </c>
      <c r="D149" s="150" t="s">
        <v>3084</v>
      </c>
      <c r="E149" s="151" t="s">
        <v>3083</v>
      </c>
      <c r="F149" s="150" t="s">
        <v>2411</v>
      </c>
      <c r="G149" s="150" t="s">
        <v>2913</v>
      </c>
    </row>
    <row r="150" spans="1:7" ht="17.100000000000001">
      <c r="A150" s="150" t="s">
        <v>3132</v>
      </c>
      <c r="B150" s="150" t="s">
        <v>35</v>
      </c>
      <c r="C150" s="150" t="s">
        <v>666</v>
      </c>
      <c r="D150" s="150" t="s">
        <v>3084</v>
      </c>
      <c r="E150" s="151" t="s">
        <v>666</v>
      </c>
      <c r="F150" s="150" t="s">
        <v>2415</v>
      </c>
      <c r="G150" s="150" t="s">
        <v>3133</v>
      </c>
    </row>
    <row r="151" spans="1:7" ht="17.100000000000001">
      <c r="A151" s="150" t="s">
        <v>3134</v>
      </c>
      <c r="B151" s="150" t="s">
        <v>33</v>
      </c>
      <c r="C151" s="150" t="s">
        <v>3083</v>
      </c>
      <c r="D151" s="150" t="s">
        <v>3084</v>
      </c>
      <c r="E151" s="151" t="s">
        <v>3083</v>
      </c>
      <c r="F151" s="150" t="s">
        <v>2411</v>
      </c>
      <c r="G151" s="150" t="s">
        <v>2913</v>
      </c>
    </row>
    <row r="152" spans="1:7" ht="17.100000000000001">
      <c r="A152" s="150" t="s">
        <v>3135</v>
      </c>
      <c r="B152" s="150" t="s">
        <v>3136</v>
      </c>
      <c r="C152" s="150" t="s">
        <v>1330</v>
      </c>
      <c r="D152" s="150" t="s">
        <v>3084</v>
      </c>
      <c r="E152" s="151" t="s">
        <v>1330</v>
      </c>
      <c r="F152" s="150" t="s">
        <v>2408</v>
      </c>
      <c r="G152" s="150" t="s">
        <v>3137</v>
      </c>
    </row>
    <row r="153" spans="1:7" ht="17.25">
      <c r="A153" s="52" t="s">
        <v>3138</v>
      </c>
      <c r="B153" s="52"/>
      <c r="C153" s="52"/>
      <c r="D153" s="52"/>
      <c r="E153" s="53"/>
      <c r="F153" s="52"/>
      <c r="G153" s="52"/>
    </row>
    <row r="154" spans="1:7" ht="17.100000000000001">
      <c r="A154" s="150" t="s">
        <v>3139</v>
      </c>
      <c r="B154" s="150" t="s">
        <v>35</v>
      </c>
      <c r="C154" s="150" t="s">
        <v>666</v>
      </c>
      <c r="D154" s="150" t="s">
        <v>3084</v>
      </c>
      <c r="E154" s="151" t="s">
        <v>666</v>
      </c>
      <c r="F154" s="150" t="s">
        <v>2415</v>
      </c>
      <c r="G154" s="150" t="s">
        <v>3140</v>
      </c>
    </row>
    <row r="155" spans="1:7" ht="17.100000000000001">
      <c r="A155" s="150" t="s">
        <v>3141</v>
      </c>
      <c r="B155" s="150" t="s">
        <v>35</v>
      </c>
      <c r="C155" s="150" t="s">
        <v>214</v>
      </c>
      <c r="D155" s="150" t="s">
        <v>3084</v>
      </c>
      <c r="E155" s="151" t="s">
        <v>214</v>
      </c>
      <c r="F155" s="150" t="s">
        <v>2411</v>
      </c>
      <c r="G155" s="150" t="s">
        <v>2913</v>
      </c>
    </row>
    <row r="156" spans="1:7" ht="17.100000000000001">
      <c r="A156" s="150" t="s">
        <v>3142</v>
      </c>
      <c r="B156" s="150" t="s">
        <v>35</v>
      </c>
      <c r="C156" s="150" t="s">
        <v>666</v>
      </c>
      <c r="D156" s="150" t="s">
        <v>3084</v>
      </c>
      <c r="E156" s="151" t="s">
        <v>666</v>
      </c>
      <c r="F156" s="150" t="s">
        <v>2415</v>
      </c>
      <c r="G156" s="150" t="s">
        <v>3143</v>
      </c>
    </row>
    <row r="157" spans="1:7" ht="17.25">
      <c r="A157" s="150" t="s">
        <v>3144</v>
      </c>
      <c r="B157" s="150" t="s">
        <v>35</v>
      </c>
      <c r="C157" s="150" t="s">
        <v>214</v>
      </c>
      <c r="D157" s="150" t="s">
        <v>3084</v>
      </c>
      <c r="E157" s="151" t="s">
        <v>214</v>
      </c>
      <c r="F157" s="150" t="s">
        <v>2411</v>
      </c>
      <c r="G157" s="150" t="s">
        <v>3145</v>
      </c>
    </row>
    <row r="158" spans="1:7" ht="17.100000000000001">
      <c r="A158" s="150" t="s">
        <v>3146</v>
      </c>
      <c r="B158" s="150" t="s">
        <v>38</v>
      </c>
      <c r="C158" s="150" t="s">
        <v>3147</v>
      </c>
      <c r="D158" s="150" t="s">
        <v>3084</v>
      </c>
      <c r="E158" s="151" t="s">
        <v>214</v>
      </c>
      <c r="F158" s="150" t="s">
        <v>2411</v>
      </c>
      <c r="G158" s="150" t="s">
        <v>3148</v>
      </c>
    </row>
    <row r="159" spans="1:7" ht="17.100000000000001">
      <c r="A159" s="150" t="s">
        <v>3149</v>
      </c>
      <c r="B159" s="150" t="s">
        <v>40</v>
      </c>
      <c r="C159" s="150" t="s">
        <v>3150</v>
      </c>
      <c r="D159" s="150" t="s">
        <v>3084</v>
      </c>
      <c r="E159" s="151" t="s">
        <v>214</v>
      </c>
      <c r="F159" s="150" t="s">
        <v>2411</v>
      </c>
      <c r="G159" s="150" t="s">
        <v>3151</v>
      </c>
    </row>
    <row r="160" spans="1:7" ht="17.100000000000001">
      <c r="A160" s="150" t="s">
        <v>3152</v>
      </c>
      <c r="B160" s="150" t="s">
        <v>42</v>
      </c>
      <c r="C160" s="150" t="s">
        <v>214</v>
      </c>
      <c r="D160" s="150" t="s">
        <v>3084</v>
      </c>
      <c r="E160" s="151" t="s">
        <v>214</v>
      </c>
      <c r="F160" s="150" t="s">
        <v>2411</v>
      </c>
      <c r="G160" s="150" t="s">
        <v>3153</v>
      </c>
    </row>
    <row r="161" spans="1:7" ht="17.100000000000001">
      <c r="A161" s="150" t="s">
        <v>3154</v>
      </c>
      <c r="B161" s="150" t="s">
        <v>44</v>
      </c>
      <c r="C161" s="150" t="s">
        <v>214</v>
      </c>
      <c r="D161" s="150" t="s">
        <v>3084</v>
      </c>
      <c r="E161" s="151" t="s">
        <v>214</v>
      </c>
      <c r="F161" s="150" t="s">
        <v>2411</v>
      </c>
      <c r="G161" s="150" t="s">
        <v>3155</v>
      </c>
    </row>
    <row r="162" spans="1:7" ht="17.100000000000001">
      <c r="A162" s="150" t="s">
        <v>3156</v>
      </c>
      <c r="B162" s="150" t="s">
        <v>44</v>
      </c>
      <c r="C162" s="150" t="s">
        <v>214</v>
      </c>
      <c r="D162" s="150" t="s">
        <v>3084</v>
      </c>
      <c r="E162" s="151" t="s">
        <v>214</v>
      </c>
      <c r="F162" s="150" t="s">
        <v>2411</v>
      </c>
      <c r="G162" s="150" t="s">
        <v>3157</v>
      </c>
    </row>
    <row r="163" spans="1:7" ht="17.100000000000001">
      <c r="A163" s="150" t="s">
        <v>3158</v>
      </c>
      <c r="B163" s="150" t="s">
        <v>64</v>
      </c>
      <c r="C163" s="150" t="s">
        <v>214</v>
      </c>
      <c r="D163" s="150" t="s">
        <v>3084</v>
      </c>
      <c r="E163" s="151" t="s">
        <v>214</v>
      </c>
      <c r="F163" s="150" t="s">
        <v>2411</v>
      </c>
      <c r="G163" s="150" t="s">
        <v>3159</v>
      </c>
    </row>
    <row r="164" spans="1:7" ht="17.100000000000001">
      <c r="A164" s="150" t="s">
        <v>3160</v>
      </c>
      <c r="B164" s="150" t="s">
        <v>63</v>
      </c>
      <c r="C164" s="150" t="s">
        <v>214</v>
      </c>
      <c r="D164" s="150" t="s">
        <v>3084</v>
      </c>
      <c r="E164" s="151" t="s">
        <v>214</v>
      </c>
      <c r="F164" s="150" t="s">
        <v>2411</v>
      </c>
      <c r="G164" s="150" t="s">
        <v>2913</v>
      </c>
    </row>
    <row r="165" spans="1:7" ht="17.100000000000001">
      <c r="A165" s="150" t="s">
        <v>3161</v>
      </c>
      <c r="B165" s="150" t="s">
        <v>3162</v>
      </c>
      <c r="C165" s="150" t="s">
        <v>3083</v>
      </c>
      <c r="D165" s="150" t="s">
        <v>3084</v>
      </c>
      <c r="E165" s="151" t="s">
        <v>3083</v>
      </c>
      <c r="F165" s="150" t="s">
        <v>2411</v>
      </c>
      <c r="G165" s="150" t="s">
        <v>2913</v>
      </c>
    </row>
    <row r="166" spans="1:7" ht="17.100000000000001">
      <c r="A166" s="150" t="s">
        <v>3163</v>
      </c>
      <c r="B166" s="150" t="s">
        <v>2933</v>
      </c>
      <c r="C166" s="150" t="s">
        <v>3164</v>
      </c>
      <c r="D166" s="150" t="s">
        <v>3084</v>
      </c>
      <c r="E166" s="151" t="s">
        <v>214</v>
      </c>
      <c r="F166" s="150" t="s">
        <v>2411</v>
      </c>
      <c r="G166" s="150" t="s">
        <v>2913</v>
      </c>
    </row>
    <row r="167" spans="1:7" ht="17.100000000000001">
      <c r="A167" s="150" t="s">
        <v>3165</v>
      </c>
      <c r="B167" s="150" t="s">
        <v>2933</v>
      </c>
      <c r="C167" s="150" t="s">
        <v>666</v>
      </c>
      <c r="D167" s="150" t="s">
        <v>3084</v>
      </c>
      <c r="E167" s="151" t="s">
        <v>666</v>
      </c>
      <c r="F167" s="150" t="s">
        <v>2415</v>
      </c>
      <c r="G167" s="150" t="s">
        <v>2913</v>
      </c>
    </row>
    <row r="168" spans="1:7" ht="17.100000000000001">
      <c r="A168" s="150" t="s">
        <v>2954</v>
      </c>
      <c r="B168" s="150" t="s">
        <v>40</v>
      </c>
      <c r="C168" s="150"/>
      <c r="D168" s="150" t="s">
        <v>2911</v>
      </c>
      <c r="E168" s="151"/>
      <c r="F168" s="150" t="s">
        <v>2912</v>
      </c>
      <c r="G168" s="150" t="s">
        <v>2955</v>
      </c>
    </row>
    <row r="169" spans="1:7" ht="17.25">
      <c r="A169" s="52" t="s">
        <v>3166</v>
      </c>
      <c r="B169" s="52"/>
      <c r="C169" s="52"/>
      <c r="D169" s="52"/>
      <c r="E169" s="53"/>
      <c r="F169" s="52"/>
      <c r="G169" s="52"/>
    </row>
    <row r="170" spans="1:7" ht="17.100000000000001">
      <c r="A170" s="150" t="s">
        <v>3167</v>
      </c>
      <c r="B170" s="150" t="s">
        <v>36</v>
      </c>
      <c r="C170" s="150" t="s">
        <v>3083</v>
      </c>
      <c r="D170" s="150" t="s">
        <v>3084</v>
      </c>
      <c r="E170" s="151" t="s">
        <v>3083</v>
      </c>
      <c r="F170" s="150" t="s">
        <v>2411</v>
      </c>
      <c r="G170" s="150" t="s">
        <v>3168</v>
      </c>
    </row>
    <row r="171" spans="1:7" ht="17.100000000000001">
      <c r="A171" s="150" t="s">
        <v>3169</v>
      </c>
      <c r="B171" s="150" t="s">
        <v>38</v>
      </c>
      <c r="C171" s="150" t="s">
        <v>3083</v>
      </c>
      <c r="D171" s="150" t="s">
        <v>3084</v>
      </c>
      <c r="E171" s="151" t="s">
        <v>3083</v>
      </c>
      <c r="F171" s="150" t="s">
        <v>2411</v>
      </c>
      <c r="G171" s="150" t="s">
        <v>3170</v>
      </c>
    </row>
    <row r="172" spans="1:7" ht="17.100000000000001">
      <c r="A172" s="150" t="s">
        <v>3171</v>
      </c>
      <c r="B172" s="150" t="s">
        <v>40</v>
      </c>
      <c r="C172" s="150" t="s">
        <v>3172</v>
      </c>
      <c r="D172" s="150" t="s">
        <v>3084</v>
      </c>
      <c r="E172" s="151" t="s">
        <v>666</v>
      </c>
      <c r="F172" s="150" t="s">
        <v>2415</v>
      </c>
      <c r="G172" s="150" t="s">
        <v>3173</v>
      </c>
    </row>
    <row r="173" spans="1:7" ht="17.100000000000001">
      <c r="A173" s="150" t="s">
        <v>3174</v>
      </c>
      <c r="B173" s="150" t="s">
        <v>42</v>
      </c>
      <c r="C173" s="150" t="s">
        <v>3175</v>
      </c>
      <c r="D173" s="150" t="s">
        <v>3084</v>
      </c>
      <c r="E173" s="151" t="s">
        <v>214</v>
      </c>
      <c r="F173" s="150" t="s">
        <v>2411</v>
      </c>
      <c r="G173" s="150" t="s">
        <v>3176</v>
      </c>
    </row>
    <row r="174" spans="1:7" ht="17.25">
      <c r="A174" s="150" t="s">
        <v>2957</v>
      </c>
      <c r="B174" s="150" t="s">
        <v>42</v>
      </c>
      <c r="C174" s="150" t="s">
        <v>2921</v>
      </c>
      <c r="D174" s="150" t="s">
        <v>3084</v>
      </c>
      <c r="E174" s="151" t="s">
        <v>3107</v>
      </c>
      <c r="F174" s="150" t="s">
        <v>2766</v>
      </c>
      <c r="G174" s="150" t="s">
        <v>2958</v>
      </c>
    </row>
    <row r="175" spans="1:7" ht="17.100000000000001">
      <c r="A175" s="150" t="s">
        <v>2959</v>
      </c>
      <c r="B175" s="150" t="s">
        <v>42</v>
      </c>
      <c r="C175" s="150" t="s">
        <v>2960</v>
      </c>
      <c r="D175" s="150" t="s">
        <v>3084</v>
      </c>
      <c r="E175" s="151" t="s">
        <v>3177</v>
      </c>
      <c r="F175" s="150" t="s">
        <v>2766</v>
      </c>
      <c r="G175" s="150" t="s">
        <v>2962</v>
      </c>
    </row>
    <row r="176" spans="1:7" ht="17.100000000000001">
      <c r="A176" s="150" t="s">
        <v>3178</v>
      </c>
      <c r="B176" s="150" t="s">
        <v>44</v>
      </c>
      <c r="C176" s="150" t="s">
        <v>214</v>
      </c>
      <c r="D176" s="150" t="s">
        <v>3084</v>
      </c>
      <c r="E176" s="151" t="s">
        <v>214</v>
      </c>
      <c r="F176" s="150" t="s">
        <v>2411</v>
      </c>
      <c r="G176" s="150" t="s">
        <v>3179</v>
      </c>
    </row>
    <row r="177" spans="1:7" ht="17.100000000000001">
      <c r="A177" s="150" t="s">
        <v>3180</v>
      </c>
      <c r="B177" s="150" t="s">
        <v>44</v>
      </c>
      <c r="C177" s="150" t="s">
        <v>214</v>
      </c>
      <c r="D177" s="150" t="s">
        <v>3084</v>
      </c>
      <c r="E177" s="151" t="s">
        <v>214</v>
      </c>
      <c r="F177" s="150" t="s">
        <v>2411</v>
      </c>
      <c r="G177" s="150" t="s">
        <v>2913</v>
      </c>
    </row>
    <row r="178" spans="1:7" ht="17.100000000000001">
      <c r="A178" s="150" t="s">
        <v>3181</v>
      </c>
      <c r="B178" s="150" t="s">
        <v>44</v>
      </c>
      <c r="C178" s="150" t="s">
        <v>3182</v>
      </c>
      <c r="D178" s="150" t="s">
        <v>3084</v>
      </c>
      <c r="E178" s="151" t="s">
        <v>3182</v>
      </c>
      <c r="F178" s="150" t="s">
        <v>2415</v>
      </c>
      <c r="G178" s="150" t="s">
        <v>3183</v>
      </c>
    </row>
    <row r="179" spans="1:7" ht="17.100000000000001">
      <c r="A179" s="150" t="s">
        <v>3184</v>
      </c>
      <c r="B179" s="150" t="s">
        <v>63</v>
      </c>
      <c r="C179" s="150" t="s">
        <v>666</v>
      </c>
      <c r="D179" s="150" t="s">
        <v>3084</v>
      </c>
      <c r="E179" s="151" t="s">
        <v>666</v>
      </c>
      <c r="F179" s="150" t="s">
        <v>2415</v>
      </c>
      <c r="G179" s="150" t="s">
        <v>3185</v>
      </c>
    </row>
    <row r="180" spans="1:7" ht="17.100000000000001">
      <c r="A180" s="150" t="s">
        <v>2963</v>
      </c>
      <c r="B180" s="150" t="s">
        <v>63</v>
      </c>
      <c r="C180" s="150" t="s">
        <v>2921</v>
      </c>
      <c r="D180" s="150" t="s">
        <v>3084</v>
      </c>
      <c r="E180" s="151" t="s">
        <v>3107</v>
      </c>
      <c r="F180" s="150" t="s">
        <v>2766</v>
      </c>
      <c r="G180" s="150" t="s">
        <v>2958</v>
      </c>
    </row>
    <row r="181" spans="1:7" ht="17.100000000000001">
      <c r="A181" s="150" t="s">
        <v>2964</v>
      </c>
      <c r="B181" s="150" t="s">
        <v>64</v>
      </c>
      <c r="C181" s="150" t="s">
        <v>2965</v>
      </c>
      <c r="D181" s="150" t="s">
        <v>3084</v>
      </c>
      <c r="E181" s="151" t="s">
        <v>3083</v>
      </c>
      <c r="F181" s="150" t="s">
        <v>2411</v>
      </c>
      <c r="G181" s="150" t="s">
        <v>2968</v>
      </c>
    </row>
    <row r="182" spans="1:7" ht="17.100000000000001">
      <c r="A182" s="150" t="s">
        <v>3186</v>
      </c>
      <c r="B182" s="150" t="s">
        <v>65</v>
      </c>
      <c r="C182" s="150" t="s">
        <v>1330</v>
      </c>
      <c r="D182" s="150" t="s">
        <v>3084</v>
      </c>
      <c r="E182" s="151" t="s">
        <v>1330</v>
      </c>
      <c r="F182" s="150" t="s">
        <v>2408</v>
      </c>
      <c r="G182" s="150" t="s">
        <v>3187</v>
      </c>
    </row>
    <row r="183" spans="1:7" ht="17.100000000000001">
      <c r="A183" s="150" t="s">
        <v>2969</v>
      </c>
      <c r="B183" s="150" t="s">
        <v>35</v>
      </c>
      <c r="C183" s="150" t="s">
        <v>2921</v>
      </c>
      <c r="D183" s="150" t="s">
        <v>3084</v>
      </c>
      <c r="E183" s="151" t="s">
        <v>3107</v>
      </c>
      <c r="F183" s="150" t="s">
        <v>2766</v>
      </c>
      <c r="G183" s="150" t="s">
        <v>2913</v>
      </c>
    </row>
    <row r="184" spans="1:7" ht="17.100000000000001">
      <c r="A184" s="150" t="s">
        <v>2970</v>
      </c>
      <c r="B184" s="150" t="s">
        <v>36</v>
      </c>
      <c r="C184" s="150"/>
      <c r="D184" s="150" t="s">
        <v>2911</v>
      </c>
      <c r="E184" s="151"/>
      <c r="F184" s="150" t="s">
        <v>2912</v>
      </c>
      <c r="G184" s="150" t="s">
        <v>2913</v>
      </c>
    </row>
    <row r="185" spans="1:7" ht="17.100000000000001">
      <c r="A185" s="150" t="s">
        <v>3188</v>
      </c>
      <c r="B185" s="150" t="s">
        <v>3189</v>
      </c>
      <c r="C185" s="150" t="s">
        <v>666</v>
      </c>
      <c r="D185" s="150" t="s">
        <v>3084</v>
      </c>
      <c r="E185" s="151" t="s">
        <v>666</v>
      </c>
      <c r="F185" s="150" t="s">
        <v>2415</v>
      </c>
      <c r="G185" s="150" t="s">
        <v>3190</v>
      </c>
    </row>
    <row r="186" spans="1:7" ht="17.25">
      <c r="A186" s="52" t="s">
        <v>3191</v>
      </c>
      <c r="B186" s="52"/>
      <c r="C186" s="52"/>
      <c r="D186" s="52"/>
      <c r="E186" s="53"/>
      <c r="F186" s="52"/>
      <c r="G186" s="52"/>
    </row>
    <row r="187" spans="1:7" ht="17.100000000000001">
      <c r="A187" s="150" t="s">
        <v>3192</v>
      </c>
      <c r="B187" s="150" t="s">
        <v>38</v>
      </c>
      <c r="C187" s="150" t="s">
        <v>214</v>
      </c>
      <c r="D187" s="150" t="s">
        <v>3084</v>
      </c>
      <c r="E187" s="151" t="s">
        <v>214</v>
      </c>
      <c r="F187" s="150" t="s">
        <v>2411</v>
      </c>
      <c r="G187" s="150" t="s">
        <v>3193</v>
      </c>
    </row>
    <row r="188" spans="1:7" ht="17.100000000000001">
      <c r="A188" s="150" t="s">
        <v>3194</v>
      </c>
      <c r="B188" s="150" t="s">
        <v>38</v>
      </c>
      <c r="C188" s="150" t="s">
        <v>666</v>
      </c>
      <c r="D188" s="150" t="s">
        <v>3084</v>
      </c>
      <c r="E188" s="151" t="s">
        <v>666</v>
      </c>
      <c r="F188" s="150" t="s">
        <v>2415</v>
      </c>
      <c r="G188" s="150" t="s">
        <v>3195</v>
      </c>
    </row>
    <row r="189" spans="1:7" ht="17.100000000000001">
      <c r="A189" s="150" t="s">
        <v>2978</v>
      </c>
      <c r="B189" s="150" t="s">
        <v>40</v>
      </c>
      <c r="C189" s="150" t="s">
        <v>2921</v>
      </c>
      <c r="D189" s="150" t="s">
        <v>3084</v>
      </c>
      <c r="E189" s="151" t="s">
        <v>3107</v>
      </c>
      <c r="F189" s="150" t="s">
        <v>2766</v>
      </c>
      <c r="G189" s="150" t="s">
        <v>2913</v>
      </c>
    </row>
    <row r="190" spans="1:7" ht="17.100000000000001">
      <c r="A190" s="150" t="s">
        <v>3196</v>
      </c>
      <c r="B190" s="150" t="s">
        <v>40</v>
      </c>
      <c r="C190" s="150" t="s">
        <v>3083</v>
      </c>
      <c r="D190" s="150" t="s">
        <v>3084</v>
      </c>
      <c r="E190" s="151" t="s">
        <v>3083</v>
      </c>
      <c r="F190" s="150" t="s">
        <v>2411</v>
      </c>
      <c r="G190" s="150" t="s">
        <v>3197</v>
      </c>
    </row>
    <row r="191" spans="1:7" ht="17.25">
      <c r="A191" s="150" t="s">
        <v>3198</v>
      </c>
      <c r="B191" s="150" t="s">
        <v>40</v>
      </c>
      <c r="C191" s="150" t="s">
        <v>666</v>
      </c>
      <c r="D191" s="150" t="s">
        <v>3084</v>
      </c>
      <c r="E191" s="151" t="s">
        <v>666</v>
      </c>
      <c r="F191" s="150" t="s">
        <v>2415</v>
      </c>
      <c r="G191" s="150" t="s">
        <v>3199</v>
      </c>
    </row>
    <row r="192" spans="1:7" ht="17.100000000000001">
      <c r="A192" s="150" t="s">
        <v>3200</v>
      </c>
      <c r="B192" s="150" t="s">
        <v>40</v>
      </c>
      <c r="C192" s="150" t="s">
        <v>214</v>
      </c>
      <c r="D192" s="150" t="s">
        <v>3084</v>
      </c>
      <c r="E192" s="151" t="s">
        <v>214</v>
      </c>
      <c r="F192" s="150" t="s">
        <v>2411</v>
      </c>
      <c r="G192" s="150" t="s">
        <v>3201</v>
      </c>
    </row>
    <row r="193" spans="1:7" ht="17.100000000000001">
      <c r="A193" s="150" t="s">
        <v>3202</v>
      </c>
      <c r="B193" s="150" t="s">
        <v>42</v>
      </c>
      <c r="C193" s="150" t="s">
        <v>3083</v>
      </c>
      <c r="D193" s="150" t="s">
        <v>3084</v>
      </c>
      <c r="E193" s="151" t="s">
        <v>3083</v>
      </c>
      <c r="F193" s="150" t="s">
        <v>2411</v>
      </c>
      <c r="G193" s="150" t="s">
        <v>3203</v>
      </c>
    </row>
    <row r="194" spans="1:7" ht="17.100000000000001">
      <c r="A194" s="150" t="s">
        <v>2979</v>
      </c>
      <c r="B194" s="150" t="s">
        <v>42</v>
      </c>
      <c r="C194" s="150" t="s">
        <v>2960</v>
      </c>
      <c r="D194" s="150" t="s">
        <v>3084</v>
      </c>
      <c r="E194" s="151" t="s">
        <v>3177</v>
      </c>
      <c r="F194" s="150" t="s">
        <v>2766</v>
      </c>
      <c r="G194" s="150" t="s">
        <v>2913</v>
      </c>
    </row>
    <row r="195" spans="1:7" ht="17.100000000000001">
      <c r="A195" s="150" t="s">
        <v>3204</v>
      </c>
      <c r="B195" s="150" t="s">
        <v>44</v>
      </c>
      <c r="C195" s="150" t="s">
        <v>214</v>
      </c>
      <c r="D195" s="150" t="s">
        <v>3084</v>
      </c>
      <c r="E195" s="151" t="s">
        <v>214</v>
      </c>
      <c r="F195" s="150" t="s">
        <v>2411</v>
      </c>
      <c r="G195" s="150" t="s">
        <v>3205</v>
      </c>
    </row>
    <row r="196" spans="1:7" ht="17.100000000000001">
      <c r="A196" s="150" t="s">
        <v>3206</v>
      </c>
      <c r="B196" s="150" t="s">
        <v>44</v>
      </c>
      <c r="C196" s="150" t="s">
        <v>214</v>
      </c>
      <c r="D196" s="150" t="s">
        <v>3084</v>
      </c>
      <c r="E196" s="151" t="s">
        <v>214</v>
      </c>
      <c r="F196" s="150" t="s">
        <v>2411</v>
      </c>
      <c r="G196" s="150" t="s">
        <v>3207</v>
      </c>
    </row>
    <row r="197" spans="1:7" ht="17.100000000000001">
      <c r="A197" s="150" t="s">
        <v>3208</v>
      </c>
      <c r="B197" s="150" t="s">
        <v>63</v>
      </c>
      <c r="C197" s="150" t="s">
        <v>3209</v>
      </c>
      <c r="D197" s="150" t="s">
        <v>3084</v>
      </c>
      <c r="E197" s="151" t="s">
        <v>214</v>
      </c>
      <c r="F197" s="150" t="s">
        <v>2411</v>
      </c>
      <c r="G197" s="150" t="s">
        <v>3210</v>
      </c>
    </row>
    <row r="198" spans="1:7" ht="17.100000000000001">
      <c r="A198" s="150" t="s">
        <v>3211</v>
      </c>
      <c r="B198" s="150" t="s">
        <v>63</v>
      </c>
      <c r="C198" s="150" t="s">
        <v>3083</v>
      </c>
      <c r="D198" s="150" t="s">
        <v>3084</v>
      </c>
      <c r="E198" s="151" t="s">
        <v>3083</v>
      </c>
      <c r="F198" s="150" t="s">
        <v>2411</v>
      </c>
      <c r="G198" s="150" t="s">
        <v>3212</v>
      </c>
    </row>
    <row r="199" spans="1:7" ht="17.100000000000001">
      <c r="A199" s="150" t="s">
        <v>3213</v>
      </c>
      <c r="B199" s="150" t="s">
        <v>63</v>
      </c>
      <c r="C199" s="150" t="s">
        <v>3214</v>
      </c>
      <c r="D199" s="150" t="s">
        <v>3084</v>
      </c>
      <c r="E199" s="151" t="s">
        <v>3083</v>
      </c>
      <c r="F199" s="150" t="s">
        <v>2411</v>
      </c>
      <c r="G199" s="150" t="s">
        <v>3215</v>
      </c>
    </row>
    <row r="200" spans="1:7" ht="17.100000000000001">
      <c r="A200" s="150" t="s">
        <v>3216</v>
      </c>
      <c r="B200" s="150" t="s">
        <v>64</v>
      </c>
      <c r="C200" s="150" t="s">
        <v>3083</v>
      </c>
      <c r="D200" s="150" t="s">
        <v>3084</v>
      </c>
      <c r="E200" s="151" t="s">
        <v>3083</v>
      </c>
      <c r="F200" s="150" t="s">
        <v>2411</v>
      </c>
      <c r="G200" s="150" t="s">
        <v>3217</v>
      </c>
    </row>
    <row r="201" spans="1:7" ht="17.100000000000001">
      <c r="A201" s="150" t="s">
        <v>2980</v>
      </c>
      <c r="B201" s="150" t="s">
        <v>64</v>
      </c>
      <c r="C201" s="150" t="s">
        <v>2921</v>
      </c>
      <c r="D201" s="150" t="s">
        <v>3084</v>
      </c>
      <c r="E201" s="151" t="s">
        <v>3107</v>
      </c>
      <c r="F201" s="150" t="s">
        <v>2766</v>
      </c>
      <c r="G201" s="150" t="s">
        <v>2981</v>
      </c>
    </row>
    <row r="202" spans="1:7" ht="17.100000000000001">
      <c r="A202" s="150" t="s">
        <v>3218</v>
      </c>
      <c r="B202" s="150" t="s">
        <v>65</v>
      </c>
      <c r="C202" s="150" t="s">
        <v>214</v>
      </c>
      <c r="D202" s="150" t="s">
        <v>3084</v>
      </c>
      <c r="E202" s="151" t="s">
        <v>214</v>
      </c>
      <c r="F202" s="150" t="s">
        <v>2411</v>
      </c>
      <c r="G202" s="150" t="s">
        <v>3219</v>
      </c>
    </row>
    <row r="203" spans="1:7" ht="17.100000000000001">
      <c r="A203" s="150" t="s">
        <v>3220</v>
      </c>
      <c r="B203" s="150"/>
      <c r="C203" s="150" t="s">
        <v>3221</v>
      </c>
      <c r="D203" s="150" t="s">
        <v>3084</v>
      </c>
      <c r="E203" s="151" t="s">
        <v>1902</v>
      </c>
      <c r="F203" s="150" t="s">
        <v>2415</v>
      </c>
      <c r="G203" s="150" t="s">
        <v>3222</v>
      </c>
    </row>
    <row r="204" spans="1:7" ht="17.100000000000001">
      <c r="A204" s="150" t="s">
        <v>3223</v>
      </c>
      <c r="B204" s="150" t="s">
        <v>3224</v>
      </c>
      <c r="C204" s="150" t="s">
        <v>1330</v>
      </c>
      <c r="D204" s="150" t="s">
        <v>3084</v>
      </c>
      <c r="E204" s="151" t="s">
        <v>1330</v>
      </c>
      <c r="F204" s="150" t="s">
        <v>2408</v>
      </c>
      <c r="G204" s="150" t="s">
        <v>2913</v>
      </c>
    </row>
    <row r="205" spans="1:7" ht="17.25">
      <c r="A205" s="52" t="s">
        <v>3225</v>
      </c>
      <c r="B205" s="52"/>
      <c r="C205" s="52"/>
      <c r="D205" s="52"/>
      <c r="E205" s="53"/>
      <c r="F205" s="52"/>
      <c r="G205" s="52"/>
    </row>
    <row r="206" spans="1:7" ht="17.100000000000001">
      <c r="A206" s="150" t="s">
        <v>3226</v>
      </c>
      <c r="B206" s="150" t="s">
        <v>36</v>
      </c>
      <c r="C206" s="150" t="s">
        <v>666</v>
      </c>
      <c r="D206" s="150" t="s">
        <v>3084</v>
      </c>
      <c r="E206" s="151" t="s">
        <v>666</v>
      </c>
      <c r="F206" s="150" t="s">
        <v>2415</v>
      </c>
      <c r="G206" s="150" t="s">
        <v>2913</v>
      </c>
    </row>
    <row r="207" spans="1:7" ht="17.100000000000001">
      <c r="A207" s="150" t="s">
        <v>3227</v>
      </c>
      <c r="B207" s="150" t="s">
        <v>36</v>
      </c>
      <c r="C207" s="150" t="s">
        <v>3083</v>
      </c>
      <c r="D207" s="150" t="s">
        <v>3084</v>
      </c>
      <c r="E207" s="151" t="s">
        <v>3083</v>
      </c>
      <c r="F207" s="150" t="s">
        <v>2411</v>
      </c>
      <c r="G207" s="150" t="s">
        <v>3228</v>
      </c>
    </row>
    <row r="208" spans="1:7" ht="17.100000000000001">
      <c r="A208" s="150" t="s">
        <v>3229</v>
      </c>
      <c r="B208" s="150" t="s">
        <v>42</v>
      </c>
      <c r="C208" s="150" t="s">
        <v>3230</v>
      </c>
      <c r="D208" s="150" t="s">
        <v>3084</v>
      </c>
      <c r="E208" s="151" t="s">
        <v>666</v>
      </c>
      <c r="F208" s="150" t="s">
        <v>2415</v>
      </c>
      <c r="G208" s="150" t="s">
        <v>3231</v>
      </c>
    </row>
    <row r="209" spans="1:7" ht="17.100000000000001">
      <c r="A209" s="150" t="s">
        <v>3232</v>
      </c>
      <c r="B209" s="150" t="s">
        <v>36</v>
      </c>
      <c r="C209" s="150" t="s">
        <v>214</v>
      </c>
      <c r="D209" s="150" t="s">
        <v>3084</v>
      </c>
      <c r="E209" s="151" t="s">
        <v>214</v>
      </c>
      <c r="F209" s="150" t="s">
        <v>2411</v>
      </c>
      <c r="G209" s="150" t="s">
        <v>3233</v>
      </c>
    </row>
    <row r="210" spans="1:7" ht="17.100000000000001">
      <c r="A210" s="150" t="s">
        <v>3234</v>
      </c>
      <c r="B210" s="150" t="s">
        <v>36</v>
      </c>
      <c r="C210" s="150" t="s">
        <v>3083</v>
      </c>
      <c r="D210" s="150" t="s">
        <v>3084</v>
      </c>
      <c r="E210" s="151" t="s">
        <v>3083</v>
      </c>
      <c r="F210" s="150" t="s">
        <v>2411</v>
      </c>
      <c r="G210" s="150" t="s">
        <v>3235</v>
      </c>
    </row>
    <row r="211" spans="1:7" ht="17.25">
      <c r="A211" s="150" t="s">
        <v>2985</v>
      </c>
      <c r="B211" s="150" t="s">
        <v>36</v>
      </c>
      <c r="C211" s="150" t="s">
        <v>2960</v>
      </c>
      <c r="D211" s="150" t="s">
        <v>3084</v>
      </c>
      <c r="E211" s="151" t="s">
        <v>3177</v>
      </c>
      <c r="F211" s="150" t="s">
        <v>2766</v>
      </c>
      <c r="G211" s="150" t="s">
        <v>2913</v>
      </c>
    </row>
    <row r="212" spans="1:7" ht="17.100000000000001">
      <c r="A212" s="150" t="s">
        <v>3236</v>
      </c>
      <c r="B212" s="150" t="s">
        <v>36</v>
      </c>
      <c r="C212" s="150" t="s">
        <v>214</v>
      </c>
      <c r="D212" s="150" t="s">
        <v>3084</v>
      </c>
      <c r="E212" s="151" t="s">
        <v>214</v>
      </c>
      <c r="F212" s="150" t="s">
        <v>2411</v>
      </c>
      <c r="G212" s="150" t="s">
        <v>3237</v>
      </c>
    </row>
    <row r="213" spans="1:7" ht="17.100000000000001">
      <c r="A213" s="150" t="s">
        <v>2986</v>
      </c>
      <c r="B213" s="150" t="s">
        <v>36</v>
      </c>
      <c r="C213" s="150"/>
      <c r="D213" s="150" t="s">
        <v>2911</v>
      </c>
      <c r="E213" s="151"/>
      <c r="F213" s="150" t="s">
        <v>2912</v>
      </c>
      <c r="G213" s="150" t="s">
        <v>2987</v>
      </c>
    </row>
    <row r="214" spans="1:7" ht="17.100000000000001">
      <c r="A214" s="150" t="s">
        <v>3238</v>
      </c>
      <c r="B214" s="150" t="s">
        <v>40</v>
      </c>
      <c r="C214" s="150" t="s">
        <v>3239</v>
      </c>
      <c r="D214" s="150" t="s">
        <v>3084</v>
      </c>
      <c r="E214" s="151" t="s">
        <v>666</v>
      </c>
      <c r="F214" s="150" t="s">
        <v>2415</v>
      </c>
      <c r="G214" s="150" t="s">
        <v>3240</v>
      </c>
    </row>
    <row r="215" spans="1:7" ht="17.100000000000001">
      <c r="A215" s="150" t="s">
        <v>3241</v>
      </c>
      <c r="B215" s="150" t="s">
        <v>40</v>
      </c>
      <c r="C215" s="150" t="s">
        <v>3083</v>
      </c>
      <c r="D215" s="150" t="s">
        <v>3084</v>
      </c>
      <c r="E215" s="151" t="s">
        <v>3083</v>
      </c>
      <c r="F215" s="150" t="s">
        <v>2411</v>
      </c>
      <c r="G215" s="150" t="s">
        <v>3242</v>
      </c>
    </row>
    <row r="216" spans="1:7" ht="17.100000000000001">
      <c r="A216" s="150" t="s">
        <v>3243</v>
      </c>
      <c r="B216" s="150" t="s">
        <v>40</v>
      </c>
      <c r="C216" s="150" t="s">
        <v>666</v>
      </c>
      <c r="D216" s="150" t="s">
        <v>3084</v>
      </c>
      <c r="E216" s="151" t="s">
        <v>666</v>
      </c>
      <c r="F216" s="150" t="s">
        <v>2415</v>
      </c>
      <c r="G216" s="150" t="s">
        <v>3244</v>
      </c>
    </row>
    <row r="217" spans="1:7" ht="17.100000000000001">
      <c r="A217" s="150" t="s">
        <v>3245</v>
      </c>
      <c r="B217" s="150" t="s">
        <v>40</v>
      </c>
      <c r="C217" s="150" t="s">
        <v>214</v>
      </c>
      <c r="D217" s="150" t="s">
        <v>3084</v>
      </c>
      <c r="E217" s="151" t="s">
        <v>214</v>
      </c>
      <c r="F217" s="150" t="s">
        <v>2411</v>
      </c>
      <c r="G217" s="150" t="s">
        <v>3246</v>
      </c>
    </row>
    <row r="218" spans="1:7" ht="17.100000000000001">
      <c r="A218" s="150" t="s">
        <v>3247</v>
      </c>
      <c r="B218" s="150" t="s">
        <v>42</v>
      </c>
      <c r="C218" s="150" t="s">
        <v>3239</v>
      </c>
      <c r="D218" s="150" t="s">
        <v>3084</v>
      </c>
      <c r="E218" s="151" t="s">
        <v>666</v>
      </c>
      <c r="F218" s="150" t="s">
        <v>2415</v>
      </c>
      <c r="G218" s="150" t="s">
        <v>3248</v>
      </c>
    </row>
    <row r="219" spans="1:7" ht="17.100000000000001">
      <c r="A219" s="150" t="s">
        <v>3249</v>
      </c>
      <c r="B219" s="150" t="s">
        <v>42</v>
      </c>
      <c r="C219" s="150" t="s">
        <v>3083</v>
      </c>
      <c r="D219" s="150" t="s">
        <v>3084</v>
      </c>
      <c r="E219" s="151" t="s">
        <v>3083</v>
      </c>
      <c r="F219" s="150" t="s">
        <v>2411</v>
      </c>
      <c r="G219" s="150" t="s">
        <v>3250</v>
      </c>
    </row>
    <row r="220" spans="1:7" ht="17.100000000000001">
      <c r="A220" s="150" t="s">
        <v>2988</v>
      </c>
      <c r="B220" s="150" t="s">
        <v>42</v>
      </c>
      <c r="C220" s="150" t="s">
        <v>2989</v>
      </c>
      <c r="D220" s="150" t="s">
        <v>3084</v>
      </c>
      <c r="E220" s="151" t="s">
        <v>3251</v>
      </c>
      <c r="F220" s="150" t="s">
        <v>2766</v>
      </c>
      <c r="G220" s="150" t="s">
        <v>2990</v>
      </c>
    </row>
    <row r="221" spans="1:7" ht="17.100000000000001">
      <c r="A221" s="150" t="s">
        <v>3252</v>
      </c>
      <c r="B221" s="150" t="s">
        <v>42</v>
      </c>
      <c r="C221" s="150" t="s">
        <v>666</v>
      </c>
      <c r="D221" s="150" t="s">
        <v>3084</v>
      </c>
      <c r="E221" s="151" t="s">
        <v>666</v>
      </c>
      <c r="F221" s="150" t="s">
        <v>2415</v>
      </c>
      <c r="G221" s="150" t="s">
        <v>3253</v>
      </c>
    </row>
    <row r="222" spans="1:7" ht="17.100000000000001">
      <c r="A222" s="150" t="s">
        <v>3254</v>
      </c>
      <c r="B222" s="150" t="s">
        <v>44</v>
      </c>
      <c r="C222" s="150" t="s">
        <v>3083</v>
      </c>
      <c r="D222" s="150" t="s">
        <v>3084</v>
      </c>
      <c r="E222" s="151" t="s">
        <v>3083</v>
      </c>
      <c r="F222" s="150" t="s">
        <v>2411</v>
      </c>
      <c r="G222" s="150" t="s">
        <v>3255</v>
      </c>
    </row>
    <row r="223" spans="1:7" ht="17.100000000000001">
      <c r="A223" s="150" t="s">
        <v>2991</v>
      </c>
      <c r="B223" s="150" t="s">
        <v>44</v>
      </c>
      <c r="C223" s="150" t="s">
        <v>2921</v>
      </c>
      <c r="D223" s="150" t="s">
        <v>3084</v>
      </c>
      <c r="E223" s="151" t="s">
        <v>3107</v>
      </c>
      <c r="F223" s="150" t="s">
        <v>2766</v>
      </c>
      <c r="G223" s="150" t="s">
        <v>2992</v>
      </c>
    </row>
    <row r="224" spans="1:7" ht="17.100000000000001">
      <c r="A224" s="150" t="s">
        <v>3256</v>
      </c>
      <c r="B224" s="150" t="s">
        <v>44</v>
      </c>
      <c r="C224" s="150" t="s">
        <v>3083</v>
      </c>
      <c r="D224" s="150" t="s">
        <v>3084</v>
      </c>
      <c r="E224" s="151" t="s">
        <v>3083</v>
      </c>
      <c r="F224" s="150" t="s">
        <v>2411</v>
      </c>
      <c r="G224" s="150" t="s">
        <v>3257</v>
      </c>
    </row>
    <row r="225" spans="1:7" ht="17.100000000000001">
      <c r="A225" s="150" t="s">
        <v>3258</v>
      </c>
      <c r="B225" s="150" t="s">
        <v>63</v>
      </c>
      <c r="C225" s="150" t="s">
        <v>3083</v>
      </c>
      <c r="D225" s="150" t="s">
        <v>3084</v>
      </c>
      <c r="E225" s="151" t="s">
        <v>3083</v>
      </c>
      <c r="F225" s="150" t="s">
        <v>2411</v>
      </c>
      <c r="G225" s="150" t="s">
        <v>3259</v>
      </c>
    </row>
    <row r="226" spans="1:7" ht="17.100000000000001">
      <c r="A226" s="150" t="s">
        <v>3260</v>
      </c>
      <c r="B226" s="150" t="s">
        <v>64</v>
      </c>
      <c r="C226" s="150" t="s">
        <v>3083</v>
      </c>
      <c r="D226" s="150" t="s">
        <v>3084</v>
      </c>
      <c r="E226" s="151" t="s">
        <v>3083</v>
      </c>
      <c r="F226" s="150" t="s">
        <v>2411</v>
      </c>
      <c r="G226" s="150" t="s">
        <v>3261</v>
      </c>
    </row>
    <row r="227" spans="1:7" ht="17.100000000000001">
      <c r="A227" s="150" t="s">
        <v>3262</v>
      </c>
      <c r="B227" s="150" t="s">
        <v>2946</v>
      </c>
      <c r="C227" s="150" t="s">
        <v>3263</v>
      </c>
      <c r="D227" s="150" t="s">
        <v>3084</v>
      </c>
      <c r="E227" s="151" t="s">
        <v>3263</v>
      </c>
      <c r="F227" s="150" t="s">
        <v>2415</v>
      </c>
      <c r="G227" s="150" t="s">
        <v>3264</v>
      </c>
    </row>
    <row r="228" spans="1:7" ht="17.100000000000001">
      <c r="A228" s="150" t="s">
        <v>2993</v>
      </c>
      <c r="B228" s="150" t="s">
        <v>65</v>
      </c>
      <c r="C228" s="150"/>
      <c r="D228" s="150" t="s">
        <v>2911</v>
      </c>
      <c r="E228" s="151"/>
      <c r="F228" s="150" t="s">
        <v>2912</v>
      </c>
      <c r="G228" s="150" t="s">
        <v>2913</v>
      </c>
    </row>
    <row r="229" spans="1:7" ht="17.100000000000001">
      <c r="A229" s="150" t="s">
        <v>2994</v>
      </c>
      <c r="B229" s="150" t="s">
        <v>40</v>
      </c>
      <c r="C229" s="150"/>
      <c r="D229" s="150" t="s">
        <v>2911</v>
      </c>
      <c r="E229" s="151"/>
      <c r="F229" s="150" t="s">
        <v>2912</v>
      </c>
      <c r="G229" s="150" t="s">
        <v>2913</v>
      </c>
    </row>
    <row r="230" spans="1:7" ht="17.100000000000001">
      <c r="A230" s="150" t="s">
        <v>2995</v>
      </c>
      <c r="B230" s="150" t="s">
        <v>42</v>
      </c>
      <c r="C230" s="150"/>
      <c r="D230" s="150" t="s">
        <v>2911</v>
      </c>
      <c r="E230" s="151"/>
      <c r="F230" s="150" t="s">
        <v>2912</v>
      </c>
      <c r="G230" s="150" t="s">
        <v>2913</v>
      </c>
    </row>
    <row r="231" spans="1:7" ht="17.100000000000001">
      <c r="A231" s="150" t="s">
        <v>2996</v>
      </c>
      <c r="B231" s="150" t="s">
        <v>42</v>
      </c>
      <c r="C231" s="150"/>
      <c r="D231" s="150" t="s">
        <v>2911</v>
      </c>
      <c r="E231" s="151"/>
      <c r="F231" s="150" t="s">
        <v>2912</v>
      </c>
      <c r="G231" s="150" t="s">
        <v>2913</v>
      </c>
    </row>
    <row r="232" spans="1:7" ht="17.100000000000001">
      <c r="A232" s="150" t="s">
        <v>2997</v>
      </c>
      <c r="B232" s="150" t="s">
        <v>2946</v>
      </c>
      <c r="C232" s="150"/>
      <c r="D232" s="150" t="s">
        <v>2911</v>
      </c>
      <c r="E232" s="151"/>
      <c r="F232" s="150" t="s">
        <v>2912</v>
      </c>
      <c r="G232" s="150" t="s">
        <v>2913</v>
      </c>
    </row>
    <row r="233" spans="1:7" ht="17.100000000000001">
      <c r="A233" s="150" t="s">
        <v>2998</v>
      </c>
      <c r="B233" s="150" t="s">
        <v>63</v>
      </c>
      <c r="C233" s="150"/>
      <c r="D233" s="150" t="s">
        <v>2911</v>
      </c>
      <c r="E233" s="151"/>
      <c r="F233" s="150" t="s">
        <v>2912</v>
      </c>
      <c r="G233" s="150" t="s">
        <v>2913</v>
      </c>
    </row>
    <row r="234" spans="1:7" ht="17.100000000000001">
      <c r="A234" s="150" t="s">
        <v>2999</v>
      </c>
      <c r="B234" s="150" t="s">
        <v>2946</v>
      </c>
      <c r="C234" s="150"/>
      <c r="D234" s="150" t="s">
        <v>2911</v>
      </c>
      <c r="E234" s="151"/>
      <c r="F234" s="150" t="s">
        <v>2912</v>
      </c>
      <c r="G234" s="150" t="s">
        <v>2913</v>
      </c>
    </row>
    <row r="235" spans="1:7" ht="17.100000000000001">
      <c r="A235" s="150" t="s">
        <v>3265</v>
      </c>
      <c r="B235" s="150" t="s">
        <v>3266</v>
      </c>
      <c r="C235" s="150" t="s">
        <v>3083</v>
      </c>
      <c r="D235" s="150" t="s">
        <v>3084</v>
      </c>
      <c r="E235" s="151" t="s">
        <v>3083</v>
      </c>
      <c r="F235" s="150" t="s">
        <v>2411</v>
      </c>
      <c r="G235" s="150" t="s">
        <v>2913</v>
      </c>
    </row>
    <row r="236" spans="1:7" ht="17.100000000000001">
      <c r="A236" s="150" t="s">
        <v>3267</v>
      </c>
      <c r="B236" s="150" t="s">
        <v>33</v>
      </c>
      <c r="C236" s="150" t="s">
        <v>3268</v>
      </c>
      <c r="D236" s="150" t="s">
        <v>3084</v>
      </c>
      <c r="E236" s="151" t="s">
        <v>3269</v>
      </c>
      <c r="F236" s="150" t="s">
        <v>2408</v>
      </c>
      <c r="G236" s="150" t="s">
        <v>3270</v>
      </c>
    </row>
    <row r="237" spans="1:7" ht="17.100000000000001">
      <c r="A237" s="150" t="s">
        <v>3271</v>
      </c>
      <c r="B237" s="150" t="s">
        <v>36</v>
      </c>
      <c r="C237" s="150" t="s">
        <v>3083</v>
      </c>
      <c r="D237" s="150" t="s">
        <v>3084</v>
      </c>
      <c r="E237" s="151" t="s">
        <v>3083</v>
      </c>
      <c r="F237" s="150" t="s">
        <v>2411</v>
      </c>
      <c r="G237" s="150" t="s">
        <v>2913</v>
      </c>
    </row>
    <row r="238" spans="1:7" ht="17.100000000000001">
      <c r="A238" s="150" t="s">
        <v>3272</v>
      </c>
      <c r="B238" s="150" t="s">
        <v>3273</v>
      </c>
      <c r="C238" s="150" t="s">
        <v>214</v>
      </c>
      <c r="D238" s="150" t="s">
        <v>3084</v>
      </c>
      <c r="E238" s="151" t="s">
        <v>214</v>
      </c>
      <c r="F238" s="150" t="s">
        <v>2411</v>
      </c>
      <c r="G238" s="150" t="s">
        <v>2913</v>
      </c>
    </row>
    <row r="239" spans="1:7" ht="17.25">
      <c r="A239" s="52" t="s">
        <v>3274</v>
      </c>
      <c r="B239" s="52"/>
      <c r="C239" s="52"/>
      <c r="D239" s="52"/>
      <c r="E239" s="53"/>
      <c r="F239" s="52"/>
      <c r="G239" s="52"/>
    </row>
    <row r="240" spans="1:7" ht="17.100000000000001">
      <c r="A240" s="150" t="s">
        <v>3275</v>
      </c>
      <c r="B240" s="150" t="s">
        <v>35</v>
      </c>
      <c r="C240" s="150" t="s">
        <v>214</v>
      </c>
      <c r="D240" s="150" t="s">
        <v>3084</v>
      </c>
      <c r="E240" s="151" t="s">
        <v>214</v>
      </c>
      <c r="F240" s="150" t="s">
        <v>2411</v>
      </c>
      <c r="G240" s="150" t="s">
        <v>3276</v>
      </c>
    </row>
    <row r="241" spans="1:7" ht="17.100000000000001">
      <c r="A241" s="150" t="s">
        <v>3277</v>
      </c>
      <c r="B241" s="150" t="s">
        <v>33</v>
      </c>
      <c r="C241" s="150" t="s">
        <v>3083</v>
      </c>
      <c r="D241" s="150" t="s">
        <v>3084</v>
      </c>
      <c r="E241" s="151" t="s">
        <v>3083</v>
      </c>
      <c r="F241" s="150" t="s">
        <v>2411</v>
      </c>
      <c r="G241" s="150" t="s">
        <v>3278</v>
      </c>
    </row>
    <row r="242" spans="1:7" ht="17.25">
      <c r="A242" s="150" t="s">
        <v>3279</v>
      </c>
      <c r="B242" s="150" t="s">
        <v>38</v>
      </c>
      <c r="C242" s="150" t="s">
        <v>666</v>
      </c>
      <c r="D242" s="150" t="s">
        <v>3084</v>
      </c>
      <c r="E242" s="151" t="s">
        <v>666</v>
      </c>
      <c r="F242" s="151" t="s">
        <v>2415</v>
      </c>
      <c r="G242" s="150" t="s">
        <v>3280</v>
      </c>
    </row>
    <row r="243" spans="1:7" ht="17.100000000000001">
      <c r="A243" s="150" t="s">
        <v>3281</v>
      </c>
      <c r="B243" s="150" t="s">
        <v>40</v>
      </c>
      <c r="C243" s="150" t="s">
        <v>214</v>
      </c>
      <c r="D243" s="150" t="s">
        <v>3084</v>
      </c>
      <c r="E243" s="151" t="s">
        <v>214</v>
      </c>
      <c r="F243" s="150" t="s">
        <v>2411</v>
      </c>
      <c r="G243" s="150" t="s">
        <v>3282</v>
      </c>
    </row>
    <row r="244" spans="1:7" ht="17.100000000000001">
      <c r="A244" s="150" t="s">
        <v>3283</v>
      </c>
      <c r="B244" s="150" t="s">
        <v>40</v>
      </c>
      <c r="C244" s="150" t="s">
        <v>214</v>
      </c>
      <c r="D244" s="150" t="s">
        <v>3084</v>
      </c>
      <c r="E244" s="151" t="s">
        <v>214</v>
      </c>
      <c r="F244" s="150" t="s">
        <v>2411</v>
      </c>
      <c r="G244" s="150" t="s">
        <v>3284</v>
      </c>
    </row>
    <row r="245" spans="1:7" ht="17.25">
      <c r="A245" s="150" t="s">
        <v>3285</v>
      </c>
      <c r="B245" s="150" t="s">
        <v>40</v>
      </c>
      <c r="C245" s="150" t="s">
        <v>214</v>
      </c>
      <c r="D245" s="150" t="s">
        <v>3084</v>
      </c>
      <c r="E245" s="151" t="s">
        <v>214</v>
      </c>
      <c r="F245" s="150" t="s">
        <v>2411</v>
      </c>
      <c r="G245" s="150" t="s">
        <v>3286</v>
      </c>
    </row>
    <row r="246" spans="1:7" ht="17.100000000000001">
      <c r="A246" s="150" t="s">
        <v>3287</v>
      </c>
      <c r="B246" s="150" t="s">
        <v>33</v>
      </c>
      <c r="C246" s="150" t="s">
        <v>214</v>
      </c>
      <c r="D246" s="150" t="s">
        <v>3084</v>
      </c>
      <c r="E246" s="151" t="s">
        <v>214</v>
      </c>
      <c r="F246" s="150" t="s">
        <v>2411</v>
      </c>
      <c r="G246" s="150" t="s">
        <v>3288</v>
      </c>
    </row>
    <row r="247" spans="1:7" ht="17.100000000000001">
      <c r="A247" s="150" t="s">
        <v>3001</v>
      </c>
      <c r="B247" s="150" t="s">
        <v>44</v>
      </c>
      <c r="C247" s="150"/>
      <c r="D247" s="150" t="s">
        <v>2911</v>
      </c>
      <c r="E247" s="151"/>
      <c r="F247" s="150" t="s">
        <v>3002</v>
      </c>
      <c r="G247" s="150" t="s">
        <v>2913</v>
      </c>
    </row>
    <row r="248" spans="1:7" ht="17.100000000000001">
      <c r="A248" s="150" t="s">
        <v>3003</v>
      </c>
      <c r="B248" s="150" t="s">
        <v>44</v>
      </c>
      <c r="C248" s="150" t="s">
        <v>3004</v>
      </c>
      <c r="D248" s="150" t="s">
        <v>2911</v>
      </c>
      <c r="E248" s="151"/>
      <c r="F248" s="150" t="s">
        <v>3005</v>
      </c>
      <c r="G248" s="150" t="s">
        <v>3006</v>
      </c>
    </row>
    <row r="249" spans="1:7" ht="17.100000000000001">
      <c r="A249" s="150" t="s">
        <v>3289</v>
      </c>
      <c r="B249" s="150" t="s">
        <v>63</v>
      </c>
      <c r="C249" s="150" t="s">
        <v>214</v>
      </c>
      <c r="D249" s="150" t="s">
        <v>3084</v>
      </c>
      <c r="E249" s="151" t="s">
        <v>214</v>
      </c>
      <c r="F249" s="150" t="s">
        <v>2411</v>
      </c>
      <c r="G249" s="150" t="s">
        <v>3284</v>
      </c>
    </row>
    <row r="250" spans="1:7" ht="17.100000000000001">
      <c r="A250" s="150" t="s">
        <v>3290</v>
      </c>
      <c r="B250" s="150" t="s">
        <v>64</v>
      </c>
      <c r="C250" s="150" t="s">
        <v>3083</v>
      </c>
      <c r="D250" s="150" t="s">
        <v>3084</v>
      </c>
      <c r="E250" s="151" t="s">
        <v>3083</v>
      </c>
      <c r="F250" s="150" t="s">
        <v>2411</v>
      </c>
      <c r="G250" s="150" t="s">
        <v>3291</v>
      </c>
    </row>
    <row r="251" spans="1:7" ht="17.100000000000001">
      <c r="A251" s="150" t="s">
        <v>3292</v>
      </c>
      <c r="B251" s="150" t="s">
        <v>64</v>
      </c>
      <c r="C251" s="150" t="s">
        <v>3083</v>
      </c>
      <c r="D251" s="150" t="s">
        <v>3084</v>
      </c>
      <c r="E251" s="151" t="s">
        <v>3083</v>
      </c>
      <c r="F251" s="150" t="s">
        <v>2411</v>
      </c>
      <c r="G251" s="150" t="s">
        <v>3293</v>
      </c>
    </row>
    <row r="252" spans="1:7" ht="17.100000000000001">
      <c r="A252" s="150" t="s">
        <v>3294</v>
      </c>
      <c r="B252" s="150" t="s">
        <v>65</v>
      </c>
      <c r="C252" s="150" t="s">
        <v>214</v>
      </c>
      <c r="D252" s="150" t="s">
        <v>3084</v>
      </c>
      <c r="E252" s="151" t="s">
        <v>214</v>
      </c>
      <c r="F252" s="150" t="s">
        <v>2411</v>
      </c>
      <c r="G252" s="150" t="s">
        <v>3295</v>
      </c>
    </row>
    <row r="253" spans="1:7" ht="17.100000000000001">
      <c r="A253" s="150" t="s">
        <v>3296</v>
      </c>
      <c r="B253" s="150" t="s">
        <v>42</v>
      </c>
      <c r="C253" s="150" t="s">
        <v>3297</v>
      </c>
      <c r="D253" s="150" t="s">
        <v>3084</v>
      </c>
      <c r="E253" s="151" t="s">
        <v>214</v>
      </c>
      <c r="F253" s="150" t="s">
        <v>2411</v>
      </c>
      <c r="G253" s="150" t="s">
        <v>2913</v>
      </c>
    </row>
    <row r="254" spans="1:7" ht="17.100000000000001">
      <c r="A254" s="150" t="s">
        <v>3298</v>
      </c>
      <c r="B254" s="150" t="s">
        <v>38</v>
      </c>
      <c r="C254" s="150" t="s">
        <v>3083</v>
      </c>
      <c r="D254" s="150" t="s">
        <v>3084</v>
      </c>
      <c r="E254" s="151" t="s">
        <v>3083</v>
      </c>
      <c r="F254" s="150" t="s">
        <v>2411</v>
      </c>
      <c r="G254" s="150" t="s">
        <v>2913</v>
      </c>
    </row>
    <row r="255" spans="1:7" ht="17.100000000000001">
      <c r="A255" s="150" t="s">
        <v>3299</v>
      </c>
      <c r="B255" s="150" t="s">
        <v>33</v>
      </c>
      <c r="C255" s="150" t="s">
        <v>214</v>
      </c>
      <c r="D255" s="150" t="s">
        <v>3084</v>
      </c>
      <c r="E255" s="151" t="s">
        <v>214</v>
      </c>
      <c r="F255" s="150" t="s">
        <v>2411</v>
      </c>
      <c r="G255" s="150" t="s">
        <v>2913</v>
      </c>
    </row>
    <row r="256" spans="1:7" ht="17.100000000000001">
      <c r="A256" s="150" t="s">
        <v>3009</v>
      </c>
      <c r="B256" s="150" t="s">
        <v>2946</v>
      </c>
      <c r="C256" s="150"/>
      <c r="D256" s="150" t="s">
        <v>2911</v>
      </c>
      <c r="E256" s="151"/>
      <c r="F256" s="150" t="s">
        <v>3010</v>
      </c>
      <c r="G256" s="150" t="s">
        <v>2913</v>
      </c>
    </row>
    <row r="257" spans="1:7" ht="17.25">
      <c r="A257" s="52" t="s">
        <v>3300</v>
      </c>
      <c r="B257" s="52"/>
      <c r="C257" s="52"/>
      <c r="D257" s="52"/>
      <c r="E257" s="53"/>
      <c r="F257" s="52"/>
      <c r="G257" s="52"/>
    </row>
    <row r="258" spans="1:7" ht="17.100000000000001">
      <c r="A258" s="150" t="s">
        <v>3301</v>
      </c>
      <c r="B258" s="150" t="s">
        <v>33</v>
      </c>
      <c r="C258" s="150" t="s">
        <v>3302</v>
      </c>
      <c r="D258" s="150" t="s">
        <v>3084</v>
      </c>
      <c r="E258" s="151" t="s">
        <v>666</v>
      </c>
      <c r="F258" s="150" t="s">
        <v>2415</v>
      </c>
      <c r="G258" s="150" t="s">
        <v>2913</v>
      </c>
    </row>
    <row r="259" spans="1:7" ht="17.100000000000001">
      <c r="A259" s="150" t="s">
        <v>3303</v>
      </c>
      <c r="B259" s="150" t="s">
        <v>38</v>
      </c>
      <c r="C259" s="150" t="s">
        <v>214</v>
      </c>
      <c r="D259" s="150" t="s">
        <v>3084</v>
      </c>
      <c r="E259" s="151" t="s">
        <v>214</v>
      </c>
      <c r="F259" s="150" t="s">
        <v>2411</v>
      </c>
      <c r="G259" s="150" t="s">
        <v>3295</v>
      </c>
    </row>
    <row r="260" spans="1:7" ht="17.100000000000001">
      <c r="A260" s="150" t="s">
        <v>3304</v>
      </c>
      <c r="B260" s="150" t="s">
        <v>42</v>
      </c>
      <c r="C260" s="150" t="s">
        <v>3083</v>
      </c>
      <c r="D260" s="150" t="s">
        <v>3084</v>
      </c>
      <c r="E260" s="151" t="s">
        <v>3083</v>
      </c>
      <c r="F260" s="150" t="s">
        <v>2411</v>
      </c>
      <c r="G260" s="150" t="s">
        <v>3305</v>
      </c>
    </row>
    <row r="261" spans="1:7" ht="17.100000000000001">
      <c r="A261" s="150" t="s">
        <v>3306</v>
      </c>
      <c r="B261" s="150" t="s">
        <v>42</v>
      </c>
      <c r="C261" s="150" t="s">
        <v>3083</v>
      </c>
      <c r="D261" s="150" t="s">
        <v>3084</v>
      </c>
      <c r="E261" s="151" t="s">
        <v>3083</v>
      </c>
      <c r="F261" s="150" t="s">
        <v>2411</v>
      </c>
      <c r="G261" s="150" t="s">
        <v>3307</v>
      </c>
    </row>
    <row r="262" spans="1:7" ht="17.100000000000001">
      <c r="A262" s="150" t="s">
        <v>3308</v>
      </c>
      <c r="B262" s="150" t="s">
        <v>44</v>
      </c>
      <c r="C262" s="150" t="s">
        <v>214</v>
      </c>
      <c r="D262" s="150" t="s">
        <v>3084</v>
      </c>
      <c r="E262" s="151" t="s">
        <v>214</v>
      </c>
      <c r="F262" s="150" t="s">
        <v>2411</v>
      </c>
      <c r="G262" s="150" t="s">
        <v>3309</v>
      </c>
    </row>
    <row r="263" spans="1:7" ht="17.25">
      <c r="A263" s="150" t="s">
        <v>3310</v>
      </c>
      <c r="B263" s="150" t="s">
        <v>63</v>
      </c>
      <c r="C263" s="150" t="s">
        <v>3311</v>
      </c>
      <c r="D263" s="150" t="s">
        <v>3084</v>
      </c>
      <c r="E263" s="151" t="s">
        <v>214</v>
      </c>
      <c r="F263" s="150" t="s">
        <v>2411</v>
      </c>
      <c r="G263" s="150" t="s">
        <v>3312</v>
      </c>
    </row>
    <row r="264" spans="1:7" ht="17.100000000000001">
      <c r="A264" s="150" t="s">
        <v>3313</v>
      </c>
      <c r="B264" s="150" t="s">
        <v>63</v>
      </c>
      <c r="C264" s="150" t="s">
        <v>3311</v>
      </c>
      <c r="D264" s="150" t="s">
        <v>3084</v>
      </c>
      <c r="E264" s="151" t="s">
        <v>214</v>
      </c>
      <c r="F264" s="150" t="s">
        <v>2411</v>
      </c>
      <c r="G264" s="150" t="s">
        <v>3312</v>
      </c>
    </row>
    <row r="265" spans="1:7" ht="17.100000000000001">
      <c r="A265" s="150" t="s">
        <v>3314</v>
      </c>
      <c r="B265" s="150" t="s">
        <v>63</v>
      </c>
      <c r="C265" s="150" t="s">
        <v>214</v>
      </c>
      <c r="D265" s="150" t="s">
        <v>3084</v>
      </c>
      <c r="E265" s="151" t="s">
        <v>214</v>
      </c>
      <c r="F265" s="150" t="s">
        <v>2411</v>
      </c>
      <c r="G265" s="150" t="s">
        <v>3315</v>
      </c>
    </row>
    <row r="266" spans="1:7" ht="17.100000000000001">
      <c r="A266" s="150" t="s">
        <v>3316</v>
      </c>
      <c r="B266" s="150" t="s">
        <v>64</v>
      </c>
      <c r="C266" s="150" t="s">
        <v>3083</v>
      </c>
      <c r="D266" s="150" t="s">
        <v>3084</v>
      </c>
      <c r="E266" s="151" t="s">
        <v>3083</v>
      </c>
      <c r="F266" s="150" t="s">
        <v>2411</v>
      </c>
      <c r="G266" s="150" t="s">
        <v>3317</v>
      </c>
    </row>
    <row r="267" spans="1:7" ht="17.100000000000001">
      <c r="A267" s="150" t="s">
        <v>3318</v>
      </c>
      <c r="B267" s="150" t="s">
        <v>64</v>
      </c>
      <c r="C267" s="150" t="s">
        <v>3319</v>
      </c>
      <c r="D267" s="150" t="s">
        <v>3084</v>
      </c>
      <c r="E267" s="151" t="s">
        <v>666</v>
      </c>
      <c r="F267" s="150" t="s">
        <v>2415</v>
      </c>
      <c r="G267" s="150" t="s">
        <v>3320</v>
      </c>
    </row>
    <row r="268" spans="1:7" ht="17.100000000000001">
      <c r="A268" s="150" t="s">
        <v>3012</v>
      </c>
      <c r="B268" s="150" t="s">
        <v>65</v>
      </c>
      <c r="C268" s="150" t="s">
        <v>2916</v>
      </c>
      <c r="D268" s="150" t="s">
        <v>3084</v>
      </c>
      <c r="E268" s="151" t="s">
        <v>214</v>
      </c>
      <c r="F268" s="150" t="s">
        <v>2766</v>
      </c>
      <c r="G268" s="150" t="s">
        <v>3013</v>
      </c>
    </row>
    <row r="269" spans="1:7" ht="17.100000000000001">
      <c r="A269" s="150" t="s">
        <v>3321</v>
      </c>
      <c r="B269" s="150" t="s">
        <v>65</v>
      </c>
      <c r="C269" s="150" t="s">
        <v>3083</v>
      </c>
      <c r="D269" s="150" t="s">
        <v>3084</v>
      </c>
      <c r="E269" s="151" t="s">
        <v>3083</v>
      </c>
      <c r="F269" s="150" t="s">
        <v>2411</v>
      </c>
      <c r="G269" s="150" t="s">
        <v>3322</v>
      </c>
    </row>
    <row r="270" spans="1:7" ht="17.100000000000001">
      <c r="A270" s="150" t="s">
        <v>3323</v>
      </c>
      <c r="B270" s="150" t="s">
        <v>65</v>
      </c>
      <c r="C270" s="150" t="s">
        <v>214</v>
      </c>
      <c r="D270" s="150" t="s">
        <v>3084</v>
      </c>
      <c r="E270" s="151" t="s">
        <v>214</v>
      </c>
      <c r="F270" s="150" t="s">
        <v>2411</v>
      </c>
      <c r="G270" s="150" t="s">
        <v>3324</v>
      </c>
    </row>
    <row r="271" spans="1:7" ht="17.100000000000001">
      <c r="A271" s="150" t="s">
        <v>3014</v>
      </c>
      <c r="B271" s="150" t="s">
        <v>63</v>
      </c>
      <c r="C271" s="150"/>
      <c r="D271" s="150" t="s">
        <v>2911</v>
      </c>
      <c r="E271" s="151"/>
      <c r="F271" s="150" t="s">
        <v>2912</v>
      </c>
      <c r="G271" s="150" t="s">
        <v>2913</v>
      </c>
    </row>
    <row r="272" spans="1:7" ht="17.100000000000001">
      <c r="A272" s="150" t="s">
        <v>3325</v>
      </c>
      <c r="B272" s="150" t="s">
        <v>3326</v>
      </c>
      <c r="C272" s="150" t="s">
        <v>214</v>
      </c>
      <c r="D272" s="150" t="s">
        <v>3084</v>
      </c>
      <c r="E272" s="151" t="s">
        <v>214</v>
      </c>
      <c r="F272" s="150" t="s">
        <v>2411</v>
      </c>
      <c r="G272" s="150" t="s">
        <v>3327</v>
      </c>
    </row>
    <row r="273" spans="1:7" ht="17.100000000000001">
      <c r="A273" s="150" t="s">
        <v>3328</v>
      </c>
      <c r="B273" s="150" t="s">
        <v>3329</v>
      </c>
      <c r="C273" s="150" t="s">
        <v>3083</v>
      </c>
      <c r="D273" s="150" t="s">
        <v>3084</v>
      </c>
      <c r="E273" s="151" t="s">
        <v>3083</v>
      </c>
      <c r="F273" s="150" t="s">
        <v>2411</v>
      </c>
      <c r="G273" s="150" t="s">
        <v>3330</v>
      </c>
    </row>
    <row r="274" spans="1:7" ht="17.100000000000001">
      <c r="A274" s="150" t="s">
        <v>3331</v>
      </c>
      <c r="B274" s="150" t="s">
        <v>3332</v>
      </c>
      <c r="C274" s="150" t="s">
        <v>1330</v>
      </c>
      <c r="D274" s="150" t="s">
        <v>3084</v>
      </c>
      <c r="E274" s="151" t="s">
        <v>1330</v>
      </c>
      <c r="F274" s="150" t="s">
        <v>2408</v>
      </c>
      <c r="G274" s="150" t="s">
        <v>2913</v>
      </c>
    </row>
    <row r="275" spans="1:7" ht="17.100000000000001">
      <c r="A275" s="150" t="s">
        <v>3333</v>
      </c>
      <c r="B275" s="150" t="s">
        <v>3332</v>
      </c>
      <c r="C275" s="150" t="s">
        <v>1330</v>
      </c>
      <c r="D275" s="150" t="s">
        <v>3084</v>
      </c>
      <c r="E275" s="151" t="s">
        <v>1330</v>
      </c>
      <c r="F275" s="150" t="s">
        <v>2408</v>
      </c>
      <c r="G275" s="150" t="s">
        <v>2913</v>
      </c>
    </row>
    <row r="276" spans="1:7" ht="17.100000000000001">
      <c r="A276" s="150" t="s">
        <v>3334</v>
      </c>
      <c r="B276" s="150" t="s">
        <v>40</v>
      </c>
      <c r="C276" s="150" t="s">
        <v>214</v>
      </c>
      <c r="D276" s="150" t="s">
        <v>3084</v>
      </c>
      <c r="E276" s="151" t="s">
        <v>214</v>
      </c>
      <c r="F276" s="150" t="s">
        <v>2411</v>
      </c>
      <c r="G276" s="150" t="s">
        <v>3335</v>
      </c>
    </row>
    <row r="277" spans="1:7" ht="17.100000000000001">
      <c r="A277" s="150" t="s">
        <v>3336</v>
      </c>
      <c r="B277" s="150"/>
      <c r="C277" s="150" t="s">
        <v>214</v>
      </c>
      <c r="D277" s="150" t="s">
        <v>3084</v>
      </c>
      <c r="E277" s="151" t="s">
        <v>214</v>
      </c>
      <c r="F277" s="150" t="s">
        <v>2411</v>
      </c>
      <c r="G277" s="150" t="s">
        <v>2913</v>
      </c>
    </row>
    <row r="278" spans="1:7" ht="17.25">
      <c r="A278" s="52" t="s">
        <v>3337</v>
      </c>
      <c r="B278" s="52"/>
      <c r="C278" s="52"/>
      <c r="D278" s="52"/>
      <c r="E278" s="53"/>
      <c r="F278" s="52"/>
      <c r="G278" s="52"/>
    </row>
    <row r="279" spans="1:7" ht="17.100000000000001">
      <c r="A279" s="150" t="s">
        <v>3338</v>
      </c>
      <c r="B279" s="150" t="s">
        <v>12</v>
      </c>
      <c r="C279" s="150" t="s">
        <v>666</v>
      </c>
      <c r="D279" s="150" t="s">
        <v>3084</v>
      </c>
      <c r="E279" s="151" t="s">
        <v>666</v>
      </c>
      <c r="F279" s="150" t="s">
        <v>2415</v>
      </c>
      <c r="G279" s="150" t="s">
        <v>3339</v>
      </c>
    </row>
    <row r="280" spans="1:7" ht="17.100000000000001">
      <c r="A280" s="150" t="s">
        <v>3340</v>
      </c>
      <c r="B280" s="150" t="s">
        <v>3020</v>
      </c>
      <c r="C280" s="150" t="s">
        <v>1330</v>
      </c>
      <c r="D280" s="150" t="s">
        <v>3084</v>
      </c>
      <c r="E280" s="151" t="s">
        <v>1330</v>
      </c>
      <c r="F280" s="150" t="s">
        <v>2408</v>
      </c>
      <c r="G280" s="150" t="s">
        <v>2913</v>
      </c>
    </row>
    <row r="281" spans="1:7" ht="17.100000000000001">
      <c r="A281" s="150" t="s">
        <v>3341</v>
      </c>
      <c r="B281" s="150"/>
      <c r="C281" s="150" t="s">
        <v>3342</v>
      </c>
      <c r="D281" s="150" t="s">
        <v>3084</v>
      </c>
      <c r="E281" s="151" t="s">
        <v>3182</v>
      </c>
      <c r="F281" s="150" t="s">
        <v>2415</v>
      </c>
      <c r="G281" s="150" t="s">
        <v>2913</v>
      </c>
    </row>
    <row r="282" spans="1:7" ht="17.100000000000001">
      <c r="A282" s="150" t="s">
        <v>3343</v>
      </c>
      <c r="B282" s="150" t="s">
        <v>3344</v>
      </c>
      <c r="C282" s="150" t="s">
        <v>3083</v>
      </c>
      <c r="D282" s="150" t="s">
        <v>3084</v>
      </c>
      <c r="E282" s="151" t="s">
        <v>3083</v>
      </c>
      <c r="F282" s="150" t="s">
        <v>2411</v>
      </c>
      <c r="G282" s="150" t="s">
        <v>3345</v>
      </c>
    </row>
    <row r="283" spans="1:7" ht="17.100000000000001">
      <c r="A283" s="150" t="s">
        <v>3346</v>
      </c>
      <c r="B283" s="150"/>
      <c r="C283" s="150" t="s">
        <v>214</v>
      </c>
      <c r="D283" s="150" t="s">
        <v>3084</v>
      </c>
      <c r="E283" s="151" t="s">
        <v>214</v>
      </c>
      <c r="F283" s="150" t="s">
        <v>2411</v>
      </c>
      <c r="G283" s="150" t="s">
        <v>2913</v>
      </c>
    </row>
    <row r="284" spans="1:7" ht="17.25">
      <c r="A284" s="52" t="s">
        <v>3347</v>
      </c>
      <c r="B284" s="52"/>
      <c r="C284" s="52"/>
      <c r="D284" s="52"/>
      <c r="E284" s="53"/>
      <c r="F284" s="52"/>
      <c r="G284" s="52"/>
    </row>
    <row r="285" spans="1:7" ht="17.100000000000001">
      <c r="A285" s="150" t="s">
        <v>3348</v>
      </c>
      <c r="B285" s="150" t="s">
        <v>26</v>
      </c>
      <c r="C285" s="150" t="s">
        <v>214</v>
      </c>
      <c r="D285" s="150" t="s">
        <v>3084</v>
      </c>
      <c r="E285" s="151" t="s">
        <v>214</v>
      </c>
      <c r="F285" s="150" t="s">
        <v>2411</v>
      </c>
      <c r="G285" s="150" t="s">
        <v>2913</v>
      </c>
    </row>
    <row r="286" spans="1:7" ht="17.100000000000001">
      <c r="A286" s="150" t="s">
        <v>3349</v>
      </c>
      <c r="B286" s="150" t="s">
        <v>3350</v>
      </c>
      <c r="C286" s="150" t="s">
        <v>214</v>
      </c>
      <c r="D286" s="150" t="s">
        <v>3084</v>
      </c>
      <c r="E286" s="151" t="s">
        <v>214</v>
      </c>
      <c r="F286" s="150" t="s">
        <v>2411</v>
      </c>
      <c r="G286" s="150" t="s">
        <v>3351</v>
      </c>
    </row>
    <row r="287" spans="1:7" ht="17.100000000000001">
      <c r="A287" s="150" t="s">
        <v>3352</v>
      </c>
      <c r="B287" s="150" t="s">
        <v>3350</v>
      </c>
      <c r="C287" s="150" t="s">
        <v>214</v>
      </c>
      <c r="D287" s="150" t="s">
        <v>3084</v>
      </c>
      <c r="E287" s="151" t="s">
        <v>214</v>
      </c>
      <c r="F287" s="150" t="s">
        <v>2411</v>
      </c>
      <c r="G287" s="150" t="s">
        <v>2913</v>
      </c>
    </row>
    <row r="288" spans="1:7" ht="17.100000000000001">
      <c r="A288" s="150" t="s">
        <v>3353</v>
      </c>
      <c r="B288" s="150" t="s">
        <v>28</v>
      </c>
      <c r="C288" s="150" t="s">
        <v>214</v>
      </c>
      <c r="D288" s="150" t="s">
        <v>3084</v>
      </c>
      <c r="E288" s="151" t="s">
        <v>214</v>
      </c>
      <c r="F288" s="150" t="s">
        <v>2411</v>
      </c>
      <c r="G288" s="150" t="s">
        <v>3354</v>
      </c>
    </row>
    <row r="289" spans="1:7" ht="17.100000000000001">
      <c r="A289" s="150" t="s">
        <v>3019</v>
      </c>
      <c r="B289" s="150" t="s">
        <v>3020</v>
      </c>
      <c r="C289" s="150" t="s">
        <v>2921</v>
      </c>
      <c r="D289" s="150" t="s">
        <v>3084</v>
      </c>
      <c r="E289" s="151" t="s">
        <v>3107</v>
      </c>
      <c r="F289" s="150" t="s">
        <v>2766</v>
      </c>
      <c r="G289" s="150" t="s">
        <v>2913</v>
      </c>
    </row>
    <row r="290" spans="1:7" ht="17.25">
      <c r="A290" s="52" t="s">
        <v>3355</v>
      </c>
      <c r="B290" s="52"/>
      <c r="C290" s="52"/>
      <c r="D290" s="52"/>
      <c r="E290" s="53"/>
      <c r="F290" s="52"/>
      <c r="G290" s="52"/>
    </row>
    <row r="291" spans="1:7" ht="17.100000000000001">
      <c r="A291" s="150" t="s">
        <v>3356</v>
      </c>
      <c r="B291" s="150" t="s">
        <v>3047</v>
      </c>
      <c r="C291" s="150" t="s">
        <v>214</v>
      </c>
      <c r="D291" s="150" t="s">
        <v>3084</v>
      </c>
      <c r="E291" s="151" t="s">
        <v>214</v>
      </c>
      <c r="F291" s="150" t="s">
        <v>2411</v>
      </c>
      <c r="G291" s="150" t="s">
        <v>2913</v>
      </c>
    </row>
    <row r="292" spans="1:7" ht="17.100000000000001">
      <c r="A292" s="150" t="s">
        <v>3357</v>
      </c>
      <c r="B292" s="150" t="s">
        <v>3047</v>
      </c>
      <c r="C292" s="150" t="s">
        <v>3358</v>
      </c>
      <c r="D292" s="150" t="s">
        <v>3084</v>
      </c>
      <c r="E292" s="151" t="s">
        <v>214</v>
      </c>
      <c r="F292" s="150" t="s">
        <v>2411</v>
      </c>
      <c r="G292" s="150" t="s">
        <v>2913</v>
      </c>
    </row>
    <row r="293" spans="1:7" ht="17.100000000000001">
      <c r="A293" s="150" t="s">
        <v>3359</v>
      </c>
      <c r="B293" s="150" t="s">
        <v>3047</v>
      </c>
      <c r="C293" s="150" t="s">
        <v>3297</v>
      </c>
      <c r="D293" s="150" t="s">
        <v>3084</v>
      </c>
      <c r="E293" s="151" t="s">
        <v>214</v>
      </c>
      <c r="F293" s="150" t="s">
        <v>2411</v>
      </c>
      <c r="G293" s="150" t="s">
        <v>3360</v>
      </c>
    </row>
    <row r="294" spans="1:7" ht="17.100000000000001">
      <c r="A294" s="150" t="s">
        <v>3361</v>
      </c>
      <c r="B294" s="150" t="s">
        <v>3047</v>
      </c>
      <c r="C294" s="150" t="s">
        <v>214</v>
      </c>
      <c r="D294" s="150" t="s">
        <v>3084</v>
      </c>
      <c r="E294" s="151" t="s">
        <v>214</v>
      </c>
      <c r="F294" s="150" t="s">
        <v>2411</v>
      </c>
      <c r="G294" s="150" t="s">
        <v>2913</v>
      </c>
    </row>
    <row r="295" spans="1:7" ht="17.25">
      <c r="A295" s="52" t="s">
        <v>3362</v>
      </c>
      <c r="B295" s="52"/>
      <c r="C295" s="52"/>
      <c r="D295" s="52"/>
      <c r="E295" s="53"/>
      <c r="F295" s="52"/>
      <c r="G295" s="52"/>
    </row>
    <row r="296" spans="1:7" ht="17.25">
      <c r="A296" s="150" t="s">
        <v>3363</v>
      </c>
      <c r="B296" s="150" t="s">
        <v>3364</v>
      </c>
      <c r="C296" s="150" t="s">
        <v>3365</v>
      </c>
      <c r="D296" s="150" t="s">
        <v>3084</v>
      </c>
      <c r="E296" s="151" t="s">
        <v>214</v>
      </c>
      <c r="F296" s="150" t="s">
        <v>2411</v>
      </c>
      <c r="G296" s="150" t="s">
        <v>2913</v>
      </c>
    </row>
    <row r="297" spans="1:7" ht="17.100000000000001">
      <c r="A297" s="150" t="s">
        <v>3366</v>
      </c>
      <c r="B297" s="150" t="s">
        <v>3020</v>
      </c>
      <c r="C297" s="150" t="s">
        <v>666</v>
      </c>
      <c r="D297" s="150" t="s">
        <v>3084</v>
      </c>
      <c r="E297" s="151" t="s">
        <v>666</v>
      </c>
      <c r="F297" s="150" t="s">
        <v>2415</v>
      </c>
      <c r="G297" s="150" t="s">
        <v>3367</v>
      </c>
    </row>
    <row r="298" spans="1:7" ht="17.100000000000001">
      <c r="A298" s="150" t="s">
        <v>3368</v>
      </c>
      <c r="B298" s="150" t="s">
        <v>3369</v>
      </c>
      <c r="C298" s="150" t="s">
        <v>3370</v>
      </c>
      <c r="D298" s="150" t="s">
        <v>3084</v>
      </c>
      <c r="E298" s="151" t="s">
        <v>214</v>
      </c>
      <c r="F298" s="150" t="s">
        <v>2411</v>
      </c>
      <c r="G298" s="150" t="s">
        <v>2913</v>
      </c>
    </row>
    <row r="299" spans="1:7" ht="17.100000000000001">
      <c r="A299" s="150" t="s">
        <v>3371</v>
      </c>
      <c r="B299" s="150" t="s">
        <v>3372</v>
      </c>
      <c r="C299" s="150" t="s">
        <v>214</v>
      </c>
      <c r="D299" s="150" t="s">
        <v>3084</v>
      </c>
      <c r="E299" s="151" t="s">
        <v>214</v>
      </c>
      <c r="F299" s="150" t="s">
        <v>2411</v>
      </c>
      <c r="G299" s="150" t="s">
        <v>2913</v>
      </c>
    </row>
    <row r="300" spans="1:7" ht="17.100000000000001">
      <c r="A300" s="150" t="s">
        <v>3373</v>
      </c>
      <c r="B300" s="150" t="s">
        <v>3374</v>
      </c>
      <c r="C300" s="150" t="s">
        <v>666</v>
      </c>
      <c r="D300" s="150" t="s">
        <v>3084</v>
      </c>
      <c r="E300" s="151" t="s">
        <v>666</v>
      </c>
      <c r="F300" s="150" t="s">
        <v>2415</v>
      </c>
      <c r="G300" s="150" t="s">
        <v>2913</v>
      </c>
    </row>
    <row r="301" spans="1:7" ht="17.25">
      <c r="A301" s="150" t="s">
        <v>3375</v>
      </c>
      <c r="B301" s="150" t="s">
        <v>3376</v>
      </c>
      <c r="C301" s="150" t="s">
        <v>214</v>
      </c>
      <c r="D301" s="150" t="s">
        <v>3084</v>
      </c>
      <c r="E301" s="151" t="s">
        <v>214</v>
      </c>
      <c r="F301" s="150" t="s">
        <v>2411</v>
      </c>
      <c r="G301" s="150" t="s">
        <v>2913</v>
      </c>
    </row>
    <row r="302" spans="1:7" ht="17.100000000000001">
      <c r="A302" s="150" t="s">
        <v>3377</v>
      </c>
      <c r="B302" s="150" t="s">
        <v>3372</v>
      </c>
      <c r="C302" s="150" t="s">
        <v>214</v>
      </c>
      <c r="D302" s="150" t="s">
        <v>3084</v>
      </c>
      <c r="E302" s="151" t="s">
        <v>214</v>
      </c>
      <c r="F302" s="150" t="s">
        <v>2411</v>
      </c>
      <c r="G302" s="150" t="s">
        <v>2913</v>
      </c>
    </row>
    <row r="303" spans="1:7" ht="17.100000000000001">
      <c r="A303" s="150" t="s">
        <v>3378</v>
      </c>
      <c r="B303" s="150" t="s">
        <v>3372</v>
      </c>
      <c r="C303" s="150" t="s">
        <v>214</v>
      </c>
      <c r="D303" s="150" t="s">
        <v>3084</v>
      </c>
      <c r="E303" s="151" t="s">
        <v>214</v>
      </c>
      <c r="F303" s="150" t="s">
        <v>2411</v>
      </c>
      <c r="G303" s="150" t="s">
        <v>2913</v>
      </c>
    </row>
    <row r="304" spans="1:7" ht="17.25">
      <c r="A304" s="52" t="s">
        <v>3379</v>
      </c>
      <c r="B304" s="52"/>
      <c r="C304" s="52"/>
      <c r="D304" s="52"/>
      <c r="E304" s="53"/>
      <c r="F304" s="52"/>
      <c r="G304" s="52"/>
    </row>
    <row r="305" spans="1:7" ht="17.100000000000001">
      <c r="A305" s="150" t="s">
        <v>3380</v>
      </c>
      <c r="B305" s="150" t="s">
        <v>26</v>
      </c>
      <c r="C305" s="150" t="s">
        <v>214</v>
      </c>
      <c r="D305" s="150" t="s">
        <v>3084</v>
      </c>
      <c r="E305" s="151" t="s">
        <v>214</v>
      </c>
      <c r="F305" s="150" t="s">
        <v>2411</v>
      </c>
      <c r="G305" s="150" t="s">
        <v>2913</v>
      </c>
    </row>
    <row r="306" spans="1:7" ht="17.100000000000001">
      <c r="A306" s="150" t="s">
        <v>3022</v>
      </c>
      <c r="B306" s="150" t="s">
        <v>26</v>
      </c>
      <c r="C306" s="150" t="s">
        <v>2921</v>
      </c>
      <c r="D306" s="150" t="s">
        <v>3084</v>
      </c>
      <c r="E306" s="151" t="s">
        <v>3107</v>
      </c>
      <c r="F306" s="150" t="s">
        <v>2766</v>
      </c>
      <c r="G306" s="150" t="s">
        <v>2913</v>
      </c>
    </row>
    <row r="307" spans="1:7" ht="17.100000000000001">
      <c r="A307" s="150" t="s">
        <v>3023</v>
      </c>
      <c r="B307" s="150" t="s">
        <v>26</v>
      </c>
      <c r="C307" s="150" t="s">
        <v>2921</v>
      </c>
      <c r="D307" s="150" t="s">
        <v>3084</v>
      </c>
      <c r="E307" s="151" t="s">
        <v>3107</v>
      </c>
      <c r="F307" s="150" t="s">
        <v>2766</v>
      </c>
      <c r="G307" s="150" t="s">
        <v>2913</v>
      </c>
    </row>
    <row r="308" spans="1:7" ht="17.100000000000001">
      <c r="A308" s="150" t="s">
        <v>3024</v>
      </c>
      <c r="B308" s="150" t="s">
        <v>26</v>
      </c>
      <c r="C308" s="150" t="s">
        <v>2921</v>
      </c>
      <c r="D308" s="150" t="s">
        <v>3084</v>
      </c>
      <c r="E308" s="151" t="s">
        <v>3107</v>
      </c>
      <c r="F308" s="150" t="s">
        <v>2766</v>
      </c>
      <c r="G308" s="150" t="s">
        <v>2913</v>
      </c>
    </row>
    <row r="309" spans="1:7" ht="17.100000000000001">
      <c r="A309" s="150" t="s">
        <v>3025</v>
      </c>
      <c r="B309" s="150" t="s">
        <v>26</v>
      </c>
      <c r="C309" s="150" t="s">
        <v>2921</v>
      </c>
      <c r="D309" s="150" t="s">
        <v>3084</v>
      </c>
      <c r="E309" s="151" t="s">
        <v>3107</v>
      </c>
      <c r="F309" s="150" t="s">
        <v>2766</v>
      </c>
      <c r="G309" s="150" t="s">
        <v>2913</v>
      </c>
    </row>
    <row r="310" spans="1:7" ht="17.25">
      <c r="A310" s="150" t="s">
        <v>3381</v>
      </c>
      <c r="B310" s="150" t="s">
        <v>51</v>
      </c>
      <c r="C310" s="150" t="s">
        <v>214</v>
      </c>
      <c r="D310" s="150" t="s">
        <v>3084</v>
      </c>
      <c r="E310" s="151" t="s">
        <v>214</v>
      </c>
      <c r="F310" s="150" t="s">
        <v>2411</v>
      </c>
      <c r="G310" s="150" t="s">
        <v>3382</v>
      </c>
    </row>
    <row r="311" spans="1:7" ht="17.100000000000001">
      <c r="A311" s="150" t="s">
        <v>3383</v>
      </c>
      <c r="B311" s="150" t="s">
        <v>51</v>
      </c>
      <c r="C311" s="150" t="s">
        <v>214</v>
      </c>
      <c r="D311" s="150" t="s">
        <v>3084</v>
      </c>
      <c r="E311" s="151" t="s">
        <v>214</v>
      </c>
      <c r="F311" s="150" t="s">
        <v>2411</v>
      </c>
      <c r="G311" s="150" t="s">
        <v>2913</v>
      </c>
    </row>
    <row r="312" spans="1:7" ht="17.25">
      <c r="A312" s="52" t="s">
        <v>3384</v>
      </c>
      <c r="B312" s="52"/>
      <c r="C312" s="52"/>
      <c r="D312" s="52"/>
      <c r="E312" s="53"/>
      <c r="F312" s="52"/>
      <c r="G312" s="52"/>
    </row>
    <row r="313" spans="1:7" ht="17.100000000000001">
      <c r="A313" s="150" t="s">
        <v>3385</v>
      </c>
      <c r="B313" s="150" t="s">
        <v>75</v>
      </c>
      <c r="C313" s="150" t="s">
        <v>214</v>
      </c>
      <c r="D313" s="150" t="s">
        <v>3084</v>
      </c>
      <c r="E313" s="151" t="s">
        <v>214</v>
      </c>
      <c r="F313" s="150" t="s">
        <v>2411</v>
      </c>
      <c r="G313" s="150" t="s">
        <v>2913</v>
      </c>
    </row>
    <row r="314" spans="1:7" ht="17.100000000000001">
      <c r="A314" s="150" t="s">
        <v>3386</v>
      </c>
      <c r="B314" s="150" t="s">
        <v>3387</v>
      </c>
      <c r="C314" s="150" t="s">
        <v>3365</v>
      </c>
      <c r="D314" s="150" t="s">
        <v>3084</v>
      </c>
      <c r="E314" s="151" t="s">
        <v>214</v>
      </c>
      <c r="F314" s="150" t="s">
        <v>2411</v>
      </c>
      <c r="G314" s="150" t="s">
        <v>2913</v>
      </c>
    </row>
    <row r="315" spans="1:7" ht="17.100000000000001">
      <c r="A315" s="150" t="s">
        <v>3388</v>
      </c>
      <c r="B315" s="150" t="s">
        <v>75</v>
      </c>
      <c r="C315" s="150" t="s">
        <v>3389</v>
      </c>
      <c r="D315" s="150" t="s">
        <v>3084</v>
      </c>
      <c r="E315" s="151" t="s">
        <v>214</v>
      </c>
      <c r="F315" s="150" t="s">
        <v>2411</v>
      </c>
      <c r="G315" s="150" t="s">
        <v>3390</v>
      </c>
    </row>
    <row r="316" spans="1:7" ht="17.100000000000001">
      <c r="A316" s="150" t="s">
        <v>3027</v>
      </c>
      <c r="B316" s="150" t="s">
        <v>3020</v>
      </c>
      <c r="C316" s="150" t="s">
        <v>3028</v>
      </c>
      <c r="D316" s="150" t="s">
        <v>3084</v>
      </c>
      <c r="E316" s="151" t="s">
        <v>214</v>
      </c>
      <c r="F316" s="150" t="s">
        <v>2411</v>
      </c>
      <c r="G316" s="150" t="s">
        <v>2913</v>
      </c>
    </row>
    <row r="317" spans="1:7" ht="17.100000000000001">
      <c r="A317" s="150" t="s">
        <v>3030</v>
      </c>
      <c r="B317" s="150" t="s">
        <v>3020</v>
      </c>
      <c r="C317" s="150" t="s">
        <v>2921</v>
      </c>
      <c r="D317" s="150" t="s">
        <v>3084</v>
      </c>
      <c r="E317" s="151" t="s">
        <v>3107</v>
      </c>
      <c r="F317" s="150" t="s">
        <v>2766</v>
      </c>
      <c r="G317" s="150" t="s">
        <v>2913</v>
      </c>
    </row>
    <row r="318" spans="1:7" ht="17.25">
      <c r="A318" s="150" t="s">
        <v>3031</v>
      </c>
      <c r="B318" s="150" t="s">
        <v>3020</v>
      </c>
      <c r="C318" s="150" t="s">
        <v>2921</v>
      </c>
      <c r="D318" s="150" t="s">
        <v>3084</v>
      </c>
      <c r="E318" s="151" t="s">
        <v>3107</v>
      </c>
      <c r="F318" s="150" t="s">
        <v>2766</v>
      </c>
      <c r="G318" s="150" t="s">
        <v>2913</v>
      </c>
    </row>
    <row r="319" spans="1:7" ht="17.100000000000001">
      <c r="A319" s="150" t="s">
        <v>3032</v>
      </c>
      <c r="B319" s="150" t="s">
        <v>3020</v>
      </c>
      <c r="C319" s="150" t="s">
        <v>2921</v>
      </c>
      <c r="D319" s="150" t="s">
        <v>3084</v>
      </c>
      <c r="E319" s="151" t="s">
        <v>3107</v>
      </c>
      <c r="F319" s="150" t="s">
        <v>2766</v>
      </c>
      <c r="G319" s="150" t="s">
        <v>2913</v>
      </c>
    </row>
    <row r="320" spans="1:7" ht="17.100000000000001">
      <c r="A320" s="150" t="s">
        <v>3391</v>
      </c>
      <c r="B320" s="150" t="s">
        <v>75</v>
      </c>
      <c r="C320" s="150" t="s">
        <v>3083</v>
      </c>
      <c r="D320" s="150" t="s">
        <v>3084</v>
      </c>
      <c r="E320" s="151" t="s">
        <v>3083</v>
      </c>
      <c r="F320" s="150" t="s">
        <v>2411</v>
      </c>
      <c r="G320" s="150" t="s">
        <v>2913</v>
      </c>
    </row>
    <row r="321" spans="1:7" ht="17.100000000000001">
      <c r="A321" s="150" t="s">
        <v>3392</v>
      </c>
      <c r="B321" s="150" t="s">
        <v>84</v>
      </c>
      <c r="C321" s="150" t="s">
        <v>214</v>
      </c>
      <c r="D321" s="150" t="s">
        <v>3084</v>
      </c>
      <c r="E321" s="151" t="s">
        <v>214</v>
      </c>
      <c r="F321" s="150" t="s">
        <v>2411</v>
      </c>
      <c r="G321" s="150" t="s">
        <v>2913</v>
      </c>
    </row>
    <row r="322" spans="1:7" ht="17.100000000000001">
      <c r="A322" s="150" t="s">
        <v>3393</v>
      </c>
      <c r="B322" s="150" t="s">
        <v>3387</v>
      </c>
      <c r="C322" s="150" t="s">
        <v>214</v>
      </c>
      <c r="D322" s="150" t="s">
        <v>3084</v>
      </c>
      <c r="E322" s="151" t="s">
        <v>214</v>
      </c>
      <c r="F322" s="150" t="s">
        <v>2411</v>
      </c>
      <c r="G322" s="150" t="s">
        <v>2913</v>
      </c>
    </row>
    <row r="323" spans="1:7" ht="17.25">
      <c r="A323" s="52" t="s">
        <v>3394</v>
      </c>
      <c r="B323" s="52"/>
      <c r="C323" s="52"/>
      <c r="D323" s="52"/>
      <c r="E323" s="53"/>
      <c r="F323" s="52"/>
      <c r="G323" s="52"/>
    </row>
    <row r="324" spans="1:7" ht="17.100000000000001">
      <c r="A324" s="150" t="s">
        <v>3395</v>
      </c>
      <c r="B324" s="150" t="s">
        <v>3020</v>
      </c>
      <c r="C324" s="150" t="s">
        <v>3083</v>
      </c>
      <c r="D324" s="150" t="s">
        <v>3084</v>
      </c>
      <c r="E324" s="151" t="s">
        <v>3083</v>
      </c>
      <c r="F324" s="150" t="s">
        <v>2411</v>
      </c>
      <c r="G324" s="150" t="s">
        <v>2913</v>
      </c>
    </row>
    <row r="325" spans="1:7" ht="17.100000000000001">
      <c r="A325" s="150" t="s">
        <v>3396</v>
      </c>
      <c r="B325" s="150" t="s">
        <v>3020</v>
      </c>
      <c r="C325" s="150" t="s">
        <v>3397</v>
      </c>
      <c r="D325" s="150" t="s">
        <v>3084</v>
      </c>
      <c r="E325" s="151" t="s">
        <v>3397</v>
      </c>
      <c r="F325" s="150" t="s">
        <v>2415</v>
      </c>
      <c r="G325" s="150" t="s">
        <v>2913</v>
      </c>
    </row>
    <row r="326" spans="1:7" ht="17.100000000000001">
      <c r="A326" s="150" t="s">
        <v>3398</v>
      </c>
      <c r="B326" s="150" t="s">
        <v>75</v>
      </c>
      <c r="C326" s="150" t="s">
        <v>214</v>
      </c>
      <c r="D326" s="150" t="s">
        <v>3084</v>
      </c>
      <c r="E326" s="151" t="s">
        <v>214</v>
      </c>
      <c r="F326" s="150" t="s">
        <v>2411</v>
      </c>
      <c r="G326" s="150" t="s">
        <v>2913</v>
      </c>
    </row>
    <row r="327" spans="1:7" ht="17.100000000000001">
      <c r="A327" s="150" t="s">
        <v>3399</v>
      </c>
      <c r="B327" s="150" t="s">
        <v>75</v>
      </c>
      <c r="C327" s="150" t="s">
        <v>214</v>
      </c>
      <c r="D327" s="150" t="s">
        <v>3084</v>
      </c>
      <c r="E327" s="151" t="s">
        <v>214</v>
      </c>
      <c r="F327" s="150" t="s">
        <v>2411</v>
      </c>
      <c r="G327" s="150" t="s">
        <v>2913</v>
      </c>
    </row>
    <row r="328" spans="1:7" ht="17.100000000000001">
      <c r="A328" s="150" t="s">
        <v>3400</v>
      </c>
      <c r="B328" s="150" t="s">
        <v>51</v>
      </c>
      <c r="C328" s="150" t="s">
        <v>214</v>
      </c>
      <c r="D328" s="150" t="s">
        <v>3084</v>
      </c>
      <c r="E328" s="151" t="s">
        <v>214</v>
      </c>
      <c r="F328" s="150" t="s">
        <v>2411</v>
      </c>
      <c r="G328" s="150" t="s">
        <v>2913</v>
      </c>
    </row>
    <row r="329" spans="1:7" ht="17.25">
      <c r="A329" s="150" t="s">
        <v>3401</v>
      </c>
      <c r="B329" s="150" t="s">
        <v>76</v>
      </c>
      <c r="C329" s="150" t="s">
        <v>3083</v>
      </c>
      <c r="D329" s="150" t="s">
        <v>3084</v>
      </c>
      <c r="E329" s="151" t="s">
        <v>3083</v>
      </c>
      <c r="F329" s="150" t="s">
        <v>2411</v>
      </c>
      <c r="G329" s="150" t="s">
        <v>2913</v>
      </c>
    </row>
    <row r="330" spans="1:7" ht="17.100000000000001">
      <c r="A330" s="150" t="s">
        <v>3402</v>
      </c>
      <c r="B330" s="150" t="s">
        <v>76</v>
      </c>
      <c r="C330" s="150" t="s">
        <v>3083</v>
      </c>
      <c r="D330" s="150" t="s">
        <v>3084</v>
      </c>
      <c r="E330" s="151" t="s">
        <v>3083</v>
      </c>
      <c r="F330" s="150" t="s">
        <v>2411</v>
      </c>
      <c r="G330" s="150" t="s">
        <v>2913</v>
      </c>
    </row>
    <row r="331" spans="1:7" ht="17.100000000000001">
      <c r="A331" s="150" t="s">
        <v>3037</v>
      </c>
      <c r="B331" s="150" t="s">
        <v>3020</v>
      </c>
      <c r="C331" s="150" t="s">
        <v>2921</v>
      </c>
      <c r="D331" s="150" t="s">
        <v>3084</v>
      </c>
      <c r="E331" s="151" t="s">
        <v>3107</v>
      </c>
      <c r="F331" s="151" t="s">
        <v>2766</v>
      </c>
      <c r="G331" s="150" t="s">
        <v>2913</v>
      </c>
    </row>
    <row r="332" spans="1:7" ht="17.100000000000001">
      <c r="A332" s="150" t="s">
        <v>3403</v>
      </c>
      <c r="B332" s="150" t="s">
        <v>76</v>
      </c>
      <c r="C332" s="150" t="s">
        <v>214</v>
      </c>
      <c r="D332" s="150" t="s">
        <v>3084</v>
      </c>
      <c r="E332" s="151" t="s">
        <v>214</v>
      </c>
      <c r="F332" s="150" t="s">
        <v>2411</v>
      </c>
      <c r="G332" s="150" t="s">
        <v>3404</v>
      </c>
    </row>
    <row r="333" spans="1:7" ht="17.100000000000001">
      <c r="A333" s="150" t="s">
        <v>3038</v>
      </c>
      <c r="B333" s="150" t="s">
        <v>3020</v>
      </c>
      <c r="C333" s="150" t="s">
        <v>2921</v>
      </c>
      <c r="D333" s="150" t="s">
        <v>3084</v>
      </c>
      <c r="E333" s="151" t="s">
        <v>3107</v>
      </c>
      <c r="F333" s="150" t="s">
        <v>2766</v>
      </c>
      <c r="G333" s="150" t="s">
        <v>2913</v>
      </c>
    </row>
    <row r="334" spans="1:7" ht="17.25">
      <c r="A334" s="52" t="s">
        <v>3405</v>
      </c>
      <c r="B334" s="52"/>
      <c r="C334" s="52"/>
      <c r="D334" s="52"/>
      <c r="E334" s="53"/>
      <c r="F334" s="52"/>
      <c r="G334" s="52"/>
    </row>
    <row r="335" spans="1:7" ht="17.100000000000001">
      <c r="A335" s="150" t="s">
        <v>3406</v>
      </c>
      <c r="B335" s="150" t="s">
        <v>83</v>
      </c>
      <c r="C335" s="150" t="s">
        <v>214</v>
      </c>
      <c r="D335" s="150" t="s">
        <v>3084</v>
      </c>
      <c r="E335" s="151" t="s">
        <v>214</v>
      </c>
      <c r="F335" s="150" t="s">
        <v>2411</v>
      </c>
      <c r="G335" s="150" t="s">
        <v>2913</v>
      </c>
    </row>
    <row r="336" spans="1:7" ht="17.100000000000001">
      <c r="A336" s="150" t="s">
        <v>3407</v>
      </c>
      <c r="B336" s="150" t="s">
        <v>85</v>
      </c>
      <c r="C336" s="150" t="s">
        <v>214</v>
      </c>
      <c r="D336" s="150" t="s">
        <v>3084</v>
      </c>
      <c r="E336" s="151" t="s">
        <v>214</v>
      </c>
      <c r="F336" s="150" t="s">
        <v>2411</v>
      </c>
      <c r="G336" s="150" t="s">
        <v>2913</v>
      </c>
    </row>
    <row r="337" spans="1:7" ht="17.25">
      <c r="A337" s="52" t="s">
        <v>3408</v>
      </c>
      <c r="B337" s="52"/>
      <c r="C337" s="52"/>
      <c r="D337" s="52"/>
      <c r="E337" s="53"/>
      <c r="F337" s="52"/>
      <c r="G337" s="52"/>
    </row>
    <row r="338" spans="1:7" ht="17.100000000000001">
      <c r="A338" s="150" t="s">
        <v>3409</v>
      </c>
      <c r="B338" s="150" t="s">
        <v>3410</v>
      </c>
      <c r="C338" s="150" t="s">
        <v>666</v>
      </c>
      <c r="D338" s="150" t="s">
        <v>3084</v>
      </c>
      <c r="E338" s="151" t="s">
        <v>666</v>
      </c>
      <c r="F338" s="150" t="s">
        <v>2415</v>
      </c>
      <c r="G338" s="150" t="s">
        <v>2913</v>
      </c>
    </row>
    <row r="339" spans="1:7" ht="17.100000000000001">
      <c r="A339" s="150" t="s">
        <v>3411</v>
      </c>
      <c r="B339" s="150" t="s">
        <v>86</v>
      </c>
      <c r="C339" s="150" t="s">
        <v>666</v>
      </c>
      <c r="D339" s="150" t="s">
        <v>3084</v>
      </c>
      <c r="E339" s="151" t="s">
        <v>666</v>
      </c>
      <c r="F339" s="150" t="s">
        <v>2415</v>
      </c>
      <c r="G339" s="150" t="s">
        <v>3412</v>
      </c>
    </row>
    <row r="340" spans="1:7" ht="17.25">
      <c r="A340" s="150" t="s">
        <v>3413</v>
      </c>
      <c r="B340" s="150" t="s">
        <v>89</v>
      </c>
      <c r="C340" s="150" t="s">
        <v>3414</v>
      </c>
      <c r="D340" s="150" t="s">
        <v>3084</v>
      </c>
      <c r="E340" s="151" t="s">
        <v>666</v>
      </c>
      <c r="F340" s="150" t="s">
        <v>2415</v>
      </c>
      <c r="G340" s="150" t="s">
        <v>3415</v>
      </c>
    </row>
    <row r="341" spans="1:7" ht="17.100000000000001">
      <c r="A341" s="150" t="s">
        <v>3416</v>
      </c>
      <c r="B341" s="150" t="s">
        <v>3041</v>
      </c>
      <c r="C341" s="150" t="s">
        <v>3083</v>
      </c>
      <c r="D341" s="150" t="s">
        <v>3084</v>
      </c>
      <c r="E341" s="151" t="s">
        <v>3083</v>
      </c>
      <c r="F341" s="150" t="s">
        <v>2411</v>
      </c>
      <c r="G341" s="150" t="s">
        <v>3417</v>
      </c>
    </row>
    <row r="342" spans="1:7" ht="17.100000000000001">
      <c r="A342" s="150" t="s">
        <v>3418</v>
      </c>
      <c r="B342" s="150" t="s">
        <v>89</v>
      </c>
      <c r="C342" s="150" t="s">
        <v>214</v>
      </c>
      <c r="D342" s="150" t="s">
        <v>3084</v>
      </c>
      <c r="E342" s="151" t="s">
        <v>214</v>
      </c>
      <c r="F342" s="150" t="s">
        <v>2411</v>
      </c>
      <c r="G342" s="150" t="s">
        <v>3419</v>
      </c>
    </row>
    <row r="343" spans="1:7" ht="17.25">
      <c r="A343" s="150" t="s">
        <v>3420</v>
      </c>
      <c r="B343" s="150" t="s">
        <v>3421</v>
      </c>
      <c r="C343" s="150" t="s">
        <v>214</v>
      </c>
      <c r="D343" s="150" t="s">
        <v>3084</v>
      </c>
      <c r="E343" s="151" t="s">
        <v>214</v>
      </c>
      <c r="F343" s="150" t="s">
        <v>2411</v>
      </c>
      <c r="G343" s="150" t="s">
        <v>3422</v>
      </c>
    </row>
    <row r="344" spans="1:7" ht="17.100000000000001">
      <c r="A344" s="150" t="s">
        <v>3046</v>
      </c>
      <c r="B344" s="150" t="s">
        <v>3047</v>
      </c>
      <c r="C344" s="150"/>
      <c r="D344" s="150" t="s">
        <v>2911</v>
      </c>
      <c r="E344" s="151"/>
      <c r="F344" s="150" t="s">
        <v>3048</v>
      </c>
      <c r="G344" s="150" t="s">
        <v>3049</v>
      </c>
    </row>
    <row r="345" spans="1:7" ht="17.100000000000001">
      <c r="A345" s="150" t="s">
        <v>3050</v>
      </c>
      <c r="B345" s="150" t="s">
        <v>3047</v>
      </c>
      <c r="C345" s="150"/>
      <c r="D345" s="150" t="s">
        <v>2911</v>
      </c>
      <c r="E345" s="151"/>
      <c r="F345" s="150" t="s">
        <v>3048</v>
      </c>
      <c r="G345" s="150" t="s">
        <v>2913</v>
      </c>
    </row>
    <row r="346" spans="1:7" ht="17.100000000000001">
      <c r="A346" s="150" t="s">
        <v>3053</v>
      </c>
      <c r="B346" s="150" t="s">
        <v>3041</v>
      </c>
      <c r="C346" s="150" t="s">
        <v>3054</v>
      </c>
      <c r="D346" s="150" t="s">
        <v>2911</v>
      </c>
      <c r="E346" s="151"/>
      <c r="F346" s="150" t="s">
        <v>3055</v>
      </c>
      <c r="G346" s="150" t="s">
        <v>3056</v>
      </c>
    </row>
    <row r="347" spans="1:7" ht="17.100000000000001">
      <c r="A347" s="150" t="s">
        <v>3423</v>
      </c>
      <c r="B347" s="150" t="s">
        <v>3044</v>
      </c>
      <c r="C347" s="150" t="s">
        <v>666</v>
      </c>
      <c r="D347" s="150" t="s">
        <v>3084</v>
      </c>
      <c r="E347" s="151" t="s">
        <v>666</v>
      </c>
      <c r="F347" s="150" t="s">
        <v>2415</v>
      </c>
      <c r="G347" s="150" t="s">
        <v>2913</v>
      </c>
    </row>
    <row r="348" spans="1:7" ht="17.100000000000001">
      <c r="A348" s="150" t="s">
        <v>3424</v>
      </c>
      <c r="B348" s="150" t="s">
        <v>3421</v>
      </c>
      <c r="C348" s="150" t="s">
        <v>1902</v>
      </c>
      <c r="D348" s="150" t="s">
        <v>3084</v>
      </c>
      <c r="E348" s="151" t="s">
        <v>1902</v>
      </c>
      <c r="F348" s="150" t="s">
        <v>2415</v>
      </c>
      <c r="G348" s="150" t="s">
        <v>2913</v>
      </c>
    </row>
    <row r="349" spans="1:7" ht="17.100000000000001">
      <c r="A349" s="150" t="s">
        <v>3057</v>
      </c>
      <c r="B349" s="150" t="s">
        <v>3020</v>
      </c>
      <c r="C349" s="150" t="s">
        <v>2960</v>
      </c>
      <c r="D349" s="150" t="s">
        <v>3084</v>
      </c>
      <c r="E349" s="151" t="s">
        <v>3177</v>
      </c>
      <c r="F349" s="150" t="s">
        <v>2766</v>
      </c>
      <c r="G349" s="150" t="s">
        <v>2913</v>
      </c>
    </row>
    <row r="350" spans="1:7" ht="17.100000000000001">
      <c r="A350" s="150" t="s">
        <v>3425</v>
      </c>
      <c r="B350" s="150" t="s">
        <v>86</v>
      </c>
      <c r="C350" s="150" t="s">
        <v>214</v>
      </c>
      <c r="D350" s="150" t="s">
        <v>3084</v>
      </c>
      <c r="E350" s="151" t="s">
        <v>214</v>
      </c>
      <c r="F350" s="150" t="s">
        <v>2411</v>
      </c>
      <c r="G350" s="150" t="s">
        <v>2913</v>
      </c>
    </row>
    <row r="351" spans="1:7" ht="17.100000000000001">
      <c r="A351" s="150" t="s">
        <v>3059</v>
      </c>
      <c r="B351" s="150" t="s">
        <v>3060</v>
      </c>
      <c r="C351" s="150" t="s">
        <v>2921</v>
      </c>
      <c r="D351" s="150" t="s">
        <v>3084</v>
      </c>
      <c r="E351" s="151" t="s">
        <v>3107</v>
      </c>
      <c r="F351" s="150" t="s">
        <v>2766</v>
      </c>
      <c r="G351" s="150" t="s">
        <v>2913</v>
      </c>
    </row>
    <row r="352" spans="1:7" ht="17.100000000000001">
      <c r="A352" s="150" t="s">
        <v>3059</v>
      </c>
      <c r="B352" s="150" t="s">
        <v>3060</v>
      </c>
      <c r="C352" s="150" t="s">
        <v>2921</v>
      </c>
      <c r="D352" s="150" t="s">
        <v>3084</v>
      </c>
      <c r="E352" s="151" t="s">
        <v>3107</v>
      </c>
      <c r="F352" s="150" t="s">
        <v>2766</v>
      </c>
      <c r="G352" s="150" t="s">
        <v>2913</v>
      </c>
    </row>
    <row r="353" spans="1:7" ht="17.25">
      <c r="A353" s="52" t="s">
        <v>3426</v>
      </c>
      <c r="B353" s="52"/>
      <c r="C353" s="52"/>
      <c r="D353" s="52"/>
      <c r="E353" s="53"/>
      <c r="F353" s="52"/>
      <c r="G353" s="52"/>
    </row>
    <row r="354" spans="1:7" ht="17.100000000000001">
      <c r="A354" s="150" t="s">
        <v>3427</v>
      </c>
      <c r="B354" s="150" t="s">
        <v>91</v>
      </c>
      <c r="C354" s="150" t="s">
        <v>3083</v>
      </c>
      <c r="D354" s="150" t="s">
        <v>3084</v>
      </c>
      <c r="E354" s="151" t="s">
        <v>3083</v>
      </c>
      <c r="F354" s="150" t="s">
        <v>2411</v>
      </c>
      <c r="G354" s="150" t="s">
        <v>2913</v>
      </c>
    </row>
    <row r="355" spans="1:7" ht="17.100000000000001">
      <c r="A355" s="150" t="s">
        <v>3428</v>
      </c>
      <c r="B355" s="150" t="s">
        <v>89</v>
      </c>
      <c r="C355" s="150" t="s">
        <v>3083</v>
      </c>
      <c r="D355" s="150" t="s">
        <v>3084</v>
      </c>
      <c r="E355" s="151" t="s">
        <v>3083</v>
      </c>
      <c r="F355" s="150" t="s">
        <v>2411</v>
      </c>
      <c r="G355" s="150" t="s">
        <v>3429</v>
      </c>
    </row>
    <row r="356" spans="1:7" ht="17.100000000000001">
      <c r="A356" s="150" t="s">
        <v>3430</v>
      </c>
      <c r="B356" s="150" t="s">
        <v>90</v>
      </c>
      <c r="C356" s="150" t="s">
        <v>3083</v>
      </c>
      <c r="D356" s="150" t="s">
        <v>3084</v>
      </c>
      <c r="E356" s="151" t="s">
        <v>3083</v>
      </c>
      <c r="F356" s="150" t="s">
        <v>2411</v>
      </c>
      <c r="G356" s="150" t="s">
        <v>3431</v>
      </c>
    </row>
    <row r="357" spans="1:7" ht="17.100000000000001">
      <c r="A357" s="150" t="s">
        <v>3432</v>
      </c>
      <c r="B357" s="150" t="s">
        <v>90</v>
      </c>
      <c r="C357" s="150" t="s">
        <v>3083</v>
      </c>
      <c r="D357" s="150" t="s">
        <v>3084</v>
      </c>
      <c r="E357" s="151" t="s">
        <v>3083</v>
      </c>
      <c r="F357" s="150" t="s">
        <v>2411</v>
      </c>
      <c r="G357" s="150" t="s">
        <v>3433</v>
      </c>
    </row>
    <row r="358" spans="1:7" ht="17.100000000000001">
      <c r="A358" s="150" t="s">
        <v>3434</v>
      </c>
      <c r="B358" s="150" t="s">
        <v>89</v>
      </c>
      <c r="C358" s="150" t="s">
        <v>214</v>
      </c>
      <c r="D358" s="150" t="s">
        <v>3084</v>
      </c>
      <c r="E358" s="151" t="s">
        <v>214</v>
      </c>
      <c r="F358" s="150" t="s">
        <v>2411</v>
      </c>
      <c r="G358" s="150" t="s">
        <v>2913</v>
      </c>
    </row>
    <row r="359" spans="1:7" ht="17.25">
      <c r="A359" s="150" t="s">
        <v>3435</v>
      </c>
      <c r="B359" s="150" t="s">
        <v>3020</v>
      </c>
      <c r="C359" s="150" t="s">
        <v>666</v>
      </c>
      <c r="D359" s="150" t="s">
        <v>3084</v>
      </c>
      <c r="E359" s="151" t="s">
        <v>666</v>
      </c>
      <c r="F359" s="150" t="s">
        <v>2415</v>
      </c>
      <c r="G359" s="150" t="s">
        <v>3436</v>
      </c>
    </row>
    <row r="360" spans="1:7" ht="17.100000000000001">
      <c r="A360" s="150" t="s">
        <v>3063</v>
      </c>
      <c r="B360" s="150" t="s">
        <v>3020</v>
      </c>
      <c r="C360" s="150"/>
      <c r="D360" s="150" t="s">
        <v>2911</v>
      </c>
      <c r="E360" s="151"/>
      <c r="F360" s="150" t="s">
        <v>3064</v>
      </c>
      <c r="G360" s="150" t="s">
        <v>2913</v>
      </c>
    </row>
    <row r="361" spans="1:7" ht="17.25">
      <c r="A361" s="52" t="s">
        <v>3437</v>
      </c>
      <c r="B361" s="52"/>
      <c r="C361" s="52"/>
      <c r="D361" s="52"/>
      <c r="E361" s="53"/>
      <c r="F361" s="52"/>
      <c r="G361" s="52"/>
    </row>
    <row r="362" spans="1:7" ht="17.100000000000001">
      <c r="A362" s="150" t="s">
        <v>3066</v>
      </c>
      <c r="B362" s="150"/>
      <c r="C362" s="150" t="s">
        <v>666</v>
      </c>
      <c r="D362" s="150" t="s">
        <v>2911</v>
      </c>
      <c r="E362" s="151"/>
      <c r="F362" s="150" t="s">
        <v>3067</v>
      </c>
      <c r="G362" s="150" t="s">
        <v>2913</v>
      </c>
    </row>
    <row r="363" spans="1:7" ht="17.100000000000001">
      <c r="A363" s="150" t="s">
        <v>3066</v>
      </c>
      <c r="B363" s="150"/>
      <c r="C363" s="150" t="s">
        <v>666</v>
      </c>
      <c r="D363" s="150" t="s">
        <v>3084</v>
      </c>
      <c r="E363" s="151" t="s">
        <v>666</v>
      </c>
      <c r="F363" s="150" t="s">
        <v>2415</v>
      </c>
      <c r="G363" s="150" t="s">
        <v>2913</v>
      </c>
    </row>
    <row r="364" spans="1:7" ht="17.100000000000001">
      <c r="A364" s="150" t="s">
        <v>3438</v>
      </c>
      <c r="B364" s="150" t="s">
        <v>94</v>
      </c>
      <c r="C364" s="150" t="s">
        <v>214</v>
      </c>
      <c r="D364" s="150" t="s">
        <v>3084</v>
      </c>
      <c r="E364" s="151" t="s">
        <v>214</v>
      </c>
      <c r="F364" s="150" t="s">
        <v>2411</v>
      </c>
      <c r="G364" s="150" t="s">
        <v>2913</v>
      </c>
    </row>
    <row r="365" spans="1:7" ht="17.100000000000001">
      <c r="A365" s="150" t="s">
        <v>3439</v>
      </c>
      <c r="B365" s="150" t="s">
        <v>94</v>
      </c>
      <c r="C365" s="150" t="s">
        <v>3083</v>
      </c>
      <c r="D365" s="150" t="s">
        <v>3084</v>
      </c>
      <c r="E365" s="151" t="s">
        <v>3083</v>
      </c>
      <c r="F365" s="150" t="s">
        <v>2411</v>
      </c>
      <c r="G365" s="150" t="s">
        <v>3440</v>
      </c>
    </row>
    <row r="366" spans="1:7" ht="17.100000000000001">
      <c r="A366" s="150" t="s">
        <v>3441</v>
      </c>
      <c r="B366" s="150" t="s">
        <v>95</v>
      </c>
      <c r="C366" s="150" t="s">
        <v>3442</v>
      </c>
      <c r="D366" s="150" t="s">
        <v>3084</v>
      </c>
      <c r="E366" s="151" t="s">
        <v>3443</v>
      </c>
      <c r="F366" s="150" t="s">
        <v>2408</v>
      </c>
      <c r="G366" s="150" t="s">
        <v>3444</v>
      </c>
    </row>
    <row r="367" spans="1:7" ht="17.25">
      <c r="A367" s="150" t="s">
        <v>3445</v>
      </c>
      <c r="B367" s="150" t="s">
        <v>95</v>
      </c>
      <c r="C367" s="150" t="s">
        <v>3297</v>
      </c>
      <c r="D367" s="150" t="s">
        <v>3084</v>
      </c>
      <c r="E367" s="151" t="s">
        <v>214</v>
      </c>
      <c r="F367" s="150" t="s">
        <v>2411</v>
      </c>
      <c r="G367" s="150" t="s">
        <v>3446</v>
      </c>
    </row>
    <row r="368" spans="1:7" ht="17.100000000000001">
      <c r="A368" s="150" t="s">
        <v>3447</v>
      </c>
      <c r="B368" s="150" t="s">
        <v>94</v>
      </c>
      <c r="C368" s="150" t="s">
        <v>3448</v>
      </c>
      <c r="D368" s="150" t="s">
        <v>3084</v>
      </c>
      <c r="E368" s="151" t="s">
        <v>214</v>
      </c>
      <c r="F368" s="150" t="s">
        <v>2411</v>
      </c>
      <c r="G368" s="150" t="s">
        <v>2913</v>
      </c>
    </row>
    <row r="369" spans="1:7" ht="17.100000000000001">
      <c r="A369" s="150" t="s">
        <v>3068</v>
      </c>
      <c r="B369" s="150" t="s">
        <v>3020</v>
      </c>
      <c r="C369" s="150" t="s">
        <v>3069</v>
      </c>
      <c r="D369" s="150" t="s">
        <v>2911</v>
      </c>
      <c r="E369" s="151"/>
      <c r="F369" s="150" t="s">
        <v>3070</v>
      </c>
      <c r="G369" s="150" t="s">
        <v>2913</v>
      </c>
    </row>
    <row r="370" spans="1:7" ht="17.100000000000001">
      <c r="A370" s="150" t="s">
        <v>3449</v>
      </c>
      <c r="B370" s="150" t="s">
        <v>94</v>
      </c>
      <c r="C370" s="150" t="s">
        <v>3450</v>
      </c>
      <c r="D370" s="150" t="s">
        <v>3084</v>
      </c>
      <c r="E370" s="151" t="s">
        <v>214</v>
      </c>
      <c r="F370" s="150" t="s">
        <v>2411</v>
      </c>
      <c r="G370" s="150" t="s">
        <v>3451</v>
      </c>
    </row>
    <row r="371" spans="1:7" ht="17.100000000000001">
      <c r="A371" s="150" t="s">
        <v>3452</v>
      </c>
      <c r="B371" s="150" t="s">
        <v>94</v>
      </c>
      <c r="C371" s="150" t="s">
        <v>3453</v>
      </c>
      <c r="D371" s="150" t="s">
        <v>3084</v>
      </c>
      <c r="E371" s="151" t="s">
        <v>214</v>
      </c>
      <c r="F371" s="150" t="s">
        <v>2411</v>
      </c>
      <c r="G371" s="150" t="s">
        <v>3454</v>
      </c>
    </row>
    <row r="372" spans="1:7" ht="17.25">
      <c r="A372" s="150" t="s">
        <v>3071</v>
      </c>
      <c r="B372" s="150" t="s">
        <v>97</v>
      </c>
      <c r="C372" s="150"/>
      <c r="D372" s="150" t="s">
        <v>2911</v>
      </c>
      <c r="E372" s="151"/>
      <c r="F372" s="151" t="s">
        <v>3072</v>
      </c>
      <c r="G372" s="150" t="s">
        <v>2913</v>
      </c>
    </row>
    <row r="373" spans="1:7" ht="17.25">
      <c r="A373" s="52" t="s">
        <v>3455</v>
      </c>
      <c r="B373" s="52"/>
      <c r="C373" s="52"/>
      <c r="D373" s="52"/>
      <c r="E373" s="53"/>
      <c r="F373" s="52"/>
      <c r="G373" s="52"/>
    </row>
    <row r="374" spans="1:7" ht="17.100000000000001">
      <c r="A374" s="150" t="s">
        <v>3456</v>
      </c>
      <c r="B374" s="150" t="s">
        <v>100</v>
      </c>
      <c r="C374" s="150" t="s">
        <v>3457</v>
      </c>
      <c r="D374" s="150" t="s">
        <v>3084</v>
      </c>
      <c r="E374" s="151" t="s">
        <v>214</v>
      </c>
      <c r="F374" s="150" t="s">
        <v>2411</v>
      </c>
      <c r="G374" s="150" t="s">
        <v>3458</v>
      </c>
    </row>
    <row r="375" spans="1:7" ht="17.100000000000001">
      <c r="A375" s="150" t="s">
        <v>3076</v>
      </c>
      <c r="B375" s="150" t="s">
        <v>103</v>
      </c>
      <c r="C375" s="150" t="s">
        <v>2921</v>
      </c>
      <c r="D375" s="150" t="s">
        <v>3084</v>
      </c>
      <c r="E375" s="151" t="s">
        <v>3107</v>
      </c>
      <c r="F375" s="150" t="s">
        <v>2766</v>
      </c>
      <c r="G375" s="150" t="s">
        <v>2913</v>
      </c>
    </row>
    <row r="376" spans="1:7" ht="17.100000000000001">
      <c r="A376" s="150" t="s">
        <v>3077</v>
      </c>
      <c r="B376" s="150" t="s">
        <v>101</v>
      </c>
      <c r="C376" s="150" t="s">
        <v>3078</v>
      </c>
      <c r="D376" s="150" t="s">
        <v>3084</v>
      </c>
      <c r="E376" s="151" t="s">
        <v>214</v>
      </c>
      <c r="F376" s="150" t="s">
        <v>2766</v>
      </c>
      <c r="G376" s="150" t="s">
        <v>3079</v>
      </c>
    </row>
    <row r="377" spans="1:7" ht="17.100000000000001">
      <c r="A377" s="150" t="s">
        <v>3080</v>
      </c>
      <c r="B377" s="150" t="s">
        <v>3020</v>
      </c>
      <c r="C377" s="150" t="s">
        <v>2921</v>
      </c>
      <c r="D377" s="150" t="s">
        <v>3084</v>
      </c>
      <c r="E377" s="151" t="s">
        <v>3107</v>
      </c>
      <c r="F377" s="151" t="s">
        <v>2766</v>
      </c>
      <c r="G377" s="150" t="s">
        <v>2913</v>
      </c>
    </row>
    <row r="378" spans="1:7" ht="17.100000000000001">
      <c r="A378" s="150" t="s">
        <v>3459</v>
      </c>
      <c r="B378" s="150" t="s">
        <v>3020</v>
      </c>
      <c r="C378" s="150" t="s">
        <v>214</v>
      </c>
      <c r="D378" s="150" t="s">
        <v>3084</v>
      </c>
      <c r="E378" s="151" t="s">
        <v>214</v>
      </c>
      <c r="F378" s="150" t="s">
        <v>2411</v>
      </c>
      <c r="G378" s="150" t="s">
        <v>2913</v>
      </c>
    </row>
    <row r="379" spans="1:7" ht="17.25">
      <c r="A379" s="52" t="s">
        <v>3460</v>
      </c>
      <c r="B379" s="52"/>
      <c r="C379" s="52"/>
      <c r="D379" s="52"/>
      <c r="E379" s="53"/>
      <c r="F379" s="52"/>
      <c r="G379" s="52"/>
    </row>
    <row r="380" spans="1:7" ht="17.100000000000001">
      <c r="A380" s="150" t="s">
        <v>2910</v>
      </c>
      <c r="B380" s="150" t="s">
        <v>36</v>
      </c>
      <c r="C380" s="150"/>
      <c r="D380" s="150" t="s">
        <v>2911</v>
      </c>
      <c r="E380" s="151"/>
      <c r="F380" s="150" t="s">
        <v>2912</v>
      </c>
      <c r="G380" s="150" t="s">
        <v>2913</v>
      </c>
    </row>
    <row r="381" spans="1:7" ht="17.100000000000001">
      <c r="A381" s="148" t="s">
        <v>3099</v>
      </c>
      <c r="B381" s="148" t="s">
        <v>2933</v>
      </c>
      <c r="C381" s="148" t="s">
        <v>3100</v>
      </c>
      <c r="D381" s="148" t="s">
        <v>3461</v>
      </c>
      <c r="E381" s="149" t="s">
        <v>3100</v>
      </c>
      <c r="F381" s="149" t="s">
        <v>2967</v>
      </c>
      <c r="G381" s="148" t="s">
        <v>3101</v>
      </c>
    </row>
    <row r="382" spans="1:7" ht="17.25">
      <c r="A382" s="52" t="s">
        <v>3462</v>
      </c>
      <c r="B382" s="52"/>
      <c r="C382" s="52"/>
      <c r="D382" s="52"/>
      <c r="E382" s="53"/>
      <c r="F382" s="52"/>
      <c r="G382" s="52"/>
    </row>
    <row r="383" spans="1:7" ht="17.100000000000001">
      <c r="A383" s="148" t="s">
        <v>3103</v>
      </c>
      <c r="B383" s="148" t="s">
        <v>35</v>
      </c>
      <c r="C383" s="148" t="s">
        <v>3104</v>
      </c>
      <c r="D383" s="148" t="s">
        <v>3461</v>
      </c>
      <c r="E383" s="149" t="s">
        <v>3463</v>
      </c>
      <c r="F383" s="149" t="s">
        <v>2967</v>
      </c>
      <c r="G383" s="148" t="s">
        <v>3106</v>
      </c>
    </row>
    <row r="384" spans="1:7" ht="17.100000000000001">
      <c r="A384" s="150" t="s">
        <v>3114</v>
      </c>
      <c r="B384" s="150" t="s">
        <v>38</v>
      </c>
      <c r="C384" s="150" t="s">
        <v>3115</v>
      </c>
      <c r="D384" s="150" t="s">
        <v>3461</v>
      </c>
      <c r="E384" s="151" t="s">
        <v>1330</v>
      </c>
      <c r="F384" s="150" t="s">
        <v>2777</v>
      </c>
      <c r="G384" s="150" t="s">
        <v>3116</v>
      </c>
    </row>
    <row r="385" spans="1:7" ht="17.25">
      <c r="A385" s="150" t="s">
        <v>3129</v>
      </c>
      <c r="B385" s="150" t="s">
        <v>65</v>
      </c>
      <c r="C385" s="150" t="s">
        <v>3115</v>
      </c>
      <c r="D385" s="150" t="s">
        <v>3461</v>
      </c>
      <c r="E385" s="151" t="s">
        <v>1330</v>
      </c>
      <c r="F385" s="150" t="s">
        <v>2777</v>
      </c>
      <c r="G385" s="150" t="s">
        <v>3116</v>
      </c>
    </row>
    <row r="386" spans="1:7" ht="17.100000000000001">
      <c r="A386" s="150" t="s">
        <v>2932</v>
      </c>
      <c r="B386" s="150" t="s">
        <v>2933</v>
      </c>
      <c r="C386" s="150"/>
      <c r="D386" s="150" t="s">
        <v>2911</v>
      </c>
      <c r="E386" s="151"/>
      <c r="F386" s="150" t="s">
        <v>2912</v>
      </c>
      <c r="G386" s="150" t="s">
        <v>2913</v>
      </c>
    </row>
    <row r="387" spans="1:7" ht="17.25">
      <c r="A387" s="150" t="s">
        <v>2934</v>
      </c>
      <c r="B387" s="150" t="s">
        <v>2933</v>
      </c>
      <c r="C387" s="150"/>
      <c r="D387" s="150" t="s">
        <v>2911</v>
      </c>
      <c r="E387" s="151"/>
      <c r="F387" s="151" t="s">
        <v>2912</v>
      </c>
      <c r="G387" s="150" t="s">
        <v>2913</v>
      </c>
    </row>
    <row r="388" spans="1:7" ht="17.25">
      <c r="A388" s="150" t="s">
        <v>2935</v>
      </c>
      <c r="B388" s="150" t="s">
        <v>2936</v>
      </c>
      <c r="C388" s="150"/>
      <c r="D388" s="150" t="s">
        <v>2911</v>
      </c>
      <c r="E388" s="151"/>
      <c r="F388" s="150" t="s">
        <v>2912</v>
      </c>
      <c r="G388" s="150" t="s">
        <v>2913</v>
      </c>
    </row>
    <row r="389" spans="1:7" ht="17.25">
      <c r="A389" s="150" t="s">
        <v>2937</v>
      </c>
      <c r="B389" s="150" t="s">
        <v>2938</v>
      </c>
      <c r="C389" s="150"/>
      <c r="D389" s="150" t="s">
        <v>2911</v>
      </c>
      <c r="E389" s="151"/>
      <c r="F389" s="151" t="s">
        <v>2912</v>
      </c>
      <c r="G389" s="150" t="s">
        <v>2913</v>
      </c>
    </row>
    <row r="390" spans="1:7" ht="17.100000000000001">
      <c r="A390" s="150" t="s">
        <v>2939</v>
      </c>
      <c r="B390" s="150" t="s">
        <v>2938</v>
      </c>
      <c r="C390" s="150"/>
      <c r="D390" s="150" t="s">
        <v>2911</v>
      </c>
      <c r="E390" s="151"/>
      <c r="F390" s="150" t="s">
        <v>2912</v>
      </c>
      <c r="G390" s="150" t="s">
        <v>2913</v>
      </c>
    </row>
    <row r="391" spans="1:7" ht="17.100000000000001">
      <c r="A391" s="150" t="s">
        <v>2940</v>
      </c>
      <c r="B391" s="150" t="s">
        <v>2938</v>
      </c>
      <c r="C391" s="150"/>
      <c r="D391" s="150" t="s">
        <v>2911</v>
      </c>
      <c r="E391" s="151"/>
      <c r="F391" s="150" t="s">
        <v>2912</v>
      </c>
      <c r="G391" s="150" t="s">
        <v>2913</v>
      </c>
    </row>
    <row r="392" spans="1:7" ht="17.100000000000001">
      <c r="A392" s="150" t="s">
        <v>2941</v>
      </c>
      <c r="B392" s="150" t="s">
        <v>2938</v>
      </c>
      <c r="C392" s="150"/>
      <c r="D392" s="150" t="s">
        <v>2911</v>
      </c>
      <c r="E392" s="151"/>
      <c r="F392" s="150" t="s">
        <v>2912</v>
      </c>
      <c r="G392" s="150" t="s">
        <v>2913</v>
      </c>
    </row>
    <row r="393" spans="1:7" ht="17.100000000000001">
      <c r="A393" s="150" t="s">
        <v>2942</v>
      </c>
      <c r="B393" s="150" t="s">
        <v>36</v>
      </c>
      <c r="C393" s="150"/>
      <c r="D393" s="150" t="s">
        <v>2911</v>
      </c>
      <c r="E393" s="151"/>
      <c r="F393" s="150" t="s">
        <v>2912</v>
      </c>
      <c r="G393" s="150" t="s">
        <v>2913</v>
      </c>
    </row>
    <row r="394" spans="1:7" ht="17.100000000000001">
      <c r="A394" s="150" t="s">
        <v>2943</v>
      </c>
      <c r="B394" s="150" t="s">
        <v>35</v>
      </c>
      <c r="C394" s="150"/>
      <c r="D394" s="150" t="s">
        <v>2911</v>
      </c>
      <c r="E394" s="151"/>
      <c r="F394" s="150" t="s">
        <v>2912</v>
      </c>
      <c r="G394" s="150" t="s">
        <v>2913</v>
      </c>
    </row>
    <row r="395" spans="1:7" ht="17.100000000000001">
      <c r="A395" s="150" t="s">
        <v>2944</v>
      </c>
      <c r="B395" s="150" t="s">
        <v>40</v>
      </c>
      <c r="C395" s="150"/>
      <c r="D395" s="150" t="s">
        <v>2911</v>
      </c>
      <c r="E395" s="151"/>
      <c r="F395" s="150" t="s">
        <v>2912</v>
      </c>
      <c r="G395" s="150" t="s">
        <v>2913</v>
      </c>
    </row>
    <row r="396" spans="1:7" ht="17.100000000000001">
      <c r="A396" s="150" t="s">
        <v>2945</v>
      </c>
      <c r="B396" s="150" t="s">
        <v>2946</v>
      </c>
      <c r="C396" s="150"/>
      <c r="D396" s="150" t="s">
        <v>2911</v>
      </c>
      <c r="E396" s="151"/>
      <c r="F396" s="150" t="s">
        <v>2912</v>
      </c>
      <c r="G396" s="150" t="s">
        <v>2913</v>
      </c>
    </row>
    <row r="397" spans="1:7" ht="17.100000000000001">
      <c r="A397" s="150" t="s">
        <v>2947</v>
      </c>
      <c r="B397" s="150" t="s">
        <v>35</v>
      </c>
      <c r="C397" s="150"/>
      <c r="D397" s="150" t="s">
        <v>2911</v>
      </c>
      <c r="E397" s="151"/>
      <c r="F397" s="150" t="s">
        <v>2912</v>
      </c>
      <c r="G397" s="150" t="s">
        <v>2913</v>
      </c>
    </row>
    <row r="398" spans="1:7" ht="17.100000000000001">
      <c r="A398" s="150" t="s">
        <v>3135</v>
      </c>
      <c r="B398" s="150" t="s">
        <v>3136</v>
      </c>
      <c r="C398" s="150" t="s">
        <v>1330</v>
      </c>
      <c r="D398" s="150" t="s">
        <v>3461</v>
      </c>
      <c r="E398" s="151" t="s">
        <v>1330</v>
      </c>
      <c r="F398" s="150" t="s">
        <v>2777</v>
      </c>
      <c r="G398" s="150" t="s">
        <v>3137</v>
      </c>
    </row>
    <row r="399" spans="1:7" ht="17.25">
      <c r="A399" s="52" t="s">
        <v>3464</v>
      </c>
      <c r="B399" s="52"/>
      <c r="C399" s="52"/>
      <c r="D399" s="52"/>
      <c r="E399" s="53"/>
      <c r="F399" s="52"/>
      <c r="G399" s="52"/>
    </row>
    <row r="400" spans="1:7" ht="17.100000000000001">
      <c r="A400" s="150" t="s">
        <v>2954</v>
      </c>
      <c r="B400" s="150" t="s">
        <v>40</v>
      </c>
      <c r="C400" s="150"/>
      <c r="D400" s="150" t="s">
        <v>2911</v>
      </c>
      <c r="E400" s="151"/>
      <c r="F400" s="150" t="s">
        <v>2912</v>
      </c>
      <c r="G400" s="150" t="s">
        <v>2955</v>
      </c>
    </row>
    <row r="401" spans="1:7" ht="17.25">
      <c r="A401" s="52" t="s">
        <v>3465</v>
      </c>
      <c r="B401" s="52"/>
      <c r="C401" s="52"/>
      <c r="D401" s="52"/>
      <c r="E401" s="53"/>
      <c r="F401" s="52"/>
      <c r="G401" s="52"/>
    </row>
    <row r="402" spans="1:7" ht="17.100000000000001">
      <c r="A402" s="150" t="s">
        <v>3181</v>
      </c>
      <c r="B402" s="150" t="s">
        <v>44</v>
      </c>
      <c r="C402" s="150" t="s">
        <v>3182</v>
      </c>
      <c r="D402" s="150" t="s">
        <v>3461</v>
      </c>
      <c r="E402" s="151" t="s">
        <v>1330</v>
      </c>
      <c r="F402" s="151" t="s">
        <v>2777</v>
      </c>
      <c r="G402" s="150" t="s">
        <v>3183</v>
      </c>
    </row>
    <row r="403" spans="1:7" ht="17.100000000000001">
      <c r="A403" s="150" t="s">
        <v>3186</v>
      </c>
      <c r="B403" s="150" t="s">
        <v>65</v>
      </c>
      <c r="C403" s="150" t="s">
        <v>1330</v>
      </c>
      <c r="D403" s="150" t="s">
        <v>3461</v>
      </c>
      <c r="E403" s="151" t="s">
        <v>1330</v>
      </c>
      <c r="F403" s="150" t="s">
        <v>2777</v>
      </c>
      <c r="G403" s="150" t="s">
        <v>3187</v>
      </c>
    </row>
    <row r="404" spans="1:7" ht="17.100000000000001">
      <c r="A404" s="150" t="s">
        <v>2970</v>
      </c>
      <c r="B404" s="150" t="s">
        <v>36</v>
      </c>
      <c r="C404" s="150"/>
      <c r="D404" s="150" t="s">
        <v>2911</v>
      </c>
      <c r="E404" s="151"/>
      <c r="F404" s="150" t="s">
        <v>2912</v>
      </c>
      <c r="G404" s="150" t="s">
        <v>2913</v>
      </c>
    </row>
    <row r="405" spans="1:7" ht="17.25">
      <c r="A405" s="52" t="s">
        <v>3466</v>
      </c>
      <c r="B405" s="52"/>
      <c r="C405" s="52"/>
      <c r="D405" s="52"/>
      <c r="E405" s="53"/>
      <c r="F405" s="52"/>
      <c r="G405" s="52"/>
    </row>
    <row r="406" spans="1:7" ht="17.100000000000001">
      <c r="A406" s="148" t="s">
        <v>3220</v>
      </c>
      <c r="B406" s="148"/>
      <c r="C406" s="148" t="s">
        <v>3221</v>
      </c>
      <c r="D406" s="148" t="s">
        <v>3461</v>
      </c>
      <c r="E406" s="149" t="s">
        <v>3467</v>
      </c>
      <c r="F406" s="149" t="s">
        <v>2967</v>
      </c>
      <c r="G406" s="148" t="s">
        <v>3222</v>
      </c>
    </row>
    <row r="407" spans="1:7" ht="17.100000000000001">
      <c r="A407" s="150" t="s">
        <v>3223</v>
      </c>
      <c r="B407" s="150" t="s">
        <v>3224</v>
      </c>
      <c r="C407" s="150" t="s">
        <v>1330</v>
      </c>
      <c r="D407" s="150" t="s">
        <v>3461</v>
      </c>
      <c r="E407" s="151" t="s">
        <v>1330</v>
      </c>
      <c r="F407" s="150" t="s">
        <v>2777</v>
      </c>
      <c r="G407" s="150" t="s">
        <v>2913</v>
      </c>
    </row>
    <row r="408" spans="1:7" ht="17.25">
      <c r="A408" s="52" t="s">
        <v>3468</v>
      </c>
      <c r="B408" s="52"/>
      <c r="C408" s="52"/>
      <c r="D408" s="52"/>
      <c r="E408" s="53"/>
      <c r="F408" s="52"/>
      <c r="G408" s="52"/>
    </row>
    <row r="409" spans="1:7" ht="17.100000000000001">
      <c r="A409" s="150" t="s">
        <v>2986</v>
      </c>
      <c r="B409" s="150" t="s">
        <v>36</v>
      </c>
      <c r="C409" s="150"/>
      <c r="D409" s="150" t="s">
        <v>2911</v>
      </c>
      <c r="E409" s="151"/>
      <c r="F409" s="150" t="s">
        <v>2912</v>
      </c>
      <c r="G409" s="150" t="s">
        <v>2987</v>
      </c>
    </row>
    <row r="410" spans="1:7" ht="17.100000000000001">
      <c r="A410" s="150" t="s">
        <v>2993</v>
      </c>
      <c r="B410" s="150" t="s">
        <v>65</v>
      </c>
      <c r="C410" s="150"/>
      <c r="D410" s="150" t="s">
        <v>2911</v>
      </c>
      <c r="E410" s="151"/>
      <c r="F410" s="150" t="s">
        <v>2912</v>
      </c>
      <c r="G410" s="150" t="s">
        <v>2913</v>
      </c>
    </row>
    <row r="411" spans="1:7" ht="17.100000000000001">
      <c r="A411" s="150" t="s">
        <v>2994</v>
      </c>
      <c r="B411" s="150" t="s">
        <v>40</v>
      </c>
      <c r="C411" s="150"/>
      <c r="D411" s="150" t="s">
        <v>2911</v>
      </c>
      <c r="E411" s="151"/>
      <c r="F411" s="150" t="s">
        <v>2912</v>
      </c>
      <c r="G411" s="150" t="s">
        <v>2913</v>
      </c>
    </row>
    <row r="412" spans="1:7" ht="17.25">
      <c r="A412" s="150" t="s">
        <v>2995</v>
      </c>
      <c r="B412" s="150" t="s">
        <v>42</v>
      </c>
      <c r="C412" s="150"/>
      <c r="D412" s="150" t="s">
        <v>2911</v>
      </c>
      <c r="E412" s="151"/>
      <c r="F412" s="150" t="s">
        <v>2912</v>
      </c>
      <c r="G412" s="150" t="s">
        <v>2913</v>
      </c>
    </row>
    <row r="413" spans="1:7" ht="17.100000000000001">
      <c r="A413" s="150" t="s">
        <v>2996</v>
      </c>
      <c r="B413" s="150" t="s">
        <v>42</v>
      </c>
      <c r="C413" s="150"/>
      <c r="D413" s="150" t="s">
        <v>2911</v>
      </c>
      <c r="E413" s="151"/>
      <c r="F413" s="151" t="s">
        <v>2912</v>
      </c>
      <c r="G413" s="150" t="s">
        <v>2913</v>
      </c>
    </row>
    <row r="414" spans="1:7" ht="17.100000000000001">
      <c r="A414" s="150" t="s">
        <v>2997</v>
      </c>
      <c r="B414" s="150" t="s">
        <v>2946</v>
      </c>
      <c r="C414" s="150"/>
      <c r="D414" s="150" t="s">
        <v>2911</v>
      </c>
      <c r="E414" s="151"/>
      <c r="F414" s="150" t="s">
        <v>2912</v>
      </c>
      <c r="G414" s="150" t="s">
        <v>2913</v>
      </c>
    </row>
    <row r="415" spans="1:7" ht="17.25">
      <c r="A415" s="150" t="s">
        <v>2998</v>
      </c>
      <c r="B415" s="150" t="s">
        <v>63</v>
      </c>
      <c r="C415" s="150"/>
      <c r="D415" s="150" t="s">
        <v>2911</v>
      </c>
      <c r="E415" s="151"/>
      <c r="F415" s="150" t="s">
        <v>2912</v>
      </c>
      <c r="G415" s="150" t="s">
        <v>2913</v>
      </c>
    </row>
    <row r="416" spans="1:7" ht="17.100000000000001">
      <c r="A416" s="150" t="s">
        <v>2999</v>
      </c>
      <c r="B416" s="150" t="s">
        <v>2946</v>
      </c>
      <c r="C416" s="150"/>
      <c r="D416" s="150" t="s">
        <v>2911</v>
      </c>
      <c r="E416" s="151"/>
      <c r="F416" s="150" t="s">
        <v>2912</v>
      </c>
      <c r="G416" s="150" t="s">
        <v>2913</v>
      </c>
    </row>
    <row r="417" spans="1:7" ht="17.100000000000001">
      <c r="A417" s="148" t="s">
        <v>3469</v>
      </c>
      <c r="B417" s="148" t="s">
        <v>38</v>
      </c>
      <c r="C417" s="148" t="s">
        <v>3467</v>
      </c>
      <c r="D417" s="148" t="s">
        <v>3461</v>
      </c>
      <c r="E417" s="149" t="s">
        <v>3467</v>
      </c>
      <c r="F417" s="149" t="s">
        <v>2967</v>
      </c>
      <c r="G417" s="148" t="s">
        <v>3470</v>
      </c>
    </row>
    <row r="418" spans="1:7" ht="17.25">
      <c r="A418" s="52" t="s">
        <v>3471</v>
      </c>
      <c r="B418" s="52"/>
      <c r="C418" s="52"/>
      <c r="D418" s="52"/>
      <c r="E418" s="53"/>
      <c r="F418" s="52"/>
      <c r="G418" s="52"/>
    </row>
    <row r="419" spans="1:7" ht="17.100000000000001">
      <c r="A419" s="148" t="s">
        <v>3472</v>
      </c>
      <c r="B419" s="148" t="s">
        <v>44</v>
      </c>
      <c r="C419" s="148" t="s">
        <v>3473</v>
      </c>
      <c r="D419" s="148" t="s">
        <v>3461</v>
      </c>
      <c r="E419" s="149" t="s">
        <v>2665</v>
      </c>
      <c r="F419" s="149" t="s">
        <v>2967</v>
      </c>
      <c r="G419" s="148" t="s">
        <v>3474</v>
      </c>
    </row>
    <row r="420" spans="1:7" ht="17.100000000000001">
      <c r="A420" s="150" t="s">
        <v>3001</v>
      </c>
      <c r="B420" s="150" t="s">
        <v>44</v>
      </c>
      <c r="C420" s="150"/>
      <c r="D420" s="150" t="s">
        <v>2911</v>
      </c>
      <c r="E420" s="151"/>
      <c r="F420" s="151" t="s">
        <v>3002</v>
      </c>
      <c r="G420" s="150" t="s">
        <v>2913</v>
      </c>
    </row>
    <row r="421" spans="1:7" ht="17.100000000000001">
      <c r="A421" s="150" t="s">
        <v>3003</v>
      </c>
      <c r="B421" s="150" t="s">
        <v>44</v>
      </c>
      <c r="C421" s="150" t="s">
        <v>3004</v>
      </c>
      <c r="D421" s="150" t="s">
        <v>2911</v>
      </c>
      <c r="E421" s="151"/>
      <c r="F421" s="150" t="s">
        <v>3005</v>
      </c>
      <c r="G421" s="150" t="s">
        <v>3006</v>
      </c>
    </row>
    <row r="422" spans="1:7" ht="17.100000000000001">
      <c r="A422" s="150" t="s">
        <v>3009</v>
      </c>
      <c r="B422" s="150" t="s">
        <v>2946</v>
      </c>
      <c r="C422" s="150"/>
      <c r="D422" s="150" t="s">
        <v>2911</v>
      </c>
      <c r="E422" s="151"/>
      <c r="F422" s="150" t="s">
        <v>3010</v>
      </c>
      <c r="G422" s="150" t="s">
        <v>2913</v>
      </c>
    </row>
    <row r="423" spans="1:7" ht="17.25">
      <c r="A423" s="52" t="s">
        <v>3475</v>
      </c>
      <c r="B423" s="52"/>
      <c r="C423" s="52"/>
      <c r="D423" s="52"/>
      <c r="E423" s="53"/>
      <c r="F423" s="52"/>
      <c r="G423" s="52"/>
    </row>
    <row r="424" spans="1:7" ht="17.100000000000001">
      <c r="A424" s="148" t="s">
        <v>3476</v>
      </c>
      <c r="B424" s="148" t="s">
        <v>40</v>
      </c>
      <c r="C424" s="148" t="s">
        <v>3477</v>
      </c>
      <c r="D424" s="148" t="s">
        <v>3461</v>
      </c>
      <c r="E424" s="149" t="s">
        <v>3467</v>
      </c>
      <c r="F424" s="149" t="s">
        <v>2967</v>
      </c>
      <c r="G424" s="148" t="s">
        <v>3478</v>
      </c>
    </row>
    <row r="425" spans="1:7" ht="17.25">
      <c r="A425" s="150" t="s">
        <v>3014</v>
      </c>
      <c r="B425" s="150" t="s">
        <v>63</v>
      </c>
      <c r="C425" s="150"/>
      <c r="D425" s="150" t="s">
        <v>2911</v>
      </c>
      <c r="E425" s="151"/>
      <c r="F425" s="151" t="s">
        <v>2912</v>
      </c>
      <c r="G425" s="150" t="s">
        <v>2913</v>
      </c>
    </row>
    <row r="426" spans="1:7" ht="17.25">
      <c r="A426" s="150" t="s">
        <v>3331</v>
      </c>
      <c r="B426" s="150" t="s">
        <v>3332</v>
      </c>
      <c r="C426" s="150" t="s">
        <v>1330</v>
      </c>
      <c r="D426" s="150" t="s">
        <v>3461</v>
      </c>
      <c r="E426" s="151" t="s">
        <v>1330</v>
      </c>
      <c r="F426" s="150" t="s">
        <v>2777</v>
      </c>
      <c r="G426" s="150" t="s">
        <v>2913</v>
      </c>
    </row>
    <row r="427" spans="1:7" ht="17.25">
      <c r="A427" s="150" t="s">
        <v>3333</v>
      </c>
      <c r="B427" s="150" t="s">
        <v>3332</v>
      </c>
      <c r="C427" s="150" t="s">
        <v>1330</v>
      </c>
      <c r="D427" s="150" t="s">
        <v>3461</v>
      </c>
      <c r="E427" s="151" t="s">
        <v>1330</v>
      </c>
      <c r="F427" s="151" t="s">
        <v>2777</v>
      </c>
      <c r="G427" s="150" t="s">
        <v>2913</v>
      </c>
    </row>
    <row r="428" spans="1:7" ht="17.25">
      <c r="A428" s="52" t="s">
        <v>3479</v>
      </c>
      <c r="B428" s="52"/>
      <c r="C428" s="52"/>
      <c r="D428" s="52"/>
      <c r="E428" s="53"/>
      <c r="F428" s="52"/>
      <c r="G428" s="52"/>
    </row>
    <row r="429" spans="1:7" ht="17.100000000000001">
      <c r="A429" s="150" t="s">
        <v>3340</v>
      </c>
      <c r="B429" s="150" t="s">
        <v>3020</v>
      </c>
      <c r="C429" s="150" t="s">
        <v>1330</v>
      </c>
      <c r="D429" s="150" t="s">
        <v>3461</v>
      </c>
      <c r="E429" s="151" t="s">
        <v>1330</v>
      </c>
      <c r="F429" s="150" t="s">
        <v>2777</v>
      </c>
      <c r="G429" s="150" t="s">
        <v>2913</v>
      </c>
    </row>
    <row r="430" spans="1:7" ht="17.100000000000001">
      <c r="A430" s="150" t="s">
        <v>3341</v>
      </c>
      <c r="B430" s="150"/>
      <c r="C430" s="150" t="s">
        <v>3342</v>
      </c>
      <c r="D430" s="150" t="s">
        <v>3461</v>
      </c>
      <c r="E430" s="151" t="s">
        <v>1330</v>
      </c>
      <c r="F430" s="150" t="s">
        <v>2777</v>
      </c>
      <c r="G430" s="150" t="s">
        <v>2913</v>
      </c>
    </row>
    <row r="431" spans="1:7" ht="17.25">
      <c r="A431" s="52" t="s">
        <v>3480</v>
      </c>
      <c r="B431" s="52"/>
      <c r="C431" s="52"/>
      <c r="D431" s="52"/>
      <c r="E431" s="53"/>
      <c r="F431" s="52"/>
      <c r="G431" s="52"/>
    </row>
    <row r="432" spans="1:7" ht="17.100000000000001">
      <c r="A432" s="148" t="s">
        <v>3413</v>
      </c>
      <c r="B432" s="148" t="s">
        <v>89</v>
      </c>
      <c r="C432" s="148" t="s">
        <v>3414</v>
      </c>
      <c r="D432" s="148" t="s">
        <v>3461</v>
      </c>
      <c r="E432" s="149" t="s">
        <v>3467</v>
      </c>
      <c r="F432" s="149" t="s">
        <v>2967</v>
      </c>
      <c r="G432" s="148" t="s">
        <v>3415</v>
      </c>
    </row>
    <row r="433" spans="1:7" ht="17.100000000000001">
      <c r="A433" s="150" t="s">
        <v>3046</v>
      </c>
      <c r="B433" s="150" t="s">
        <v>3047</v>
      </c>
      <c r="C433" s="150"/>
      <c r="D433" s="150" t="s">
        <v>2911</v>
      </c>
      <c r="E433" s="151"/>
      <c r="F433" s="150" t="s">
        <v>3048</v>
      </c>
      <c r="G433" s="150" t="s">
        <v>3049</v>
      </c>
    </row>
    <row r="434" spans="1:7" ht="17.100000000000001">
      <c r="A434" s="150" t="s">
        <v>3050</v>
      </c>
      <c r="B434" s="150" t="s">
        <v>3047</v>
      </c>
      <c r="C434" s="150"/>
      <c r="D434" s="150" t="s">
        <v>2911</v>
      </c>
      <c r="E434" s="151"/>
      <c r="F434" s="150" t="s">
        <v>3048</v>
      </c>
      <c r="G434" s="150" t="s">
        <v>2913</v>
      </c>
    </row>
    <row r="435" spans="1:7" ht="17.100000000000001">
      <c r="A435" s="150" t="s">
        <v>3053</v>
      </c>
      <c r="B435" s="150" t="s">
        <v>3041</v>
      </c>
      <c r="C435" s="150" t="s">
        <v>3054</v>
      </c>
      <c r="D435" s="150" t="s">
        <v>2911</v>
      </c>
      <c r="E435" s="151"/>
      <c r="F435" s="150" t="s">
        <v>3055</v>
      </c>
      <c r="G435" s="150" t="s">
        <v>3056</v>
      </c>
    </row>
    <row r="436" spans="1:7" ht="17.25">
      <c r="A436" s="52" t="s">
        <v>3481</v>
      </c>
      <c r="B436" s="52"/>
      <c r="C436" s="52"/>
      <c r="D436" s="52"/>
      <c r="E436" s="53"/>
      <c r="F436" s="52"/>
      <c r="G436" s="52"/>
    </row>
    <row r="437" spans="1:7" ht="17.100000000000001">
      <c r="A437" s="150" t="s">
        <v>3063</v>
      </c>
      <c r="B437" s="150" t="s">
        <v>3020</v>
      </c>
      <c r="C437" s="150"/>
      <c r="D437" s="150" t="s">
        <v>2911</v>
      </c>
      <c r="E437" s="151"/>
      <c r="F437" s="150" t="s">
        <v>3064</v>
      </c>
      <c r="G437" s="150" t="s">
        <v>2913</v>
      </c>
    </row>
    <row r="438" spans="1:7" ht="17.25">
      <c r="A438" s="52" t="s">
        <v>3482</v>
      </c>
      <c r="B438" s="52"/>
      <c r="C438" s="52"/>
      <c r="D438" s="52"/>
      <c r="E438" s="53"/>
      <c r="F438" s="52"/>
      <c r="G438" s="52"/>
    </row>
    <row r="439" spans="1:7" ht="17.25">
      <c r="A439" s="150" t="s">
        <v>3066</v>
      </c>
      <c r="B439" s="150"/>
      <c r="C439" s="150" t="s">
        <v>666</v>
      </c>
      <c r="D439" s="150" t="s">
        <v>2911</v>
      </c>
      <c r="E439" s="151"/>
      <c r="F439" s="150" t="s">
        <v>3067</v>
      </c>
      <c r="G439" s="150" t="s">
        <v>2913</v>
      </c>
    </row>
    <row r="440" spans="1:7" ht="17.25">
      <c r="A440" s="150" t="s">
        <v>3441</v>
      </c>
      <c r="B440" s="150" t="s">
        <v>95</v>
      </c>
      <c r="C440" s="150" t="s">
        <v>3442</v>
      </c>
      <c r="D440" s="150" t="s">
        <v>3461</v>
      </c>
      <c r="E440" s="151" t="s">
        <v>3483</v>
      </c>
      <c r="F440" s="151" t="s">
        <v>2777</v>
      </c>
      <c r="G440" s="150" t="s">
        <v>3444</v>
      </c>
    </row>
    <row r="441" spans="1:7" ht="17.100000000000001">
      <c r="A441" s="150" t="s">
        <v>3068</v>
      </c>
      <c r="B441" s="150" t="s">
        <v>3020</v>
      </c>
      <c r="C441" s="150" t="s">
        <v>3069</v>
      </c>
      <c r="D441" s="150" t="s">
        <v>2911</v>
      </c>
      <c r="E441" s="151"/>
      <c r="F441" s="150" t="s">
        <v>3070</v>
      </c>
      <c r="G441" s="150" t="s">
        <v>2913</v>
      </c>
    </row>
    <row r="442" spans="1:7" ht="17.100000000000001">
      <c r="A442" s="150" t="s">
        <v>3071</v>
      </c>
      <c r="B442" s="150" t="s">
        <v>97</v>
      </c>
      <c r="C442" s="150"/>
      <c r="D442" s="150" t="s">
        <v>2911</v>
      </c>
      <c r="E442" s="151"/>
      <c r="F442" s="150" t="s">
        <v>3072</v>
      </c>
      <c r="G442" s="150" t="s">
        <v>2913</v>
      </c>
    </row>
    <row r="443" spans="1:7" ht="17.25">
      <c r="A443" s="52" t="s">
        <v>3484</v>
      </c>
      <c r="B443" s="52"/>
      <c r="C443" s="52"/>
      <c r="D443" s="52"/>
      <c r="E443" s="53"/>
      <c r="F443" s="52"/>
      <c r="G443" s="52"/>
    </row>
    <row r="444" spans="1:7" ht="17.25">
      <c r="A444" s="150" t="s">
        <v>3082</v>
      </c>
      <c r="B444" s="150" t="s">
        <v>35</v>
      </c>
      <c r="C444" s="150" t="s">
        <v>3083</v>
      </c>
      <c r="D444" s="150" t="s">
        <v>3485</v>
      </c>
      <c r="E444" s="151" t="s">
        <v>3083</v>
      </c>
      <c r="F444" s="150" t="s">
        <v>2794</v>
      </c>
      <c r="G444" s="150" t="s">
        <v>3085</v>
      </c>
    </row>
    <row r="445" spans="1:7" ht="17.100000000000001">
      <c r="A445" s="150" t="s">
        <v>3086</v>
      </c>
      <c r="B445" s="150" t="s">
        <v>36</v>
      </c>
      <c r="C445" s="150" t="s">
        <v>666</v>
      </c>
      <c r="D445" s="150" t="s">
        <v>3485</v>
      </c>
      <c r="E445" s="151" t="s">
        <v>666</v>
      </c>
      <c r="F445" s="150" t="s">
        <v>2792</v>
      </c>
      <c r="G445" s="150" t="s">
        <v>3087</v>
      </c>
    </row>
    <row r="446" spans="1:7" ht="17.25">
      <c r="A446" s="150" t="s">
        <v>3088</v>
      </c>
      <c r="B446" s="150" t="s">
        <v>40</v>
      </c>
      <c r="C446" s="150" t="s">
        <v>666</v>
      </c>
      <c r="D446" s="150" t="s">
        <v>3485</v>
      </c>
      <c r="E446" s="151" t="s">
        <v>666</v>
      </c>
      <c r="F446" s="150" t="s">
        <v>2792</v>
      </c>
      <c r="G446" s="150" t="s">
        <v>3089</v>
      </c>
    </row>
    <row r="447" spans="1:7" ht="17.100000000000001">
      <c r="A447" s="148" t="s">
        <v>3090</v>
      </c>
      <c r="B447" s="148" t="s">
        <v>42</v>
      </c>
      <c r="C447" s="148" t="s">
        <v>3091</v>
      </c>
      <c r="D447" s="148" t="s">
        <v>3485</v>
      </c>
      <c r="E447" s="149" t="s">
        <v>1902</v>
      </c>
      <c r="F447" s="149" t="s">
        <v>2967</v>
      </c>
      <c r="G447" s="148" t="s">
        <v>3093</v>
      </c>
    </row>
    <row r="448" spans="1:7" ht="17.100000000000001">
      <c r="A448" s="150" t="s">
        <v>3094</v>
      </c>
      <c r="B448" s="150" t="s">
        <v>42</v>
      </c>
      <c r="C448" s="150" t="s">
        <v>3083</v>
      </c>
      <c r="D448" s="150" t="s">
        <v>3485</v>
      </c>
      <c r="E448" s="151" t="s">
        <v>3083</v>
      </c>
      <c r="F448" s="150" t="s">
        <v>2794</v>
      </c>
      <c r="G448" s="150" t="s">
        <v>3085</v>
      </c>
    </row>
    <row r="449" spans="1:7" ht="17.100000000000001">
      <c r="A449" s="150" t="s">
        <v>3095</v>
      </c>
      <c r="B449" s="150" t="s">
        <v>44</v>
      </c>
      <c r="C449" s="150" t="s">
        <v>1902</v>
      </c>
      <c r="D449" s="150" t="s">
        <v>3485</v>
      </c>
      <c r="E449" s="151" t="s">
        <v>1902</v>
      </c>
      <c r="F449" s="150" t="s">
        <v>2798</v>
      </c>
      <c r="G449" s="150" t="s">
        <v>3096</v>
      </c>
    </row>
    <row r="450" spans="1:7" ht="17.100000000000001">
      <c r="A450" s="150" t="s">
        <v>3097</v>
      </c>
      <c r="B450" s="150" t="s">
        <v>44</v>
      </c>
      <c r="C450" s="150" t="s">
        <v>214</v>
      </c>
      <c r="D450" s="150" t="s">
        <v>3485</v>
      </c>
      <c r="E450" s="151" t="s">
        <v>214</v>
      </c>
      <c r="F450" s="151" t="s">
        <v>2794</v>
      </c>
      <c r="G450" s="150" t="s">
        <v>3098</v>
      </c>
    </row>
    <row r="451" spans="1:7" ht="17.100000000000001">
      <c r="A451" s="150" t="s">
        <v>2910</v>
      </c>
      <c r="B451" s="150" t="s">
        <v>36</v>
      </c>
      <c r="C451" s="150"/>
      <c r="D451" s="150" t="s">
        <v>2911</v>
      </c>
      <c r="E451" s="151"/>
      <c r="F451" s="150" t="s">
        <v>2912</v>
      </c>
      <c r="G451" s="150" t="s">
        <v>2913</v>
      </c>
    </row>
    <row r="452" spans="1:7" ht="17.25">
      <c r="A452" s="52" t="s">
        <v>3486</v>
      </c>
      <c r="B452" s="52"/>
      <c r="C452" s="52"/>
      <c r="D452" s="52"/>
      <c r="E452" s="53"/>
      <c r="F452" s="52"/>
      <c r="G452" s="52"/>
    </row>
    <row r="453" spans="1:7" ht="17.100000000000001">
      <c r="A453" s="150" t="s">
        <v>2915</v>
      </c>
      <c r="B453" s="150" t="s">
        <v>35</v>
      </c>
      <c r="C453" s="150" t="s">
        <v>2916</v>
      </c>
      <c r="D453" s="150" t="s">
        <v>3485</v>
      </c>
      <c r="E453" s="151" t="s">
        <v>214</v>
      </c>
      <c r="F453" s="150" t="s">
        <v>2809</v>
      </c>
      <c r="G453" s="150" t="s">
        <v>2919</v>
      </c>
    </row>
    <row r="454" spans="1:7" ht="17.100000000000001">
      <c r="A454" s="148" t="s">
        <v>3103</v>
      </c>
      <c r="B454" s="148" t="s">
        <v>35</v>
      </c>
      <c r="C454" s="148" t="s">
        <v>3104</v>
      </c>
      <c r="D454" s="148" t="s">
        <v>3485</v>
      </c>
      <c r="E454" s="149" t="s">
        <v>3487</v>
      </c>
      <c r="F454" s="149" t="s">
        <v>2967</v>
      </c>
      <c r="G454" s="148" t="s">
        <v>3106</v>
      </c>
    </row>
    <row r="455" spans="1:7" ht="17.100000000000001">
      <c r="A455" s="150" t="s">
        <v>2920</v>
      </c>
      <c r="B455" s="150" t="s">
        <v>36</v>
      </c>
      <c r="C455" s="150" t="s">
        <v>2921</v>
      </c>
      <c r="D455" s="150" t="s">
        <v>3485</v>
      </c>
      <c r="E455" s="151" t="s">
        <v>3107</v>
      </c>
      <c r="F455" s="150" t="s">
        <v>2809</v>
      </c>
      <c r="G455" s="150" t="s">
        <v>2923</v>
      </c>
    </row>
    <row r="456" spans="1:7" ht="17.25">
      <c r="A456" s="150" t="s">
        <v>3108</v>
      </c>
      <c r="B456" s="150" t="s">
        <v>36</v>
      </c>
      <c r="C456" s="150" t="s">
        <v>214</v>
      </c>
      <c r="D456" s="150" t="s">
        <v>3485</v>
      </c>
      <c r="E456" s="151" t="s">
        <v>214</v>
      </c>
      <c r="F456" s="151" t="s">
        <v>2794</v>
      </c>
      <c r="G456" s="150" t="s">
        <v>3109</v>
      </c>
    </row>
    <row r="457" spans="1:7" ht="17.100000000000001">
      <c r="A457" s="150" t="s">
        <v>3110</v>
      </c>
      <c r="B457" s="150" t="s">
        <v>36</v>
      </c>
      <c r="C457" s="150" t="s">
        <v>3111</v>
      </c>
      <c r="D457" s="150" t="s">
        <v>3485</v>
      </c>
      <c r="E457" s="151" t="s">
        <v>666</v>
      </c>
      <c r="F457" s="150" t="s">
        <v>2792</v>
      </c>
      <c r="G457" s="150" t="s">
        <v>3112</v>
      </c>
    </row>
    <row r="458" spans="1:7" ht="17.100000000000001">
      <c r="A458" s="150" t="s">
        <v>3113</v>
      </c>
      <c r="B458" s="150" t="s">
        <v>38</v>
      </c>
      <c r="C458" s="150" t="s">
        <v>666</v>
      </c>
      <c r="D458" s="150" t="s">
        <v>3485</v>
      </c>
      <c r="E458" s="151" t="s">
        <v>666</v>
      </c>
      <c r="F458" s="150" t="s">
        <v>2792</v>
      </c>
      <c r="G458" s="150" t="s">
        <v>2913</v>
      </c>
    </row>
    <row r="459" spans="1:7" ht="17.100000000000001">
      <c r="A459" s="150" t="s">
        <v>3114</v>
      </c>
      <c r="B459" s="150" t="s">
        <v>38</v>
      </c>
      <c r="C459" s="150" t="s">
        <v>3115</v>
      </c>
      <c r="D459" s="150" t="s">
        <v>3485</v>
      </c>
      <c r="E459" s="151" t="s">
        <v>1330</v>
      </c>
      <c r="F459" s="150" t="s">
        <v>2807</v>
      </c>
      <c r="G459" s="150" t="s">
        <v>3116</v>
      </c>
    </row>
    <row r="460" spans="1:7" ht="17.100000000000001">
      <c r="A460" s="150" t="s">
        <v>3117</v>
      </c>
      <c r="B460" s="150" t="s">
        <v>42</v>
      </c>
      <c r="C460" s="150" t="s">
        <v>214</v>
      </c>
      <c r="D460" s="150" t="s">
        <v>3485</v>
      </c>
      <c r="E460" s="151" t="s">
        <v>214</v>
      </c>
      <c r="F460" s="151" t="s">
        <v>2794</v>
      </c>
      <c r="G460" s="150" t="s">
        <v>3118</v>
      </c>
    </row>
    <row r="461" spans="1:7" ht="17.25">
      <c r="A461" s="150" t="s">
        <v>2927</v>
      </c>
      <c r="B461" s="150" t="s">
        <v>42</v>
      </c>
      <c r="C461" s="150" t="s">
        <v>2921</v>
      </c>
      <c r="D461" s="150" t="s">
        <v>3485</v>
      </c>
      <c r="E461" s="151" t="s">
        <v>3107</v>
      </c>
      <c r="F461" s="150" t="s">
        <v>2809</v>
      </c>
      <c r="G461" s="150" t="s">
        <v>2928</v>
      </c>
    </row>
    <row r="462" spans="1:7" ht="17.100000000000001">
      <c r="A462" s="150" t="s">
        <v>3119</v>
      </c>
      <c r="B462" s="150" t="s">
        <v>42</v>
      </c>
      <c r="C462" s="150" t="s">
        <v>3120</v>
      </c>
      <c r="D462" s="150" t="s">
        <v>3485</v>
      </c>
      <c r="E462" s="151" t="s">
        <v>666</v>
      </c>
      <c r="F462" s="150" t="s">
        <v>2792</v>
      </c>
      <c r="G462" s="150" t="s">
        <v>3121</v>
      </c>
    </row>
    <row r="463" spans="1:7" ht="17.25">
      <c r="A463" s="150" t="s">
        <v>3122</v>
      </c>
      <c r="B463" s="150" t="s">
        <v>44</v>
      </c>
      <c r="C463" s="150" t="s">
        <v>214</v>
      </c>
      <c r="D463" s="150" t="s">
        <v>3485</v>
      </c>
      <c r="E463" s="151" t="s">
        <v>214</v>
      </c>
      <c r="F463" s="151" t="s">
        <v>2794</v>
      </c>
      <c r="G463" s="150" t="s">
        <v>3123</v>
      </c>
    </row>
    <row r="464" spans="1:7" ht="17.100000000000001">
      <c r="A464" s="150" t="s">
        <v>2929</v>
      </c>
      <c r="B464" s="150" t="s">
        <v>44</v>
      </c>
      <c r="C464" s="150" t="s">
        <v>2921</v>
      </c>
      <c r="D464" s="150" t="s">
        <v>3485</v>
      </c>
      <c r="E464" s="151" t="s">
        <v>3107</v>
      </c>
      <c r="F464" s="150" t="s">
        <v>2809</v>
      </c>
      <c r="G464" s="150" t="s">
        <v>2913</v>
      </c>
    </row>
    <row r="465" spans="1:7" ht="17.100000000000001">
      <c r="A465" s="150" t="s">
        <v>2930</v>
      </c>
      <c r="B465" s="150" t="s">
        <v>64</v>
      </c>
      <c r="C465" s="150" t="s">
        <v>2921</v>
      </c>
      <c r="D465" s="150" t="s">
        <v>3485</v>
      </c>
      <c r="E465" s="151" t="s">
        <v>3107</v>
      </c>
      <c r="F465" s="150" t="s">
        <v>2809</v>
      </c>
      <c r="G465" s="150" t="s">
        <v>2913</v>
      </c>
    </row>
    <row r="466" spans="1:7" ht="17.100000000000001">
      <c r="A466" s="150" t="s">
        <v>3124</v>
      </c>
      <c r="B466" s="150" t="s">
        <v>63</v>
      </c>
      <c r="C466" s="150" t="s">
        <v>3083</v>
      </c>
      <c r="D466" s="150" t="s">
        <v>3485</v>
      </c>
      <c r="E466" s="151" t="s">
        <v>3083</v>
      </c>
      <c r="F466" s="150" t="s">
        <v>2794</v>
      </c>
      <c r="G466" s="150" t="s">
        <v>3125</v>
      </c>
    </row>
    <row r="467" spans="1:7" ht="17.100000000000001">
      <c r="A467" s="150" t="s">
        <v>3126</v>
      </c>
      <c r="B467" s="150" t="s">
        <v>64</v>
      </c>
      <c r="C467" s="150" t="s">
        <v>3127</v>
      </c>
      <c r="D467" s="150" t="s">
        <v>3485</v>
      </c>
      <c r="E467" s="151" t="s">
        <v>214</v>
      </c>
      <c r="F467" s="150" t="s">
        <v>2794</v>
      </c>
      <c r="G467" s="150" t="s">
        <v>3128</v>
      </c>
    </row>
    <row r="468" spans="1:7" ht="17.100000000000001">
      <c r="A468" s="150" t="s">
        <v>3129</v>
      </c>
      <c r="B468" s="150" t="s">
        <v>65</v>
      </c>
      <c r="C468" s="150" t="s">
        <v>3115</v>
      </c>
      <c r="D468" s="150" t="s">
        <v>3485</v>
      </c>
      <c r="E468" s="151" t="s">
        <v>1330</v>
      </c>
      <c r="F468" s="150" t="s">
        <v>2807</v>
      </c>
      <c r="G468" s="150" t="s">
        <v>3116</v>
      </c>
    </row>
    <row r="469" spans="1:7" ht="17.100000000000001">
      <c r="A469" s="150" t="s">
        <v>2932</v>
      </c>
      <c r="B469" s="150" t="s">
        <v>2933</v>
      </c>
      <c r="C469" s="150"/>
      <c r="D469" s="150" t="s">
        <v>2911</v>
      </c>
      <c r="E469" s="151"/>
      <c r="F469" s="150" t="s">
        <v>2912</v>
      </c>
      <c r="G469" s="150" t="s">
        <v>2913</v>
      </c>
    </row>
    <row r="470" spans="1:7" ht="17.100000000000001">
      <c r="A470" s="150" t="s">
        <v>2934</v>
      </c>
      <c r="B470" s="150" t="s">
        <v>2933</v>
      </c>
      <c r="C470" s="150"/>
      <c r="D470" s="150" t="s">
        <v>2911</v>
      </c>
      <c r="E470" s="151"/>
      <c r="F470" s="150" t="s">
        <v>2912</v>
      </c>
      <c r="G470" s="150" t="s">
        <v>2913</v>
      </c>
    </row>
    <row r="471" spans="1:7" ht="17.100000000000001">
      <c r="A471" s="150" t="s">
        <v>2935</v>
      </c>
      <c r="B471" s="150" t="s">
        <v>2936</v>
      </c>
      <c r="C471" s="150"/>
      <c r="D471" s="150" t="s">
        <v>2911</v>
      </c>
      <c r="E471" s="151"/>
      <c r="F471" s="150" t="s">
        <v>2912</v>
      </c>
      <c r="G471" s="150" t="s">
        <v>2913</v>
      </c>
    </row>
    <row r="472" spans="1:7" ht="17.100000000000001">
      <c r="A472" s="150" t="s">
        <v>2937</v>
      </c>
      <c r="B472" s="150" t="s">
        <v>2938</v>
      </c>
      <c r="C472" s="150"/>
      <c r="D472" s="150" t="s">
        <v>2911</v>
      </c>
      <c r="E472" s="151"/>
      <c r="F472" s="150" t="s">
        <v>2912</v>
      </c>
      <c r="G472" s="150" t="s">
        <v>2913</v>
      </c>
    </row>
    <row r="473" spans="1:7" ht="17.100000000000001">
      <c r="A473" s="150" t="s">
        <v>2939</v>
      </c>
      <c r="B473" s="150" t="s">
        <v>2938</v>
      </c>
      <c r="C473" s="150"/>
      <c r="D473" s="150" t="s">
        <v>2911</v>
      </c>
      <c r="E473" s="151"/>
      <c r="F473" s="150" t="s">
        <v>2912</v>
      </c>
      <c r="G473" s="150" t="s">
        <v>2913</v>
      </c>
    </row>
    <row r="474" spans="1:7" ht="17.100000000000001">
      <c r="A474" s="150" t="s">
        <v>2940</v>
      </c>
      <c r="B474" s="150" t="s">
        <v>2938</v>
      </c>
      <c r="C474" s="150"/>
      <c r="D474" s="150" t="s">
        <v>2911</v>
      </c>
      <c r="E474" s="151"/>
      <c r="F474" s="150" t="s">
        <v>2912</v>
      </c>
      <c r="G474" s="150" t="s">
        <v>2913</v>
      </c>
    </row>
    <row r="475" spans="1:7" ht="17.100000000000001">
      <c r="A475" s="150" t="s">
        <v>2941</v>
      </c>
      <c r="B475" s="150" t="s">
        <v>2938</v>
      </c>
      <c r="C475" s="150"/>
      <c r="D475" s="150" t="s">
        <v>2911</v>
      </c>
      <c r="E475" s="151"/>
      <c r="F475" s="150" t="s">
        <v>2912</v>
      </c>
      <c r="G475" s="150" t="s">
        <v>2913</v>
      </c>
    </row>
    <row r="476" spans="1:7" ht="17.100000000000001">
      <c r="A476" s="150" t="s">
        <v>2942</v>
      </c>
      <c r="B476" s="150" t="s">
        <v>36</v>
      </c>
      <c r="C476" s="150"/>
      <c r="D476" s="150" t="s">
        <v>2911</v>
      </c>
      <c r="E476" s="151"/>
      <c r="F476" s="150" t="s">
        <v>2912</v>
      </c>
      <c r="G476" s="150" t="s">
        <v>2913</v>
      </c>
    </row>
    <row r="477" spans="1:7" ht="17.100000000000001">
      <c r="A477" s="150" t="s">
        <v>2943</v>
      </c>
      <c r="B477" s="150" t="s">
        <v>35</v>
      </c>
      <c r="C477" s="150"/>
      <c r="D477" s="150" t="s">
        <v>2911</v>
      </c>
      <c r="E477" s="151"/>
      <c r="F477" s="150" t="s">
        <v>2912</v>
      </c>
      <c r="G477" s="150" t="s">
        <v>2913</v>
      </c>
    </row>
    <row r="478" spans="1:7" ht="17.100000000000001">
      <c r="A478" s="150" t="s">
        <v>2944</v>
      </c>
      <c r="B478" s="150" t="s">
        <v>40</v>
      </c>
      <c r="C478" s="150"/>
      <c r="D478" s="150" t="s">
        <v>2911</v>
      </c>
      <c r="E478" s="151"/>
      <c r="F478" s="150" t="s">
        <v>2912</v>
      </c>
      <c r="G478" s="150" t="s">
        <v>2913</v>
      </c>
    </row>
    <row r="479" spans="1:7" ht="17.100000000000001">
      <c r="A479" s="150" t="s">
        <v>2945</v>
      </c>
      <c r="B479" s="150" t="s">
        <v>2946</v>
      </c>
      <c r="C479" s="150"/>
      <c r="D479" s="150" t="s">
        <v>2911</v>
      </c>
      <c r="E479" s="151"/>
      <c r="F479" s="150" t="s">
        <v>2912</v>
      </c>
      <c r="G479" s="150" t="s">
        <v>2913</v>
      </c>
    </row>
    <row r="480" spans="1:7" ht="17.100000000000001">
      <c r="A480" s="150" t="s">
        <v>2947</v>
      </c>
      <c r="B480" s="150" t="s">
        <v>35</v>
      </c>
      <c r="C480" s="150"/>
      <c r="D480" s="150" t="s">
        <v>2911</v>
      </c>
      <c r="E480" s="151"/>
      <c r="F480" s="151" t="s">
        <v>2912</v>
      </c>
      <c r="G480" s="150" t="s">
        <v>2913</v>
      </c>
    </row>
    <row r="481" spans="1:7" ht="17.100000000000001">
      <c r="A481" s="150" t="s">
        <v>2948</v>
      </c>
      <c r="B481" s="150" t="s">
        <v>42</v>
      </c>
      <c r="C481" s="150" t="s">
        <v>2921</v>
      </c>
      <c r="D481" s="150" t="s">
        <v>3485</v>
      </c>
      <c r="E481" s="151" t="s">
        <v>3107</v>
      </c>
      <c r="F481" s="150" t="s">
        <v>2809</v>
      </c>
      <c r="G481" s="150" t="s">
        <v>2949</v>
      </c>
    </row>
    <row r="482" spans="1:7" ht="17.100000000000001">
      <c r="A482" s="150" t="s">
        <v>3130</v>
      </c>
      <c r="B482" s="150" t="s">
        <v>2951</v>
      </c>
      <c r="C482" s="150" t="s">
        <v>3083</v>
      </c>
      <c r="D482" s="150" t="s">
        <v>3485</v>
      </c>
      <c r="E482" s="151" t="s">
        <v>3083</v>
      </c>
      <c r="F482" s="150" t="s">
        <v>2794</v>
      </c>
      <c r="G482" s="150" t="s">
        <v>2913</v>
      </c>
    </row>
    <row r="483" spans="1:7" ht="17.100000000000001">
      <c r="A483" s="150" t="s">
        <v>3131</v>
      </c>
      <c r="B483" s="150" t="s">
        <v>36</v>
      </c>
      <c r="C483" s="150" t="s">
        <v>3083</v>
      </c>
      <c r="D483" s="150" t="s">
        <v>3485</v>
      </c>
      <c r="E483" s="151" t="s">
        <v>3083</v>
      </c>
      <c r="F483" s="150" t="s">
        <v>2794</v>
      </c>
      <c r="G483" s="150" t="s">
        <v>2913</v>
      </c>
    </row>
    <row r="484" spans="1:7" ht="17.100000000000001">
      <c r="A484" s="150" t="s">
        <v>3132</v>
      </c>
      <c r="B484" s="150" t="s">
        <v>35</v>
      </c>
      <c r="C484" s="150" t="s">
        <v>666</v>
      </c>
      <c r="D484" s="150" t="s">
        <v>3485</v>
      </c>
      <c r="E484" s="151" t="s">
        <v>666</v>
      </c>
      <c r="F484" s="150" t="s">
        <v>2792</v>
      </c>
      <c r="G484" s="150" t="s">
        <v>3133</v>
      </c>
    </row>
    <row r="485" spans="1:7" ht="17.100000000000001">
      <c r="A485" s="150" t="s">
        <v>3134</v>
      </c>
      <c r="B485" s="150" t="s">
        <v>33</v>
      </c>
      <c r="C485" s="150" t="s">
        <v>3083</v>
      </c>
      <c r="D485" s="150" t="s">
        <v>3485</v>
      </c>
      <c r="E485" s="151" t="s">
        <v>3083</v>
      </c>
      <c r="F485" s="150" t="s">
        <v>2794</v>
      </c>
      <c r="G485" s="150" t="s">
        <v>2913</v>
      </c>
    </row>
    <row r="486" spans="1:7" ht="17.100000000000001">
      <c r="A486" s="150" t="s">
        <v>3135</v>
      </c>
      <c r="B486" s="150" t="s">
        <v>3136</v>
      </c>
      <c r="C486" s="150" t="s">
        <v>1330</v>
      </c>
      <c r="D486" s="150" t="s">
        <v>3485</v>
      </c>
      <c r="E486" s="151" t="s">
        <v>1330</v>
      </c>
      <c r="F486" s="150" t="s">
        <v>2807</v>
      </c>
      <c r="G486" s="150" t="s">
        <v>3137</v>
      </c>
    </row>
    <row r="487" spans="1:7" ht="17.25">
      <c r="A487" s="52" t="s">
        <v>3488</v>
      </c>
      <c r="B487" s="52"/>
      <c r="C487" s="52"/>
      <c r="D487" s="52"/>
      <c r="E487" s="53"/>
      <c r="F487" s="52"/>
      <c r="G487" s="52"/>
    </row>
    <row r="488" spans="1:7" ht="17.100000000000001">
      <c r="A488" s="150" t="s">
        <v>3139</v>
      </c>
      <c r="B488" s="150" t="s">
        <v>35</v>
      </c>
      <c r="C488" s="150" t="s">
        <v>666</v>
      </c>
      <c r="D488" s="150" t="s">
        <v>3485</v>
      </c>
      <c r="E488" s="151" t="s">
        <v>666</v>
      </c>
      <c r="F488" s="150" t="s">
        <v>2792</v>
      </c>
      <c r="G488" s="150" t="s">
        <v>3140</v>
      </c>
    </row>
    <row r="489" spans="1:7" ht="17.100000000000001">
      <c r="A489" s="150" t="s">
        <v>3141</v>
      </c>
      <c r="B489" s="150" t="s">
        <v>35</v>
      </c>
      <c r="C489" s="150" t="s">
        <v>214</v>
      </c>
      <c r="D489" s="150" t="s">
        <v>3485</v>
      </c>
      <c r="E489" s="151" t="s">
        <v>214</v>
      </c>
      <c r="F489" s="150" t="s">
        <v>2794</v>
      </c>
      <c r="G489" s="150" t="s">
        <v>2913</v>
      </c>
    </row>
    <row r="490" spans="1:7" ht="17.100000000000001">
      <c r="A490" s="150" t="s">
        <v>3142</v>
      </c>
      <c r="B490" s="150" t="s">
        <v>35</v>
      </c>
      <c r="C490" s="150" t="s">
        <v>666</v>
      </c>
      <c r="D490" s="150" t="s">
        <v>3485</v>
      </c>
      <c r="E490" s="151" t="s">
        <v>666</v>
      </c>
      <c r="F490" s="150" t="s">
        <v>2792</v>
      </c>
      <c r="G490" s="150" t="s">
        <v>3143</v>
      </c>
    </row>
    <row r="491" spans="1:7" ht="17.100000000000001">
      <c r="A491" s="150" t="s">
        <v>3144</v>
      </c>
      <c r="B491" s="150" t="s">
        <v>35</v>
      </c>
      <c r="C491" s="150" t="s">
        <v>214</v>
      </c>
      <c r="D491" s="150" t="s">
        <v>3485</v>
      </c>
      <c r="E491" s="151" t="s">
        <v>214</v>
      </c>
      <c r="F491" s="150" t="s">
        <v>2794</v>
      </c>
      <c r="G491" s="150" t="s">
        <v>3145</v>
      </c>
    </row>
    <row r="492" spans="1:7" ht="17.100000000000001">
      <c r="A492" s="150" t="s">
        <v>3146</v>
      </c>
      <c r="B492" s="150" t="s">
        <v>38</v>
      </c>
      <c r="C492" s="150" t="s">
        <v>3147</v>
      </c>
      <c r="D492" s="150" t="s">
        <v>3485</v>
      </c>
      <c r="E492" s="151" t="s">
        <v>214</v>
      </c>
      <c r="F492" s="150" t="s">
        <v>2794</v>
      </c>
      <c r="G492" s="150" t="s">
        <v>3148</v>
      </c>
    </row>
    <row r="493" spans="1:7" ht="17.100000000000001">
      <c r="A493" s="150" t="s">
        <v>3149</v>
      </c>
      <c r="B493" s="150" t="s">
        <v>40</v>
      </c>
      <c r="C493" s="150" t="s">
        <v>3150</v>
      </c>
      <c r="D493" s="150" t="s">
        <v>3485</v>
      </c>
      <c r="E493" s="151" t="s">
        <v>214</v>
      </c>
      <c r="F493" s="151" t="s">
        <v>2807</v>
      </c>
      <c r="G493" s="150" t="s">
        <v>3151</v>
      </c>
    </row>
    <row r="494" spans="1:7" ht="17.100000000000001">
      <c r="A494" s="150" t="s">
        <v>3152</v>
      </c>
      <c r="B494" s="150" t="s">
        <v>42</v>
      </c>
      <c r="C494" s="150" t="s">
        <v>214</v>
      </c>
      <c r="D494" s="150" t="s">
        <v>3485</v>
      </c>
      <c r="E494" s="151" t="s">
        <v>214</v>
      </c>
      <c r="F494" s="150" t="s">
        <v>2794</v>
      </c>
      <c r="G494" s="150" t="s">
        <v>3153</v>
      </c>
    </row>
    <row r="495" spans="1:7" ht="17.100000000000001">
      <c r="A495" s="150" t="s">
        <v>3154</v>
      </c>
      <c r="B495" s="150" t="s">
        <v>44</v>
      </c>
      <c r="C495" s="150" t="s">
        <v>214</v>
      </c>
      <c r="D495" s="150" t="s">
        <v>3485</v>
      </c>
      <c r="E495" s="151" t="s">
        <v>214</v>
      </c>
      <c r="F495" s="150" t="s">
        <v>2794</v>
      </c>
      <c r="G495" s="150" t="s">
        <v>3155</v>
      </c>
    </row>
    <row r="496" spans="1:7" ht="17.25">
      <c r="A496" s="150" t="s">
        <v>3156</v>
      </c>
      <c r="B496" s="150" t="s">
        <v>44</v>
      </c>
      <c r="C496" s="150" t="s">
        <v>214</v>
      </c>
      <c r="D496" s="150" t="s">
        <v>3485</v>
      </c>
      <c r="E496" s="151" t="s">
        <v>214</v>
      </c>
      <c r="F496" s="150" t="s">
        <v>2794</v>
      </c>
      <c r="G496" s="150" t="s">
        <v>3157</v>
      </c>
    </row>
    <row r="497" spans="1:7" ht="17.100000000000001">
      <c r="A497" s="150" t="s">
        <v>3158</v>
      </c>
      <c r="B497" s="150" t="s">
        <v>64</v>
      </c>
      <c r="C497" s="150" t="s">
        <v>214</v>
      </c>
      <c r="D497" s="150" t="s">
        <v>3485</v>
      </c>
      <c r="E497" s="151" t="s">
        <v>214</v>
      </c>
      <c r="F497" s="150" t="s">
        <v>2794</v>
      </c>
      <c r="G497" s="150" t="s">
        <v>3159</v>
      </c>
    </row>
    <row r="498" spans="1:7" ht="17.100000000000001">
      <c r="A498" s="150" t="s">
        <v>3160</v>
      </c>
      <c r="B498" s="150" t="s">
        <v>63</v>
      </c>
      <c r="C498" s="150" t="s">
        <v>214</v>
      </c>
      <c r="D498" s="150" t="s">
        <v>3485</v>
      </c>
      <c r="E498" s="151" t="s">
        <v>214</v>
      </c>
      <c r="F498" s="150" t="s">
        <v>2794</v>
      </c>
      <c r="G498" s="150" t="s">
        <v>2913</v>
      </c>
    </row>
    <row r="499" spans="1:7" ht="17.100000000000001">
      <c r="A499" s="150" t="s">
        <v>3161</v>
      </c>
      <c r="B499" s="150" t="s">
        <v>3162</v>
      </c>
      <c r="C499" s="150" t="s">
        <v>3083</v>
      </c>
      <c r="D499" s="150" t="s">
        <v>3485</v>
      </c>
      <c r="E499" s="151" t="s">
        <v>3083</v>
      </c>
      <c r="F499" s="150" t="s">
        <v>2794</v>
      </c>
      <c r="G499" s="150" t="s">
        <v>2913</v>
      </c>
    </row>
    <row r="500" spans="1:7" ht="17.100000000000001">
      <c r="A500" s="150" t="s">
        <v>3163</v>
      </c>
      <c r="B500" s="150" t="s">
        <v>2933</v>
      </c>
      <c r="C500" s="150" t="s">
        <v>3164</v>
      </c>
      <c r="D500" s="150" t="s">
        <v>3485</v>
      </c>
      <c r="E500" s="151" t="s">
        <v>214</v>
      </c>
      <c r="F500" s="151" t="s">
        <v>2794</v>
      </c>
      <c r="G500" s="150" t="s">
        <v>2913</v>
      </c>
    </row>
    <row r="501" spans="1:7" ht="17.100000000000001">
      <c r="A501" s="150" t="s">
        <v>3165</v>
      </c>
      <c r="B501" s="150" t="s">
        <v>2933</v>
      </c>
      <c r="C501" s="150" t="s">
        <v>666</v>
      </c>
      <c r="D501" s="150" t="s">
        <v>3485</v>
      </c>
      <c r="E501" s="151" t="s">
        <v>666</v>
      </c>
      <c r="F501" s="150" t="s">
        <v>2792</v>
      </c>
      <c r="G501" s="150" t="s">
        <v>2913</v>
      </c>
    </row>
    <row r="502" spans="1:7" ht="17.100000000000001">
      <c r="A502" s="150" t="s">
        <v>2954</v>
      </c>
      <c r="B502" s="150" t="s">
        <v>40</v>
      </c>
      <c r="C502" s="150"/>
      <c r="D502" s="150" t="s">
        <v>2911</v>
      </c>
      <c r="E502" s="151"/>
      <c r="F502" s="150" t="s">
        <v>2912</v>
      </c>
      <c r="G502" s="150" t="s">
        <v>2955</v>
      </c>
    </row>
    <row r="503" spans="1:7" ht="17.25">
      <c r="A503" s="52" t="s">
        <v>3489</v>
      </c>
      <c r="B503" s="52"/>
      <c r="C503" s="52"/>
      <c r="D503" s="52"/>
      <c r="E503" s="53"/>
      <c r="F503" s="52"/>
      <c r="G503" s="52"/>
    </row>
    <row r="504" spans="1:7" ht="17.100000000000001">
      <c r="A504" s="150" t="s">
        <v>3167</v>
      </c>
      <c r="B504" s="150" t="s">
        <v>36</v>
      </c>
      <c r="C504" s="150" t="s">
        <v>3083</v>
      </c>
      <c r="D504" s="150" t="s">
        <v>3485</v>
      </c>
      <c r="E504" s="151" t="s">
        <v>3083</v>
      </c>
      <c r="F504" s="150" t="s">
        <v>2794</v>
      </c>
      <c r="G504" s="150" t="s">
        <v>3168</v>
      </c>
    </row>
    <row r="505" spans="1:7" ht="17.100000000000001">
      <c r="A505" s="150" t="s">
        <v>3169</v>
      </c>
      <c r="B505" s="150" t="s">
        <v>38</v>
      </c>
      <c r="C505" s="150" t="s">
        <v>3083</v>
      </c>
      <c r="D505" s="150" t="s">
        <v>3485</v>
      </c>
      <c r="E505" s="151" t="s">
        <v>3083</v>
      </c>
      <c r="F505" s="151" t="s">
        <v>2794</v>
      </c>
      <c r="G505" s="150" t="s">
        <v>3170</v>
      </c>
    </row>
    <row r="506" spans="1:7" ht="17.100000000000001">
      <c r="A506" s="150" t="s">
        <v>3171</v>
      </c>
      <c r="B506" s="150" t="s">
        <v>40</v>
      </c>
      <c r="C506" s="150" t="s">
        <v>3172</v>
      </c>
      <c r="D506" s="150" t="s">
        <v>3485</v>
      </c>
      <c r="E506" s="151" t="s">
        <v>666</v>
      </c>
      <c r="F506" s="150" t="s">
        <v>2792</v>
      </c>
      <c r="G506" s="150" t="s">
        <v>3173</v>
      </c>
    </row>
    <row r="507" spans="1:7" ht="17.100000000000001">
      <c r="A507" s="150" t="s">
        <v>3174</v>
      </c>
      <c r="B507" s="150" t="s">
        <v>42</v>
      </c>
      <c r="C507" s="150" t="s">
        <v>3175</v>
      </c>
      <c r="D507" s="150" t="s">
        <v>3485</v>
      </c>
      <c r="E507" s="151" t="s">
        <v>214</v>
      </c>
      <c r="F507" s="150" t="s">
        <v>2794</v>
      </c>
      <c r="G507" s="150" t="s">
        <v>3176</v>
      </c>
    </row>
    <row r="508" spans="1:7" ht="17.100000000000001">
      <c r="A508" s="150" t="s">
        <v>2957</v>
      </c>
      <c r="B508" s="150" t="s">
        <v>42</v>
      </c>
      <c r="C508" s="150" t="s">
        <v>2921</v>
      </c>
      <c r="D508" s="150" t="s">
        <v>3485</v>
      </c>
      <c r="E508" s="151" t="s">
        <v>3107</v>
      </c>
      <c r="F508" s="151" t="s">
        <v>2809</v>
      </c>
      <c r="G508" s="150" t="s">
        <v>2958</v>
      </c>
    </row>
    <row r="509" spans="1:7" ht="17.100000000000001">
      <c r="A509" s="150" t="s">
        <v>2959</v>
      </c>
      <c r="B509" s="150" t="s">
        <v>42</v>
      </c>
      <c r="C509" s="150" t="s">
        <v>2960</v>
      </c>
      <c r="D509" s="150" t="s">
        <v>3485</v>
      </c>
      <c r="E509" s="151" t="s">
        <v>3177</v>
      </c>
      <c r="F509" s="151" t="s">
        <v>2809</v>
      </c>
      <c r="G509" s="150" t="s">
        <v>2962</v>
      </c>
    </row>
    <row r="510" spans="1:7" ht="17.100000000000001">
      <c r="A510" s="150" t="s">
        <v>3178</v>
      </c>
      <c r="B510" s="150" t="s">
        <v>44</v>
      </c>
      <c r="C510" s="150" t="s">
        <v>214</v>
      </c>
      <c r="D510" s="150" t="s">
        <v>3485</v>
      </c>
      <c r="E510" s="151" t="s">
        <v>214</v>
      </c>
      <c r="F510" s="150" t="s">
        <v>2794</v>
      </c>
      <c r="G510" s="150" t="s">
        <v>3179</v>
      </c>
    </row>
    <row r="511" spans="1:7" ht="17.100000000000001">
      <c r="A511" s="150" t="s">
        <v>3180</v>
      </c>
      <c r="B511" s="150" t="s">
        <v>44</v>
      </c>
      <c r="C511" s="150" t="s">
        <v>214</v>
      </c>
      <c r="D511" s="150" t="s">
        <v>3485</v>
      </c>
      <c r="E511" s="151" t="s">
        <v>214</v>
      </c>
      <c r="F511" s="150" t="s">
        <v>2794</v>
      </c>
      <c r="G511" s="150" t="s">
        <v>2913</v>
      </c>
    </row>
    <row r="512" spans="1:7" ht="17.100000000000001">
      <c r="A512" s="150" t="s">
        <v>3181</v>
      </c>
      <c r="B512" s="150" t="s">
        <v>44</v>
      </c>
      <c r="C512" s="150" t="s">
        <v>3182</v>
      </c>
      <c r="D512" s="150" t="s">
        <v>3485</v>
      </c>
      <c r="E512" s="151" t="s">
        <v>3342</v>
      </c>
      <c r="F512" s="150" t="s">
        <v>2807</v>
      </c>
      <c r="G512" s="150" t="s">
        <v>3183</v>
      </c>
    </row>
    <row r="513" spans="1:7" ht="17.100000000000001">
      <c r="A513" s="150" t="s">
        <v>3184</v>
      </c>
      <c r="B513" s="150" t="s">
        <v>63</v>
      </c>
      <c r="C513" s="150" t="s">
        <v>666</v>
      </c>
      <c r="D513" s="150" t="s">
        <v>3485</v>
      </c>
      <c r="E513" s="151" t="s">
        <v>666</v>
      </c>
      <c r="F513" s="150" t="s">
        <v>2792</v>
      </c>
      <c r="G513" s="150" t="s">
        <v>3185</v>
      </c>
    </row>
    <row r="514" spans="1:7" ht="17.25">
      <c r="A514" s="150" t="s">
        <v>2963</v>
      </c>
      <c r="B514" s="150" t="s">
        <v>63</v>
      </c>
      <c r="C514" s="150" t="s">
        <v>2921</v>
      </c>
      <c r="D514" s="150" t="s">
        <v>3485</v>
      </c>
      <c r="E514" s="151" t="s">
        <v>3107</v>
      </c>
      <c r="F514" s="150" t="s">
        <v>2809</v>
      </c>
      <c r="G514" s="150" t="s">
        <v>2958</v>
      </c>
    </row>
    <row r="515" spans="1:7" ht="17.100000000000001">
      <c r="A515" s="150" t="s">
        <v>2964</v>
      </c>
      <c r="B515" s="150" t="s">
        <v>64</v>
      </c>
      <c r="C515" s="150" t="s">
        <v>2965</v>
      </c>
      <c r="D515" s="150" t="s">
        <v>3485</v>
      </c>
      <c r="E515" s="151" t="s">
        <v>3490</v>
      </c>
      <c r="F515" s="150" t="s">
        <v>2807</v>
      </c>
      <c r="G515" s="150" t="s">
        <v>2968</v>
      </c>
    </row>
    <row r="516" spans="1:7" ht="17.100000000000001">
      <c r="A516" s="150" t="s">
        <v>3186</v>
      </c>
      <c r="B516" s="150" t="s">
        <v>65</v>
      </c>
      <c r="C516" s="150" t="s">
        <v>1330</v>
      </c>
      <c r="D516" s="150" t="s">
        <v>3485</v>
      </c>
      <c r="E516" s="151" t="s">
        <v>1330</v>
      </c>
      <c r="F516" s="150" t="s">
        <v>2807</v>
      </c>
      <c r="G516" s="150" t="s">
        <v>3187</v>
      </c>
    </row>
    <row r="517" spans="1:7" ht="17.100000000000001">
      <c r="A517" s="150" t="s">
        <v>2969</v>
      </c>
      <c r="B517" s="150" t="s">
        <v>35</v>
      </c>
      <c r="C517" s="150" t="s">
        <v>2921</v>
      </c>
      <c r="D517" s="150" t="s">
        <v>3485</v>
      </c>
      <c r="E517" s="151" t="s">
        <v>3107</v>
      </c>
      <c r="F517" s="150" t="s">
        <v>2809</v>
      </c>
      <c r="G517" s="150" t="s">
        <v>2913</v>
      </c>
    </row>
    <row r="518" spans="1:7" ht="17.100000000000001">
      <c r="A518" s="150" t="s">
        <v>2970</v>
      </c>
      <c r="B518" s="150" t="s">
        <v>36</v>
      </c>
      <c r="C518" s="150"/>
      <c r="D518" s="150" t="s">
        <v>2911</v>
      </c>
      <c r="E518" s="151"/>
      <c r="F518" s="150" t="s">
        <v>2912</v>
      </c>
      <c r="G518" s="150" t="s">
        <v>2913</v>
      </c>
    </row>
    <row r="519" spans="1:7" ht="17.100000000000001">
      <c r="A519" s="150" t="s">
        <v>3188</v>
      </c>
      <c r="B519" s="150" t="s">
        <v>3189</v>
      </c>
      <c r="C519" s="150" t="s">
        <v>666</v>
      </c>
      <c r="D519" s="150" t="s">
        <v>3485</v>
      </c>
      <c r="E519" s="151" t="s">
        <v>666</v>
      </c>
      <c r="F519" s="150" t="s">
        <v>2792</v>
      </c>
      <c r="G519" s="150" t="s">
        <v>3190</v>
      </c>
    </row>
    <row r="520" spans="1:7" ht="17.25">
      <c r="A520" s="52" t="s">
        <v>3491</v>
      </c>
      <c r="B520" s="52"/>
      <c r="C520" s="52"/>
      <c r="D520" s="52"/>
      <c r="E520" s="53"/>
      <c r="F520" s="52"/>
      <c r="G520" s="52"/>
    </row>
    <row r="521" spans="1:7" ht="17.100000000000001">
      <c r="A521" s="150" t="s">
        <v>3192</v>
      </c>
      <c r="B521" s="150" t="s">
        <v>38</v>
      </c>
      <c r="C521" s="150" t="s">
        <v>214</v>
      </c>
      <c r="D521" s="150" t="s">
        <v>3485</v>
      </c>
      <c r="E521" s="151" t="s">
        <v>214</v>
      </c>
      <c r="F521" s="150" t="s">
        <v>2794</v>
      </c>
      <c r="G521" s="150" t="s">
        <v>3193</v>
      </c>
    </row>
    <row r="522" spans="1:7" ht="17.100000000000001">
      <c r="A522" s="150" t="s">
        <v>3194</v>
      </c>
      <c r="B522" s="150" t="s">
        <v>38</v>
      </c>
      <c r="C522" s="150" t="s">
        <v>666</v>
      </c>
      <c r="D522" s="150" t="s">
        <v>3485</v>
      </c>
      <c r="E522" s="151" t="s">
        <v>666</v>
      </c>
      <c r="F522" s="150" t="s">
        <v>2792</v>
      </c>
      <c r="G522" s="150" t="s">
        <v>3195</v>
      </c>
    </row>
    <row r="523" spans="1:7" ht="17.100000000000001">
      <c r="A523" s="150" t="s">
        <v>2978</v>
      </c>
      <c r="B523" s="150" t="s">
        <v>40</v>
      </c>
      <c r="C523" s="150" t="s">
        <v>2921</v>
      </c>
      <c r="D523" s="150" t="s">
        <v>3485</v>
      </c>
      <c r="E523" s="151" t="s">
        <v>3107</v>
      </c>
      <c r="F523" s="150" t="s">
        <v>2809</v>
      </c>
      <c r="G523" s="150" t="s">
        <v>2913</v>
      </c>
    </row>
    <row r="524" spans="1:7" ht="17.100000000000001">
      <c r="A524" s="150" t="s">
        <v>3196</v>
      </c>
      <c r="B524" s="150" t="s">
        <v>40</v>
      </c>
      <c r="C524" s="150" t="s">
        <v>3083</v>
      </c>
      <c r="D524" s="150" t="s">
        <v>3485</v>
      </c>
      <c r="E524" s="151" t="s">
        <v>3083</v>
      </c>
      <c r="F524" s="150" t="s">
        <v>2794</v>
      </c>
      <c r="G524" s="150" t="s">
        <v>3197</v>
      </c>
    </row>
    <row r="525" spans="1:7" ht="17.100000000000001">
      <c r="A525" s="150" t="s">
        <v>3198</v>
      </c>
      <c r="B525" s="150" t="s">
        <v>40</v>
      </c>
      <c r="C525" s="150" t="s">
        <v>666</v>
      </c>
      <c r="D525" s="150" t="s">
        <v>3485</v>
      </c>
      <c r="E525" s="151" t="s">
        <v>666</v>
      </c>
      <c r="F525" s="150" t="s">
        <v>2792</v>
      </c>
      <c r="G525" s="150" t="s">
        <v>3199</v>
      </c>
    </row>
    <row r="526" spans="1:7" ht="17.100000000000001">
      <c r="A526" s="150" t="s">
        <v>3200</v>
      </c>
      <c r="B526" s="150" t="s">
        <v>40</v>
      </c>
      <c r="C526" s="150" t="s">
        <v>214</v>
      </c>
      <c r="D526" s="150" t="s">
        <v>3485</v>
      </c>
      <c r="E526" s="151" t="s">
        <v>214</v>
      </c>
      <c r="F526" s="150" t="s">
        <v>2794</v>
      </c>
      <c r="G526" s="150" t="s">
        <v>3201</v>
      </c>
    </row>
    <row r="527" spans="1:7" ht="17.100000000000001">
      <c r="A527" s="150" t="s">
        <v>3202</v>
      </c>
      <c r="B527" s="150" t="s">
        <v>42</v>
      </c>
      <c r="C527" s="150" t="s">
        <v>3083</v>
      </c>
      <c r="D527" s="150" t="s">
        <v>3485</v>
      </c>
      <c r="E527" s="151" t="s">
        <v>3083</v>
      </c>
      <c r="F527" s="150" t="s">
        <v>2794</v>
      </c>
      <c r="G527" s="150" t="s">
        <v>3203</v>
      </c>
    </row>
    <row r="528" spans="1:7" ht="17.100000000000001">
      <c r="A528" s="150" t="s">
        <v>2979</v>
      </c>
      <c r="B528" s="150" t="s">
        <v>42</v>
      </c>
      <c r="C528" s="150" t="s">
        <v>2960</v>
      </c>
      <c r="D528" s="150" t="s">
        <v>3485</v>
      </c>
      <c r="E528" s="151" t="s">
        <v>3177</v>
      </c>
      <c r="F528" s="150" t="s">
        <v>2809</v>
      </c>
      <c r="G528" s="150" t="s">
        <v>2913</v>
      </c>
    </row>
    <row r="529" spans="1:7" ht="17.100000000000001">
      <c r="A529" s="150" t="s">
        <v>3204</v>
      </c>
      <c r="B529" s="150" t="s">
        <v>44</v>
      </c>
      <c r="C529" s="150" t="s">
        <v>214</v>
      </c>
      <c r="D529" s="150" t="s">
        <v>3485</v>
      </c>
      <c r="E529" s="151" t="s">
        <v>214</v>
      </c>
      <c r="F529" s="150" t="s">
        <v>2794</v>
      </c>
      <c r="G529" s="150" t="s">
        <v>3205</v>
      </c>
    </row>
    <row r="530" spans="1:7" ht="17.100000000000001">
      <c r="A530" s="150" t="s">
        <v>3206</v>
      </c>
      <c r="B530" s="150" t="s">
        <v>44</v>
      </c>
      <c r="C530" s="150" t="s">
        <v>214</v>
      </c>
      <c r="D530" s="150" t="s">
        <v>3485</v>
      </c>
      <c r="E530" s="151" t="s">
        <v>214</v>
      </c>
      <c r="F530" s="150" t="s">
        <v>2794</v>
      </c>
      <c r="G530" s="150" t="s">
        <v>3207</v>
      </c>
    </row>
    <row r="531" spans="1:7" ht="17.25">
      <c r="A531" s="150" t="s">
        <v>3208</v>
      </c>
      <c r="B531" s="150" t="s">
        <v>63</v>
      </c>
      <c r="C531" s="150" t="s">
        <v>3209</v>
      </c>
      <c r="D531" s="150" t="s">
        <v>3485</v>
      </c>
      <c r="E531" s="151" t="s">
        <v>214</v>
      </c>
      <c r="F531" s="150" t="s">
        <v>2794</v>
      </c>
      <c r="G531" s="150" t="s">
        <v>3210</v>
      </c>
    </row>
    <row r="532" spans="1:7" ht="17.100000000000001">
      <c r="A532" s="150" t="s">
        <v>3211</v>
      </c>
      <c r="B532" s="150" t="s">
        <v>63</v>
      </c>
      <c r="C532" s="150" t="s">
        <v>3083</v>
      </c>
      <c r="D532" s="150" t="s">
        <v>3485</v>
      </c>
      <c r="E532" s="151" t="s">
        <v>3083</v>
      </c>
      <c r="F532" s="150" t="s">
        <v>2794</v>
      </c>
      <c r="G532" s="150" t="s">
        <v>3212</v>
      </c>
    </row>
    <row r="533" spans="1:7" ht="17.100000000000001">
      <c r="A533" s="150" t="s">
        <v>3213</v>
      </c>
      <c r="B533" s="150" t="s">
        <v>63</v>
      </c>
      <c r="C533" s="150" t="s">
        <v>3214</v>
      </c>
      <c r="D533" s="150" t="s">
        <v>3485</v>
      </c>
      <c r="E533" s="151" t="s">
        <v>3083</v>
      </c>
      <c r="F533" s="151" t="s">
        <v>2794</v>
      </c>
      <c r="G533" s="150" t="s">
        <v>3215</v>
      </c>
    </row>
    <row r="534" spans="1:7" ht="17.100000000000001">
      <c r="A534" s="150" t="s">
        <v>3216</v>
      </c>
      <c r="B534" s="150" t="s">
        <v>64</v>
      </c>
      <c r="C534" s="150" t="s">
        <v>3083</v>
      </c>
      <c r="D534" s="150" t="s">
        <v>3485</v>
      </c>
      <c r="E534" s="151" t="s">
        <v>3083</v>
      </c>
      <c r="F534" s="150" t="s">
        <v>2794</v>
      </c>
      <c r="G534" s="150" t="s">
        <v>3217</v>
      </c>
    </row>
    <row r="535" spans="1:7" ht="17.100000000000001">
      <c r="A535" s="150" t="s">
        <v>2980</v>
      </c>
      <c r="B535" s="150" t="s">
        <v>64</v>
      </c>
      <c r="C535" s="150" t="s">
        <v>2921</v>
      </c>
      <c r="D535" s="150" t="s">
        <v>3485</v>
      </c>
      <c r="E535" s="151" t="s">
        <v>3107</v>
      </c>
      <c r="F535" s="150" t="s">
        <v>2809</v>
      </c>
      <c r="G535" s="150" t="s">
        <v>2981</v>
      </c>
    </row>
    <row r="536" spans="1:7" ht="17.100000000000001">
      <c r="A536" s="150" t="s">
        <v>3218</v>
      </c>
      <c r="B536" s="150" t="s">
        <v>65</v>
      </c>
      <c r="C536" s="150" t="s">
        <v>214</v>
      </c>
      <c r="D536" s="150" t="s">
        <v>3485</v>
      </c>
      <c r="E536" s="151" t="s">
        <v>214</v>
      </c>
      <c r="F536" s="150" t="s">
        <v>2794</v>
      </c>
      <c r="G536" s="150" t="s">
        <v>3219</v>
      </c>
    </row>
    <row r="537" spans="1:7" ht="17.100000000000001">
      <c r="A537" s="150" t="s">
        <v>2982</v>
      </c>
      <c r="B537" s="150" t="s">
        <v>2933</v>
      </c>
      <c r="C537" s="150" t="s">
        <v>2983</v>
      </c>
      <c r="D537" s="150" t="s">
        <v>3485</v>
      </c>
      <c r="E537" s="151" t="s">
        <v>340</v>
      </c>
      <c r="F537" s="150" t="s">
        <v>2792</v>
      </c>
      <c r="G537" s="150" t="s">
        <v>2913</v>
      </c>
    </row>
    <row r="538" spans="1:7" ht="17.100000000000001">
      <c r="A538" s="148" t="s">
        <v>3220</v>
      </c>
      <c r="B538" s="148"/>
      <c r="C538" s="148" t="s">
        <v>3221</v>
      </c>
      <c r="D538" s="148" t="s">
        <v>3485</v>
      </c>
      <c r="E538" s="149" t="s">
        <v>1902</v>
      </c>
      <c r="F538" s="149" t="s">
        <v>2967</v>
      </c>
      <c r="G538" s="148" t="s">
        <v>3222</v>
      </c>
    </row>
    <row r="539" spans="1:7" ht="17.100000000000001">
      <c r="A539" s="150" t="s">
        <v>3223</v>
      </c>
      <c r="B539" s="150" t="s">
        <v>3224</v>
      </c>
      <c r="C539" s="150" t="s">
        <v>1330</v>
      </c>
      <c r="D539" s="150" t="s">
        <v>3485</v>
      </c>
      <c r="E539" s="151" t="s">
        <v>1330</v>
      </c>
      <c r="F539" s="150" t="s">
        <v>2807</v>
      </c>
      <c r="G539" s="150" t="s">
        <v>2913</v>
      </c>
    </row>
    <row r="540" spans="1:7" ht="17.25">
      <c r="A540" s="52" t="s">
        <v>3492</v>
      </c>
      <c r="B540" s="52"/>
      <c r="C540" s="52"/>
      <c r="D540" s="52"/>
      <c r="E540" s="53"/>
      <c r="F540" s="52"/>
      <c r="G540" s="52"/>
    </row>
    <row r="541" spans="1:7" ht="17.100000000000001">
      <c r="A541" s="150" t="s">
        <v>3226</v>
      </c>
      <c r="B541" s="150" t="s">
        <v>36</v>
      </c>
      <c r="C541" s="150" t="s">
        <v>666</v>
      </c>
      <c r="D541" s="150" t="s">
        <v>3485</v>
      </c>
      <c r="E541" s="151" t="s">
        <v>666</v>
      </c>
      <c r="F541" s="150" t="s">
        <v>2792</v>
      </c>
      <c r="G541" s="150" t="s">
        <v>2913</v>
      </c>
    </row>
    <row r="542" spans="1:7" ht="17.100000000000001">
      <c r="A542" s="150" t="s">
        <v>3227</v>
      </c>
      <c r="B542" s="150" t="s">
        <v>36</v>
      </c>
      <c r="C542" s="150" t="s">
        <v>3083</v>
      </c>
      <c r="D542" s="150" t="s">
        <v>3485</v>
      </c>
      <c r="E542" s="151" t="s">
        <v>3083</v>
      </c>
      <c r="F542" s="150" t="s">
        <v>2794</v>
      </c>
      <c r="G542" s="150" t="s">
        <v>3228</v>
      </c>
    </row>
    <row r="543" spans="1:7" ht="17.100000000000001">
      <c r="A543" s="150" t="s">
        <v>3229</v>
      </c>
      <c r="B543" s="150" t="s">
        <v>42</v>
      </c>
      <c r="C543" s="150" t="s">
        <v>3230</v>
      </c>
      <c r="D543" s="150" t="s">
        <v>3485</v>
      </c>
      <c r="E543" s="151" t="s">
        <v>666</v>
      </c>
      <c r="F543" s="150" t="s">
        <v>2792</v>
      </c>
      <c r="G543" s="150" t="s">
        <v>3231</v>
      </c>
    </row>
    <row r="544" spans="1:7" ht="17.100000000000001">
      <c r="A544" s="150" t="s">
        <v>3232</v>
      </c>
      <c r="B544" s="150" t="s">
        <v>36</v>
      </c>
      <c r="C544" s="150" t="s">
        <v>214</v>
      </c>
      <c r="D544" s="150" t="s">
        <v>3485</v>
      </c>
      <c r="E544" s="151" t="s">
        <v>214</v>
      </c>
      <c r="F544" s="150" t="s">
        <v>2794</v>
      </c>
      <c r="G544" s="150" t="s">
        <v>3233</v>
      </c>
    </row>
    <row r="545" spans="1:7" ht="17.100000000000001">
      <c r="A545" s="150" t="s">
        <v>3234</v>
      </c>
      <c r="B545" s="150" t="s">
        <v>36</v>
      </c>
      <c r="C545" s="150" t="s">
        <v>3083</v>
      </c>
      <c r="D545" s="150" t="s">
        <v>3485</v>
      </c>
      <c r="E545" s="151" t="s">
        <v>3083</v>
      </c>
      <c r="F545" s="150" t="s">
        <v>2794</v>
      </c>
      <c r="G545" s="150" t="s">
        <v>3235</v>
      </c>
    </row>
    <row r="546" spans="1:7" ht="17.100000000000001">
      <c r="A546" s="150" t="s">
        <v>2985</v>
      </c>
      <c r="B546" s="150" t="s">
        <v>36</v>
      </c>
      <c r="C546" s="150" t="s">
        <v>2960</v>
      </c>
      <c r="D546" s="150" t="s">
        <v>3485</v>
      </c>
      <c r="E546" s="151" t="s">
        <v>3177</v>
      </c>
      <c r="F546" s="150" t="s">
        <v>2809</v>
      </c>
      <c r="G546" s="150" t="s">
        <v>2913</v>
      </c>
    </row>
    <row r="547" spans="1:7" ht="17.100000000000001">
      <c r="A547" s="150" t="s">
        <v>3236</v>
      </c>
      <c r="B547" s="150" t="s">
        <v>36</v>
      </c>
      <c r="C547" s="150" t="s">
        <v>214</v>
      </c>
      <c r="D547" s="150" t="s">
        <v>3485</v>
      </c>
      <c r="E547" s="151" t="s">
        <v>214</v>
      </c>
      <c r="F547" s="150" t="s">
        <v>2794</v>
      </c>
      <c r="G547" s="150" t="s">
        <v>3237</v>
      </c>
    </row>
    <row r="548" spans="1:7" ht="17.100000000000001">
      <c r="A548" s="150" t="s">
        <v>2986</v>
      </c>
      <c r="B548" s="150" t="s">
        <v>36</v>
      </c>
      <c r="C548" s="150"/>
      <c r="D548" s="150" t="s">
        <v>2911</v>
      </c>
      <c r="E548" s="151"/>
      <c r="F548" s="150" t="s">
        <v>2912</v>
      </c>
      <c r="G548" s="150" t="s">
        <v>2987</v>
      </c>
    </row>
    <row r="549" spans="1:7" ht="17.100000000000001">
      <c r="A549" s="150" t="s">
        <v>3238</v>
      </c>
      <c r="B549" s="150" t="s">
        <v>40</v>
      </c>
      <c r="C549" s="150" t="s">
        <v>3239</v>
      </c>
      <c r="D549" s="150" t="s">
        <v>3485</v>
      </c>
      <c r="E549" s="151" t="s">
        <v>666</v>
      </c>
      <c r="F549" s="150" t="s">
        <v>2792</v>
      </c>
      <c r="G549" s="150" t="s">
        <v>3240</v>
      </c>
    </row>
    <row r="550" spans="1:7" ht="17.25">
      <c r="A550" s="150" t="s">
        <v>3241</v>
      </c>
      <c r="B550" s="150" t="s">
        <v>40</v>
      </c>
      <c r="C550" s="150" t="s">
        <v>3083</v>
      </c>
      <c r="D550" s="150" t="s">
        <v>3485</v>
      </c>
      <c r="E550" s="151" t="s">
        <v>3083</v>
      </c>
      <c r="F550" s="151" t="s">
        <v>2794</v>
      </c>
      <c r="G550" s="150" t="s">
        <v>3242</v>
      </c>
    </row>
    <row r="551" spans="1:7" ht="17.100000000000001">
      <c r="A551" s="150" t="s">
        <v>3243</v>
      </c>
      <c r="B551" s="150" t="s">
        <v>40</v>
      </c>
      <c r="C551" s="150" t="s">
        <v>666</v>
      </c>
      <c r="D551" s="150" t="s">
        <v>3485</v>
      </c>
      <c r="E551" s="151" t="s">
        <v>666</v>
      </c>
      <c r="F551" s="150" t="s">
        <v>2792</v>
      </c>
      <c r="G551" s="150" t="s">
        <v>3244</v>
      </c>
    </row>
    <row r="552" spans="1:7" ht="17.25">
      <c r="A552" s="150" t="s">
        <v>3245</v>
      </c>
      <c r="B552" s="150" t="s">
        <v>40</v>
      </c>
      <c r="C552" s="150" t="s">
        <v>214</v>
      </c>
      <c r="D552" s="150" t="s">
        <v>3485</v>
      </c>
      <c r="E552" s="151" t="s">
        <v>214</v>
      </c>
      <c r="F552" s="150" t="s">
        <v>2794</v>
      </c>
      <c r="G552" s="150" t="s">
        <v>3246</v>
      </c>
    </row>
    <row r="553" spans="1:7" ht="17.100000000000001">
      <c r="A553" s="150" t="s">
        <v>3247</v>
      </c>
      <c r="B553" s="150" t="s">
        <v>42</v>
      </c>
      <c r="C553" s="150" t="s">
        <v>3239</v>
      </c>
      <c r="D553" s="150" t="s">
        <v>3485</v>
      </c>
      <c r="E553" s="151" t="s">
        <v>666</v>
      </c>
      <c r="F553" s="150" t="s">
        <v>2792</v>
      </c>
      <c r="G553" s="150" t="s">
        <v>3248</v>
      </c>
    </row>
    <row r="554" spans="1:7" ht="17.100000000000001">
      <c r="A554" s="150" t="s">
        <v>3249</v>
      </c>
      <c r="B554" s="150" t="s">
        <v>42</v>
      </c>
      <c r="C554" s="150" t="s">
        <v>3083</v>
      </c>
      <c r="D554" s="150" t="s">
        <v>3485</v>
      </c>
      <c r="E554" s="151" t="s">
        <v>3083</v>
      </c>
      <c r="F554" s="150" t="s">
        <v>2794</v>
      </c>
      <c r="G554" s="150" t="s">
        <v>3250</v>
      </c>
    </row>
    <row r="555" spans="1:7" ht="17.100000000000001">
      <c r="A555" s="150" t="s">
        <v>2988</v>
      </c>
      <c r="B555" s="150" t="s">
        <v>42</v>
      </c>
      <c r="C555" s="150" t="s">
        <v>2989</v>
      </c>
      <c r="D555" s="150" t="s">
        <v>3485</v>
      </c>
      <c r="E555" s="151" t="s">
        <v>3251</v>
      </c>
      <c r="F555" s="150" t="s">
        <v>2809</v>
      </c>
      <c r="G555" s="150" t="s">
        <v>2990</v>
      </c>
    </row>
    <row r="556" spans="1:7" ht="17.100000000000001">
      <c r="A556" s="150" t="s">
        <v>3252</v>
      </c>
      <c r="B556" s="150" t="s">
        <v>42</v>
      </c>
      <c r="C556" s="150" t="s">
        <v>666</v>
      </c>
      <c r="D556" s="150" t="s">
        <v>3485</v>
      </c>
      <c r="E556" s="151" t="s">
        <v>666</v>
      </c>
      <c r="F556" s="150" t="s">
        <v>2792</v>
      </c>
      <c r="G556" s="150" t="s">
        <v>3253</v>
      </c>
    </row>
    <row r="557" spans="1:7" ht="17.100000000000001">
      <c r="A557" s="150" t="s">
        <v>3254</v>
      </c>
      <c r="B557" s="150" t="s">
        <v>44</v>
      </c>
      <c r="C557" s="150" t="s">
        <v>3083</v>
      </c>
      <c r="D557" s="150" t="s">
        <v>3485</v>
      </c>
      <c r="E557" s="151" t="s">
        <v>3083</v>
      </c>
      <c r="F557" s="150" t="s">
        <v>2794</v>
      </c>
      <c r="G557" s="150" t="s">
        <v>3255</v>
      </c>
    </row>
    <row r="558" spans="1:7" ht="17.100000000000001">
      <c r="A558" s="150" t="s">
        <v>2991</v>
      </c>
      <c r="B558" s="150" t="s">
        <v>44</v>
      </c>
      <c r="C558" s="150" t="s">
        <v>2921</v>
      </c>
      <c r="D558" s="150" t="s">
        <v>3485</v>
      </c>
      <c r="E558" s="151" t="s">
        <v>3107</v>
      </c>
      <c r="F558" s="150" t="s">
        <v>2809</v>
      </c>
      <c r="G558" s="150" t="s">
        <v>2992</v>
      </c>
    </row>
    <row r="559" spans="1:7" ht="17.100000000000001">
      <c r="A559" s="150" t="s">
        <v>3256</v>
      </c>
      <c r="B559" s="150" t="s">
        <v>44</v>
      </c>
      <c r="C559" s="150" t="s">
        <v>3083</v>
      </c>
      <c r="D559" s="150" t="s">
        <v>3485</v>
      </c>
      <c r="E559" s="151" t="s">
        <v>3083</v>
      </c>
      <c r="F559" s="150" t="s">
        <v>2794</v>
      </c>
      <c r="G559" s="150" t="s">
        <v>3257</v>
      </c>
    </row>
    <row r="560" spans="1:7" ht="17.100000000000001">
      <c r="A560" s="150" t="s">
        <v>3258</v>
      </c>
      <c r="B560" s="150" t="s">
        <v>63</v>
      </c>
      <c r="C560" s="150" t="s">
        <v>3083</v>
      </c>
      <c r="D560" s="150" t="s">
        <v>3485</v>
      </c>
      <c r="E560" s="151" t="s">
        <v>3083</v>
      </c>
      <c r="F560" s="150" t="s">
        <v>2794</v>
      </c>
      <c r="G560" s="150" t="s">
        <v>3259</v>
      </c>
    </row>
    <row r="561" spans="1:7" ht="17.100000000000001">
      <c r="A561" s="150" t="s">
        <v>3260</v>
      </c>
      <c r="B561" s="150" t="s">
        <v>64</v>
      </c>
      <c r="C561" s="150" t="s">
        <v>3083</v>
      </c>
      <c r="D561" s="150" t="s">
        <v>3485</v>
      </c>
      <c r="E561" s="151" t="s">
        <v>3083</v>
      </c>
      <c r="F561" s="150" t="s">
        <v>2794</v>
      </c>
      <c r="G561" s="150" t="s">
        <v>3261</v>
      </c>
    </row>
    <row r="562" spans="1:7" ht="17.100000000000001">
      <c r="A562" s="150" t="s">
        <v>3262</v>
      </c>
      <c r="B562" s="150" t="s">
        <v>2946</v>
      </c>
      <c r="C562" s="150" t="s">
        <v>3263</v>
      </c>
      <c r="D562" s="150" t="s">
        <v>3485</v>
      </c>
      <c r="E562" s="151" t="s">
        <v>3263</v>
      </c>
      <c r="F562" s="150" t="s">
        <v>2798</v>
      </c>
      <c r="G562" s="150" t="s">
        <v>3264</v>
      </c>
    </row>
    <row r="563" spans="1:7" ht="17.100000000000001">
      <c r="A563" s="150" t="s">
        <v>2993</v>
      </c>
      <c r="B563" s="150" t="s">
        <v>65</v>
      </c>
      <c r="C563" s="150"/>
      <c r="D563" s="150" t="s">
        <v>2911</v>
      </c>
      <c r="E563" s="151"/>
      <c r="F563" s="150" t="s">
        <v>2912</v>
      </c>
      <c r="G563" s="150" t="s">
        <v>2913</v>
      </c>
    </row>
    <row r="564" spans="1:7" ht="17.100000000000001">
      <c r="A564" s="150" t="s">
        <v>2994</v>
      </c>
      <c r="B564" s="150" t="s">
        <v>40</v>
      </c>
      <c r="C564" s="150"/>
      <c r="D564" s="150" t="s">
        <v>2911</v>
      </c>
      <c r="E564" s="151"/>
      <c r="F564" s="150" t="s">
        <v>2912</v>
      </c>
      <c r="G564" s="150" t="s">
        <v>2913</v>
      </c>
    </row>
    <row r="565" spans="1:7" ht="17.100000000000001">
      <c r="A565" s="150" t="s">
        <v>2995</v>
      </c>
      <c r="B565" s="150" t="s">
        <v>42</v>
      </c>
      <c r="C565" s="150"/>
      <c r="D565" s="150" t="s">
        <v>2911</v>
      </c>
      <c r="E565" s="151"/>
      <c r="F565" s="150" t="s">
        <v>2912</v>
      </c>
      <c r="G565" s="150" t="s">
        <v>2913</v>
      </c>
    </row>
    <row r="566" spans="1:7" ht="17.100000000000001">
      <c r="A566" s="150" t="s">
        <v>2996</v>
      </c>
      <c r="B566" s="150" t="s">
        <v>42</v>
      </c>
      <c r="C566" s="150"/>
      <c r="D566" s="150" t="s">
        <v>2911</v>
      </c>
      <c r="E566" s="151"/>
      <c r="F566" s="150" t="s">
        <v>2912</v>
      </c>
      <c r="G566" s="150" t="s">
        <v>2913</v>
      </c>
    </row>
    <row r="567" spans="1:7" ht="17.100000000000001">
      <c r="A567" s="150" t="s">
        <v>2997</v>
      </c>
      <c r="B567" s="150" t="s">
        <v>2946</v>
      </c>
      <c r="C567" s="150"/>
      <c r="D567" s="150" t="s">
        <v>2911</v>
      </c>
      <c r="E567" s="151"/>
      <c r="F567" s="150" t="s">
        <v>2912</v>
      </c>
      <c r="G567" s="150" t="s">
        <v>2913</v>
      </c>
    </row>
    <row r="568" spans="1:7" ht="17.100000000000001">
      <c r="A568" s="150" t="s">
        <v>2998</v>
      </c>
      <c r="B568" s="150" t="s">
        <v>63</v>
      </c>
      <c r="C568" s="150"/>
      <c r="D568" s="150" t="s">
        <v>2911</v>
      </c>
      <c r="E568" s="151"/>
      <c r="F568" s="150" t="s">
        <v>2912</v>
      </c>
      <c r="G568" s="150" t="s">
        <v>2913</v>
      </c>
    </row>
    <row r="569" spans="1:7" ht="17.100000000000001">
      <c r="A569" s="150" t="s">
        <v>2999</v>
      </c>
      <c r="B569" s="150" t="s">
        <v>2946</v>
      </c>
      <c r="C569" s="150"/>
      <c r="D569" s="150" t="s">
        <v>2911</v>
      </c>
      <c r="E569" s="151"/>
      <c r="F569" s="150" t="s">
        <v>2912</v>
      </c>
      <c r="G569" s="150" t="s">
        <v>2913</v>
      </c>
    </row>
    <row r="570" spans="1:7" ht="17.100000000000001">
      <c r="A570" s="150" t="s">
        <v>3265</v>
      </c>
      <c r="B570" s="150" t="s">
        <v>3266</v>
      </c>
      <c r="C570" s="150" t="s">
        <v>3083</v>
      </c>
      <c r="D570" s="150" t="s">
        <v>3485</v>
      </c>
      <c r="E570" s="151" t="s">
        <v>3083</v>
      </c>
      <c r="F570" s="150" t="s">
        <v>2794</v>
      </c>
      <c r="G570" s="150" t="s">
        <v>2913</v>
      </c>
    </row>
    <row r="571" spans="1:7" ht="17.100000000000001">
      <c r="A571" s="150" t="s">
        <v>3271</v>
      </c>
      <c r="B571" s="150" t="s">
        <v>36</v>
      </c>
      <c r="C571" s="150" t="s">
        <v>3083</v>
      </c>
      <c r="D571" s="150" t="s">
        <v>3485</v>
      </c>
      <c r="E571" s="151" t="s">
        <v>3083</v>
      </c>
      <c r="F571" s="150" t="s">
        <v>2794</v>
      </c>
      <c r="G571" s="150" t="s">
        <v>2913</v>
      </c>
    </row>
    <row r="572" spans="1:7" ht="17.100000000000001">
      <c r="A572" s="150" t="s">
        <v>3272</v>
      </c>
      <c r="B572" s="150" t="s">
        <v>3273</v>
      </c>
      <c r="C572" s="150" t="s">
        <v>214</v>
      </c>
      <c r="D572" s="150" t="s">
        <v>3485</v>
      </c>
      <c r="E572" s="151" t="s">
        <v>214</v>
      </c>
      <c r="F572" s="150" t="s">
        <v>2794</v>
      </c>
      <c r="G572" s="150" t="s">
        <v>2913</v>
      </c>
    </row>
    <row r="573" spans="1:7" ht="17.25">
      <c r="A573" s="52" t="s">
        <v>3493</v>
      </c>
      <c r="B573" s="52"/>
      <c r="C573" s="52"/>
      <c r="D573" s="52"/>
      <c r="E573" s="53"/>
      <c r="F573" s="52"/>
      <c r="G573" s="52"/>
    </row>
    <row r="574" spans="1:7" ht="17.100000000000001">
      <c r="A574" s="150" t="s">
        <v>3275</v>
      </c>
      <c r="B574" s="150" t="s">
        <v>35</v>
      </c>
      <c r="C574" s="150" t="s">
        <v>214</v>
      </c>
      <c r="D574" s="150" t="s">
        <v>3485</v>
      </c>
      <c r="E574" s="151" t="s">
        <v>214</v>
      </c>
      <c r="F574" s="150" t="s">
        <v>2794</v>
      </c>
      <c r="G574" s="150" t="s">
        <v>3276</v>
      </c>
    </row>
    <row r="575" spans="1:7" ht="17.100000000000001">
      <c r="A575" s="150" t="s">
        <v>3277</v>
      </c>
      <c r="B575" s="150" t="s">
        <v>33</v>
      </c>
      <c r="C575" s="150" t="s">
        <v>3083</v>
      </c>
      <c r="D575" s="150" t="s">
        <v>3485</v>
      </c>
      <c r="E575" s="151" t="s">
        <v>3083</v>
      </c>
      <c r="F575" s="150" t="s">
        <v>2794</v>
      </c>
      <c r="G575" s="150" t="s">
        <v>3278</v>
      </c>
    </row>
    <row r="576" spans="1:7" ht="17.100000000000001">
      <c r="A576" s="150" t="s">
        <v>3279</v>
      </c>
      <c r="B576" s="150" t="s">
        <v>38</v>
      </c>
      <c r="C576" s="150" t="s">
        <v>666</v>
      </c>
      <c r="D576" s="150" t="s">
        <v>3485</v>
      </c>
      <c r="E576" s="151" t="s">
        <v>666</v>
      </c>
      <c r="F576" s="150" t="s">
        <v>2792</v>
      </c>
      <c r="G576" s="150" t="s">
        <v>3280</v>
      </c>
    </row>
    <row r="577" spans="1:7" ht="17.100000000000001">
      <c r="A577" s="150" t="s">
        <v>3281</v>
      </c>
      <c r="B577" s="150" t="s">
        <v>40</v>
      </c>
      <c r="C577" s="150" t="s">
        <v>214</v>
      </c>
      <c r="D577" s="150" t="s">
        <v>3485</v>
      </c>
      <c r="E577" s="151" t="s">
        <v>214</v>
      </c>
      <c r="F577" s="150" t="s">
        <v>2794</v>
      </c>
      <c r="G577" s="150" t="s">
        <v>3282</v>
      </c>
    </row>
    <row r="578" spans="1:7" ht="17.100000000000001">
      <c r="A578" s="150" t="s">
        <v>3283</v>
      </c>
      <c r="B578" s="150" t="s">
        <v>40</v>
      </c>
      <c r="C578" s="150" t="s">
        <v>214</v>
      </c>
      <c r="D578" s="150" t="s">
        <v>3485</v>
      </c>
      <c r="E578" s="151" t="s">
        <v>214</v>
      </c>
      <c r="F578" s="150" t="s">
        <v>2794</v>
      </c>
      <c r="G578" s="150" t="s">
        <v>3284</v>
      </c>
    </row>
    <row r="579" spans="1:7" ht="17.100000000000001">
      <c r="A579" s="150" t="s">
        <v>3285</v>
      </c>
      <c r="B579" s="150" t="s">
        <v>40</v>
      </c>
      <c r="C579" s="150" t="s">
        <v>214</v>
      </c>
      <c r="D579" s="150" t="s">
        <v>3485</v>
      </c>
      <c r="E579" s="151" t="s">
        <v>214</v>
      </c>
      <c r="F579" s="150" t="s">
        <v>2794</v>
      </c>
      <c r="G579" s="150" t="s">
        <v>3286</v>
      </c>
    </row>
    <row r="580" spans="1:7" ht="17.100000000000001">
      <c r="A580" s="150" t="s">
        <v>3287</v>
      </c>
      <c r="B580" s="150" t="s">
        <v>33</v>
      </c>
      <c r="C580" s="150" t="s">
        <v>214</v>
      </c>
      <c r="D580" s="150" t="s">
        <v>3485</v>
      </c>
      <c r="E580" s="151" t="s">
        <v>214</v>
      </c>
      <c r="F580" s="150" t="s">
        <v>2794</v>
      </c>
      <c r="G580" s="150" t="s">
        <v>3288</v>
      </c>
    </row>
    <row r="581" spans="1:7" ht="17.100000000000001">
      <c r="A581" s="150" t="s">
        <v>3472</v>
      </c>
      <c r="B581" s="150" t="s">
        <v>44</v>
      </c>
      <c r="C581" s="150" t="s">
        <v>3473</v>
      </c>
      <c r="D581" s="150" t="s">
        <v>3485</v>
      </c>
      <c r="E581" s="151" t="s">
        <v>2665</v>
      </c>
      <c r="F581" s="150" t="s">
        <v>2807</v>
      </c>
      <c r="G581" s="150" t="s">
        <v>3474</v>
      </c>
    </row>
    <row r="582" spans="1:7" ht="17.100000000000001">
      <c r="A582" s="150" t="s">
        <v>3001</v>
      </c>
      <c r="B582" s="150" t="s">
        <v>44</v>
      </c>
      <c r="C582" s="150"/>
      <c r="D582" s="150" t="s">
        <v>2911</v>
      </c>
      <c r="E582" s="151"/>
      <c r="F582" s="150" t="s">
        <v>3002</v>
      </c>
      <c r="G582" s="150" t="s">
        <v>2913</v>
      </c>
    </row>
    <row r="583" spans="1:7" ht="17.100000000000001">
      <c r="A583" s="150" t="s">
        <v>3003</v>
      </c>
      <c r="B583" s="150" t="s">
        <v>44</v>
      </c>
      <c r="C583" s="150" t="s">
        <v>3004</v>
      </c>
      <c r="D583" s="150" t="s">
        <v>2911</v>
      </c>
      <c r="E583" s="151"/>
      <c r="F583" s="150" t="s">
        <v>3005</v>
      </c>
      <c r="G583" s="150" t="s">
        <v>3006</v>
      </c>
    </row>
    <row r="584" spans="1:7" ht="17.100000000000001">
      <c r="A584" s="150" t="s">
        <v>3289</v>
      </c>
      <c r="B584" s="150" t="s">
        <v>63</v>
      </c>
      <c r="C584" s="150" t="s">
        <v>214</v>
      </c>
      <c r="D584" s="150" t="s">
        <v>3485</v>
      </c>
      <c r="E584" s="151" t="s">
        <v>214</v>
      </c>
      <c r="F584" s="150" t="s">
        <v>2794</v>
      </c>
      <c r="G584" s="150" t="s">
        <v>3284</v>
      </c>
    </row>
    <row r="585" spans="1:7" ht="17.100000000000001">
      <c r="A585" s="150" t="s">
        <v>3290</v>
      </c>
      <c r="B585" s="150" t="s">
        <v>64</v>
      </c>
      <c r="C585" s="150" t="s">
        <v>3083</v>
      </c>
      <c r="D585" s="150" t="s">
        <v>3485</v>
      </c>
      <c r="E585" s="151" t="s">
        <v>3083</v>
      </c>
      <c r="F585" s="150" t="s">
        <v>2794</v>
      </c>
      <c r="G585" s="150" t="s">
        <v>3291</v>
      </c>
    </row>
    <row r="586" spans="1:7" ht="17.100000000000001">
      <c r="A586" s="150" t="s">
        <v>3292</v>
      </c>
      <c r="B586" s="150" t="s">
        <v>64</v>
      </c>
      <c r="C586" s="150" t="s">
        <v>3083</v>
      </c>
      <c r="D586" s="150" t="s">
        <v>3485</v>
      </c>
      <c r="E586" s="151" t="s">
        <v>3083</v>
      </c>
      <c r="F586" s="150" t="s">
        <v>2794</v>
      </c>
      <c r="G586" s="150" t="s">
        <v>3293</v>
      </c>
    </row>
    <row r="587" spans="1:7" ht="17.25">
      <c r="A587" s="150" t="s">
        <v>3294</v>
      </c>
      <c r="B587" s="150" t="s">
        <v>65</v>
      </c>
      <c r="C587" s="150" t="s">
        <v>214</v>
      </c>
      <c r="D587" s="150" t="s">
        <v>3485</v>
      </c>
      <c r="E587" s="151" t="s">
        <v>214</v>
      </c>
      <c r="F587" s="150" t="s">
        <v>2794</v>
      </c>
      <c r="G587" s="150" t="s">
        <v>3295</v>
      </c>
    </row>
    <row r="588" spans="1:7" ht="17.100000000000001">
      <c r="A588" s="150" t="s">
        <v>3296</v>
      </c>
      <c r="B588" s="150" t="s">
        <v>42</v>
      </c>
      <c r="C588" s="150" t="s">
        <v>3297</v>
      </c>
      <c r="D588" s="150" t="s">
        <v>3485</v>
      </c>
      <c r="E588" s="151" t="s">
        <v>214</v>
      </c>
      <c r="F588" s="150" t="s">
        <v>2794</v>
      </c>
      <c r="G588" s="150" t="s">
        <v>2913</v>
      </c>
    </row>
    <row r="589" spans="1:7" ht="17.100000000000001">
      <c r="A589" s="150" t="s">
        <v>3007</v>
      </c>
      <c r="B589" s="150" t="s">
        <v>65</v>
      </c>
      <c r="C589" s="150" t="s">
        <v>3008</v>
      </c>
      <c r="D589" s="150" t="s">
        <v>3485</v>
      </c>
      <c r="E589" s="151" t="s">
        <v>340</v>
      </c>
      <c r="F589" s="150" t="s">
        <v>2792</v>
      </c>
      <c r="G589" s="150" t="s">
        <v>2913</v>
      </c>
    </row>
    <row r="590" spans="1:7" ht="17.100000000000001">
      <c r="A590" s="150" t="s">
        <v>3298</v>
      </c>
      <c r="B590" s="150" t="s">
        <v>38</v>
      </c>
      <c r="C590" s="150" t="s">
        <v>3083</v>
      </c>
      <c r="D590" s="150" t="s">
        <v>3485</v>
      </c>
      <c r="E590" s="151" t="s">
        <v>3083</v>
      </c>
      <c r="F590" s="150" t="s">
        <v>2794</v>
      </c>
      <c r="G590" s="150" t="s">
        <v>2913</v>
      </c>
    </row>
    <row r="591" spans="1:7" ht="17.100000000000001">
      <c r="A591" s="150" t="s">
        <v>3299</v>
      </c>
      <c r="B591" s="150" t="s">
        <v>33</v>
      </c>
      <c r="C591" s="150" t="s">
        <v>214</v>
      </c>
      <c r="D591" s="150" t="s">
        <v>3485</v>
      </c>
      <c r="E591" s="151" t="s">
        <v>214</v>
      </c>
      <c r="F591" s="150" t="s">
        <v>2794</v>
      </c>
      <c r="G591" s="150" t="s">
        <v>2913</v>
      </c>
    </row>
    <row r="592" spans="1:7" ht="17.100000000000001">
      <c r="A592" s="150" t="s">
        <v>3009</v>
      </c>
      <c r="B592" s="150" t="s">
        <v>2946</v>
      </c>
      <c r="C592" s="150"/>
      <c r="D592" s="150" t="s">
        <v>2911</v>
      </c>
      <c r="E592" s="151"/>
      <c r="F592" s="150" t="s">
        <v>3010</v>
      </c>
      <c r="G592" s="150" t="s">
        <v>2913</v>
      </c>
    </row>
    <row r="593" spans="1:7" ht="17.25">
      <c r="A593" s="52" t="s">
        <v>3494</v>
      </c>
      <c r="B593" s="52"/>
      <c r="C593" s="52"/>
      <c r="D593" s="52"/>
      <c r="E593" s="53"/>
      <c r="F593" s="52"/>
      <c r="G593" s="52"/>
    </row>
    <row r="594" spans="1:7" ht="17.100000000000001">
      <c r="A594" s="150" t="s">
        <v>3301</v>
      </c>
      <c r="B594" s="150" t="s">
        <v>33</v>
      </c>
      <c r="C594" s="150" t="s">
        <v>3302</v>
      </c>
      <c r="D594" s="150" t="s">
        <v>3485</v>
      </c>
      <c r="E594" s="151" t="s">
        <v>666</v>
      </c>
      <c r="F594" s="151" t="s">
        <v>2792</v>
      </c>
      <c r="G594" s="150" t="s">
        <v>2913</v>
      </c>
    </row>
    <row r="595" spans="1:7" ht="17.25">
      <c r="A595" s="150" t="s">
        <v>3303</v>
      </c>
      <c r="B595" s="150" t="s">
        <v>38</v>
      </c>
      <c r="C595" s="150" t="s">
        <v>214</v>
      </c>
      <c r="D595" s="150" t="s">
        <v>3485</v>
      </c>
      <c r="E595" s="151" t="s">
        <v>214</v>
      </c>
      <c r="F595" s="151" t="s">
        <v>2794</v>
      </c>
      <c r="G595" s="150" t="s">
        <v>3295</v>
      </c>
    </row>
    <row r="596" spans="1:7" ht="17.100000000000001">
      <c r="A596" s="150" t="s">
        <v>3304</v>
      </c>
      <c r="B596" s="150" t="s">
        <v>42</v>
      </c>
      <c r="C596" s="150" t="s">
        <v>3083</v>
      </c>
      <c r="D596" s="150" t="s">
        <v>3485</v>
      </c>
      <c r="E596" s="151" t="s">
        <v>3083</v>
      </c>
      <c r="F596" s="150" t="s">
        <v>2794</v>
      </c>
      <c r="G596" s="150" t="s">
        <v>3305</v>
      </c>
    </row>
    <row r="597" spans="1:7" ht="17.100000000000001">
      <c r="A597" s="150" t="s">
        <v>3306</v>
      </c>
      <c r="B597" s="150" t="s">
        <v>42</v>
      </c>
      <c r="C597" s="150" t="s">
        <v>3083</v>
      </c>
      <c r="D597" s="150" t="s">
        <v>3485</v>
      </c>
      <c r="E597" s="151" t="s">
        <v>3083</v>
      </c>
      <c r="F597" s="151" t="s">
        <v>2794</v>
      </c>
      <c r="G597" s="150" t="s">
        <v>3307</v>
      </c>
    </row>
    <row r="598" spans="1:7" ht="17.100000000000001">
      <c r="A598" s="150" t="s">
        <v>3308</v>
      </c>
      <c r="B598" s="150" t="s">
        <v>44</v>
      </c>
      <c r="C598" s="150" t="s">
        <v>214</v>
      </c>
      <c r="D598" s="150" t="s">
        <v>3485</v>
      </c>
      <c r="E598" s="151" t="s">
        <v>214</v>
      </c>
      <c r="F598" s="151" t="s">
        <v>2794</v>
      </c>
      <c r="G598" s="150" t="s">
        <v>3309</v>
      </c>
    </row>
    <row r="599" spans="1:7" ht="17.100000000000001">
      <c r="A599" s="150" t="s">
        <v>3310</v>
      </c>
      <c r="B599" s="150" t="s">
        <v>63</v>
      </c>
      <c r="C599" s="150" t="s">
        <v>3311</v>
      </c>
      <c r="D599" s="150" t="s">
        <v>3485</v>
      </c>
      <c r="E599" s="151" t="s">
        <v>214</v>
      </c>
      <c r="F599" s="150" t="s">
        <v>2794</v>
      </c>
      <c r="G599" s="150" t="s">
        <v>3312</v>
      </c>
    </row>
    <row r="600" spans="1:7" ht="17.100000000000001">
      <c r="A600" s="150" t="s">
        <v>3313</v>
      </c>
      <c r="B600" s="150" t="s">
        <v>63</v>
      </c>
      <c r="C600" s="150" t="s">
        <v>3311</v>
      </c>
      <c r="D600" s="150" t="s">
        <v>3485</v>
      </c>
      <c r="E600" s="151" t="s">
        <v>214</v>
      </c>
      <c r="F600" s="151" t="s">
        <v>2794</v>
      </c>
      <c r="G600" s="150" t="s">
        <v>3312</v>
      </c>
    </row>
    <row r="601" spans="1:7" ht="17.100000000000001">
      <c r="A601" s="150" t="s">
        <v>3314</v>
      </c>
      <c r="B601" s="150" t="s">
        <v>63</v>
      </c>
      <c r="C601" s="150" t="s">
        <v>214</v>
      </c>
      <c r="D601" s="150" t="s">
        <v>3485</v>
      </c>
      <c r="E601" s="151" t="s">
        <v>214</v>
      </c>
      <c r="F601" s="150" t="s">
        <v>2794</v>
      </c>
      <c r="G601" s="150" t="s">
        <v>3315</v>
      </c>
    </row>
    <row r="602" spans="1:7" ht="17.100000000000001">
      <c r="A602" s="150" t="s">
        <v>3316</v>
      </c>
      <c r="B602" s="150" t="s">
        <v>64</v>
      </c>
      <c r="C602" s="150" t="s">
        <v>3083</v>
      </c>
      <c r="D602" s="150" t="s">
        <v>3485</v>
      </c>
      <c r="E602" s="151" t="s">
        <v>3083</v>
      </c>
      <c r="F602" s="150" t="s">
        <v>2794</v>
      </c>
      <c r="G602" s="150" t="s">
        <v>3317</v>
      </c>
    </row>
    <row r="603" spans="1:7" ht="17.100000000000001">
      <c r="A603" s="150" t="s">
        <v>3318</v>
      </c>
      <c r="B603" s="150" t="s">
        <v>64</v>
      </c>
      <c r="C603" s="150" t="s">
        <v>3319</v>
      </c>
      <c r="D603" s="150" t="s">
        <v>3485</v>
      </c>
      <c r="E603" s="151" t="s">
        <v>666</v>
      </c>
      <c r="F603" s="150" t="s">
        <v>2792</v>
      </c>
      <c r="G603" s="150" t="s">
        <v>3320</v>
      </c>
    </row>
    <row r="604" spans="1:7" ht="17.100000000000001">
      <c r="A604" s="150" t="s">
        <v>3012</v>
      </c>
      <c r="B604" s="150" t="s">
        <v>65</v>
      </c>
      <c r="C604" s="150" t="s">
        <v>2916</v>
      </c>
      <c r="D604" s="150" t="s">
        <v>3485</v>
      </c>
      <c r="E604" s="151" t="s">
        <v>214</v>
      </c>
      <c r="F604" s="150" t="s">
        <v>2809</v>
      </c>
      <c r="G604" s="150" t="s">
        <v>3013</v>
      </c>
    </row>
    <row r="605" spans="1:7" ht="17.100000000000001">
      <c r="A605" s="150" t="s">
        <v>3321</v>
      </c>
      <c r="B605" s="150" t="s">
        <v>65</v>
      </c>
      <c r="C605" s="150" t="s">
        <v>3083</v>
      </c>
      <c r="D605" s="150" t="s">
        <v>3485</v>
      </c>
      <c r="E605" s="151" t="s">
        <v>3083</v>
      </c>
      <c r="F605" s="150" t="s">
        <v>2794</v>
      </c>
      <c r="G605" s="150" t="s">
        <v>3322</v>
      </c>
    </row>
    <row r="606" spans="1:7" ht="17.100000000000001">
      <c r="A606" s="150" t="s">
        <v>3323</v>
      </c>
      <c r="B606" s="150" t="s">
        <v>65</v>
      </c>
      <c r="C606" s="150" t="s">
        <v>214</v>
      </c>
      <c r="D606" s="150" t="s">
        <v>3485</v>
      </c>
      <c r="E606" s="151" t="s">
        <v>214</v>
      </c>
      <c r="F606" s="150" t="s">
        <v>2794</v>
      </c>
      <c r="G606" s="150" t="s">
        <v>3324</v>
      </c>
    </row>
    <row r="607" spans="1:7" ht="17.25">
      <c r="A607" s="150" t="s">
        <v>3014</v>
      </c>
      <c r="B607" s="150" t="s">
        <v>63</v>
      </c>
      <c r="C607" s="150"/>
      <c r="D607" s="150" t="s">
        <v>2911</v>
      </c>
      <c r="E607" s="151"/>
      <c r="F607" s="150" t="s">
        <v>2912</v>
      </c>
      <c r="G607" s="150" t="s">
        <v>2913</v>
      </c>
    </row>
    <row r="608" spans="1:7" ht="17.100000000000001">
      <c r="A608" s="150" t="s">
        <v>3325</v>
      </c>
      <c r="B608" s="150" t="s">
        <v>3326</v>
      </c>
      <c r="C608" s="150" t="s">
        <v>214</v>
      </c>
      <c r="D608" s="150" t="s">
        <v>3485</v>
      </c>
      <c r="E608" s="151" t="s">
        <v>214</v>
      </c>
      <c r="F608" s="150" t="s">
        <v>2794</v>
      </c>
      <c r="G608" s="150" t="s">
        <v>3327</v>
      </c>
    </row>
    <row r="609" spans="1:7" ht="17.100000000000001">
      <c r="A609" s="150" t="s">
        <v>3328</v>
      </c>
      <c r="B609" s="150" t="s">
        <v>3329</v>
      </c>
      <c r="C609" s="150" t="s">
        <v>3083</v>
      </c>
      <c r="D609" s="150" t="s">
        <v>3485</v>
      </c>
      <c r="E609" s="151" t="s">
        <v>3083</v>
      </c>
      <c r="F609" s="150" t="s">
        <v>2794</v>
      </c>
      <c r="G609" s="150" t="s">
        <v>3330</v>
      </c>
    </row>
    <row r="610" spans="1:7" ht="17.100000000000001">
      <c r="A610" s="150" t="s">
        <v>3331</v>
      </c>
      <c r="B610" s="150" t="s">
        <v>3332</v>
      </c>
      <c r="C610" s="150" t="s">
        <v>1330</v>
      </c>
      <c r="D610" s="150" t="s">
        <v>3485</v>
      </c>
      <c r="E610" s="151" t="s">
        <v>1330</v>
      </c>
      <c r="F610" s="150" t="s">
        <v>2807</v>
      </c>
      <c r="G610" s="150" t="s">
        <v>2913</v>
      </c>
    </row>
    <row r="611" spans="1:7" ht="17.100000000000001">
      <c r="A611" s="150" t="s">
        <v>3333</v>
      </c>
      <c r="B611" s="150" t="s">
        <v>3332</v>
      </c>
      <c r="C611" s="150" t="s">
        <v>1330</v>
      </c>
      <c r="D611" s="150" t="s">
        <v>3485</v>
      </c>
      <c r="E611" s="151" t="s">
        <v>1330</v>
      </c>
      <c r="F611" s="150" t="s">
        <v>2807</v>
      </c>
      <c r="G611" s="150" t="s">
        <v>2913</v>
      </c>
    </row>
    <row r="612" spans="1:7" ht="17.100000000000001">
      <c r="A612" s="150" t="s">
        <v>3334</v>
      </c>
      <c r="B612" s="150" t="s">
        <v>40</v>
      </c>
      <c r="C612" s="150" t="s">
        <v>214</v>
      </c>
      <c r="D612" s="150" t="s">
        <v>3485</v>
      </c>
      <c r="E612" s="151" t="s">
        <v>214</v>
      </c>
      <c r="F612" s="150" t="s">
        <v>2794</v>
      </c>
      <c r="G612" s="150" t="s">
        <v>3335</v>
      </c>
    </row>
    <row r="613" spans="1:7" ht="17.100000000000001">
      <c r="A613" s="150" t="s">
        <v>3336</v>
      </c>
      <c r="B613" s="150"/>
      <c r="C613" s="150" t="s">
        <v>214</v>
      </c>
      <c r="D613" s="150" t="s">
        <v>3485</v>
      </c>
      <c r="E613" s="151" t="s">
        <v>214</v>
      </c>
      <c r="F613" s="151" t="s">
        <v>2794</v>
      </c>
      <c r="G613" s="150" t="s">
        <v>2913</v>
      </c>
    </row>
    <row r="614" spans="1:7" ht="17.25">
      <c r="A614" s="52" t="s">
        <v>3495</v>
      </c>
      <c r="B614" s="52"/>
      <c r="C614" s="52"/>
      <c r="D614" s="52"/>
      <c r="E614" s="53"/>
      <c r="F614" s="52"/>
      <c r="G614" s="52"/>
    </row>
    <row r="615" spans="1:7" ht="17.100000000000001">
      <c r="A615" s="150" t="s">
        <v>3338</v>
      </c>
      <c r="B615" s="150" t="s">
        <v>12</v>
      </c>
      <c r="C615" s="150" t="s">
        <v>666</v>
      </c>
      <c r="D615" s="150" t="s">
        <v>3485</v>
      </c>
      <c r="E615" s="151" t="s">
        <v>666</v>
      </c>
      <c r="F615" s="150" t="s">
        <v>2792</v>
      </c>
      <c r="G615" s="150" t="s">
        <v>3339</v>
      </c>
    </row>
    <row r="616" spans="1:7" ht="17.100000000000001">
      <c r="A616" s="150" t="s">
        <v>3340</v>
      </c>
      <c r="B616" s="150" t="s">
        <v>3020</v>
      </c>
      <c r="C616" s="150" t="s">
        <v>1330</v>
      </c>
      <c r="D616" s="150" t="s">
        <v>3485</v>
      </c>
      <c r="E616" s="151" t="s">
        <v>1330</v>
      </c>
      <c r="F616" s="150" t="s">
        <v>2807</v>
      </c>
      <c r="G616" s="150" t="s">
        <v>2913</v>
      </c>
    </row>
    <row r="617" spans="1:7" ht="17.100000000000001">
      <c r="A617" s="150" t="s">
        <v>3341</v>
      </c>
      <c r="B617" s="150"/>
      <c r="C617" s="150" t="s">
        <v>3342</v>
      </c>
      <c r="D617" s="150" t="s">
        <v>3485</v>
      </c>
      <c r="E617" s="151" t="s">
        <v>3342</v>
      </c>
      <c r="F617" s="151" t="s">
        <v>2807</v>
      </c>
      <c r="G617" s="150" t="s">
        <v>2913</v>
      </c>
    </row>
    <row r="618" spans="1:7" ht="17.100000000000001">
      <c r="A618" s="150" t="s">
        <v>3343</v>
      </c>
      <c r="B618" s="150" t="s">
        <v>3344</v>
      </c>
      <c r="C618" s="150" t="s">
        <v>3083</v>
      </c>
      <c r="D618" s="150" t="s">
        <v>3485</v>
      </c>
      <c r="E618" s="151" t="s">
        <v>3083</v>
      </c>
      <c r="F618" s="151" t="s">
        <v>2794</v>
      </c>
      <c r="G618" s="150" t="s">
        <v>3345</v>
      </c>
    </row>
    <row r="619" spans="1:7" ht="17.100000000000001">
      <c r="A619" s="150" t="s">
        <v>3346</v>
      </c>
      <c r="B619" s="150"/>
      <c r="C619" s="150" t="s">
        <v>214</v>
      </c>
      <c r="D619" s="150" t="s">
        <v>3485</v>
      </c>
      <c r="E619" s="151" t="s">
        <v>214</v>
      </c>
      <c r="F619" s="150" t="s">
        <v>2794</v>
      </c>
      <c r="G619" s="150" t="s">
        <v>2913</v>
      </c>
    </row>
    <row r="620" spans="1:7" ht="17.25">
      <c r="A620" s="52" t="s">
        <v>3496</v>
      </c>
      <c r="B620" s="52"/>
      <c r="C620" s="52"/>
      <c r="D620" s="52"/>
      <c r="E620" s="53"/>
      <c r="F620" s="52"/>
      <c r="G620" s="52"/>
    </row>
    <row r="621" spans="1:7" ht="17.100000000000001">
      <c r="A621" s="150" t="s">
        <v>3348</v>
      </c>
      <c r="B621" s="150" t="s">
        <v>26</v>
      </c>
      <c r="C621" s="150" t="s">
        <v>214</v>
      </c>
      <c r="D621" s="150" t="s">
        <v>3485</v>
      </c>
      <c r="E621" s="151" t="s">
        <v>214</v>
      </c>
      <c r="F621" s="150" t="s">
        <v>2794</v>
      </c>
      <c r="G621" s="150" t="s">
        <v>2913</v>
      </c>
    </row>
    <row r="622" spans="1:7" ht="17.100000000000001">
      <c r="A622" s="150" t="s">
        <v>3349</v>
      </c>
      <c r="B622" s="150" t="s">
        <v>3350</v>
      </c>
      <c r="C622" s="150" t="s">
        <v>214</v>
      </c>
      <c r="D622" s="150" t="s">
        <v>3485</v>
      </c>
      <c r="E622" s="151" t="s">
        <v>214</v>
      </c>
      <c r="F622" s="150" t="s">
        <v>2794</v>
      </c>
      <c r="G622" s="150" t="s">
        <v>3351</v>
      </c>
    </row>
    <row r="623" spans="1:7" ht="17.100000000000001">
      <c r="A623" s="150" t="s">
        <v>3352</v>
      </c>
      <c r="B623" s="150" t="s">
        <v>3350</v>
      </c>
      <c r="C623" s="150" t="s">
        <v>214</v>
      </c>
      <c r="D623" s="150" t="s">
        <v>3485</v>
      </c>
      <c r="E623" s="151" t="s">
        <v>214</v>
      </c>
      <c r="F623" s="150" t="s">
        <v>2794</v>
      </c>
      <c r="G623" s="150" t="s">
        <v>2913</v>
      </c>
    </row>
    <row r="624" spans="1:7" ht="17.100000000000001">
      <c r="A624" s="150" t="s">
        <v>3353</v>
      </c>
      <c r="B624" s="150" t="s">
        <v>28</v>
      </c>
      <c r="C624" s="150" t="s">
        <v>214</v>
      </c>
      <c r="D624" s="150" t="s">
        <v>3485</v>
      </c>
      <c r="E624" s="151" t="s">
        <v>214</v>
      </c>
      <c r="F624" s="150" t="s">
        <v>2794</v>
      </c>
      <c r="G624" s="150" t="s">
        <v>3354</v>
      </c>
    </row>
    <row r="625" spans="1:7" ht="17.100000000000001">
      <c r="A625" s="150" t="s">
        <v>3019</v>
      </c>
      <c r="B625" s="150" t="s">
        <v>3020</v>
      </c>
      <c r="C625" s="150" t="s">
        <v>2921</v>
      </c>
      <c r="D625" s="150" t="s">
        <v>3485</v>
      </c>
      <c r="E625" s="151" t="s">
        <v>3107</v>
      </c>
      <c r="F625" s="151" t="s">
        <v>2809</v>
      </c>
      <c r="G625" s="150" t="s">
        <v>2913</v>
      </c>
    </row>
    <row r="626" spans="1:7" ht="17.25">
      <c r="A626" s="52" t="s">
        <v>3497</v>
      </c>
      <c r="B626" s="52"/>
      <c r="C626" s="52"/>
      <c r="D626" s="52"/>
      <c r="E626" s="53"/>
      <c r="F626" s="52"/>
      <c r="G626" s="52"/>
    </row>
    <row r="627" spans="1:7" ht="17.100000000000001">
      <c r="A627" s="150" t="s">
        <v>3356</v>
      </c>
      <c r="B627" s="150" t="s">
        <v>3047</v>
      </c>
      <c r="C627" s="150" t="s">
        <v>214</v>
      </c>
      <c r="D627" s="150" t="s">
        <v>3485</v>
      </c>
      <c r="E627" s="151" t="s">
        <v>214</v>
      </c>
      <c r="F627" s="151" t="s">
        <v>2794</v>
      </c>
      <c r="G627" s="150" t="s">
        <v>2913</v>
      </c>
    </row>
    <row r="628" spans="1:7" ht="17.25">
      <c r="A628" s="150" t="s">
        <v>3357</v>
      </c>
      <c r="B628" s="150" t="s">
        <v>3047</v>
      </c>
      <c r="C628" s="150" t="s">
        <v>3358</v>
      </c>
      <c r="D628" s="150" t="s">
        <v>3485</v>
      </c>
      <c r="E628" s="151" t="s">
        <v>214</v>
      </c>
      <c r="F628" s="150" t="s">
        <v>2807</v>
      </c>
      <c r="G628" s="150" t="s">
        <v>2913</v>
      </c>
    </row>
    <row r="629" spans="1:7" ht="17.100000000000001">
      <c r="A629" s="150" t="s">
        <v>3359</v>
      </c>
      <c r="B629" s="150" t="s">
        <v>3047</v>
      </c>
      <c r="C629" s="150" t="s">
        <v>3297</v>
      </c>
      <c r="D629" s="150" t="s">
        <v>3485</v>
      </c>
      <c r="E629" s="151" t="s">
        <v>214</v>
      </c>
      <c r="F629" s="150" t="s">
        <v>2794</v>
      </c>
      <c r="G629" s="150" t="s">
        <v>3360</v>
      </c>
    </row>
    <row r="630" spans="1:7" ht="17.100000000000001">
      <c r="A630" s="150" t="s">
        <v>3361</v>
      </c>
      <c r="B630" s="150" t="s">
        <v>3047</v>
      </c>
      <c r="C630" s="150" t="s">
        <v>214</v>
      </c>
      <c r="D630" s="150" t="s">
        <v>3485</v>
      </c>
      <c r="E630" s="151" t="s">
        <v>214</v>
      </c>
      <c r="F630" s="150" t="s">
        <v>2794</v>
      </c>
      <c r="G630" s="150" t="s">
        <v>2913</v>
      </c>
    </row>
    <row r="631" spans="1:7" ht="17.25">
      <c r="A631" s="52" t="s">
        <v>3498</v>
      </c>
      <c r="B631" s="52"/>
      <c r="C631" s="52"/>
      <c r="D631" s="52"/>
      <c r="E631" s="53"/>
      <c r="F631" s="52"/>
      <c r="G631" s="52"/>
    </row>
    <row r="632" spans="1:7" ht="17.100000000000001">
      <c r="A632" s="150" t="s">
        <v>3363</v>
      </c>
      <c r="B632" s="150" t="s">
        <v>3364</v>
      </c>
      <c r="C632" s="150" t="s">
        <v>3365</v>
      </c>
      <c r="D632" s="150" t="s">
        <v>3485</v>
      </c>
      <c r="E632" s="151" t="s">
        <v>214</v>
      </c>
      <c r="F632" s="150" t="s">
        <v>2794</v>
      </c>
      <c r="G632" s="150" t="s">
        <v>2913</v>
      </c>
    </row>
    <row r="633" spans="1:7" ht="17.100000000000001">
      <c r="A633" s="150" t="s">
        <v>3366</v>
      </c>
      <c r="B633" s="150" t="s">
        <v>3020</v>
      </c>
      <c r="C633" s="150" t="s">
        <v>666</v>
      </c>
      <c r="D633" s="150" t="s">
        <v>3485</v>
      </c>
      <c r="E633" s="151" t="s">
        <v>666</v>
      </c>
      <c r="F633" s="150" t="s">
        <v>2792</v>
      </c>
      <c r="G633" s="150" t="s">
        <v>3367</v>
      </c>
    </row>
    <row r="634" spans="1:7" ht="17.25">
      <c r="A634" s="150" t="s">
        <v>3368</v>
      </c>
      <c r="B634" s="150" t="s">
        <v>3369</v>
      </c>
      <c r="C634" s="150" t="s">
        <v>3370</v>
      </c>
      <c r="D634" s="150" t="s">
        <v>3485</v>
      </c>
      <c r="E634" s="151" t="s">
        <v>214</v>
      </c>
      <c r="F634" s="150" t="s">
        <v>2794</v>
      </c>
      <c r="G634" s="150" t="s">
        <v>2913</v>
      </c>
    </row>
    <row r="635" spans="1:7" ht="17.100000000000001">
      <c r="A635" s="150" t="s">
        <v>3371</v>
      </c>
      <c r="B635" s="150" t="s">
        <v>3372</v>
      </c>
      <c r="C635" s="150" t="s">
        <v>214</v>
      </c>
      <c r="D635" s="150" t="s">
        <v>3485</v>
      </c>
      <c r="E635" s="151" t="s">
        <v>214</v>
      </c>
      <c r="F635" s="150" t="s">
        <v>2794</v>
      </c>
      <c r="G635" s="150" t="s">
        <v>2913</v>
      </c>
    </row>
    <row r="636" spans="1:7" ht="17.100000000000001">
      <c r="A636" s="150" t="s">
        <v>3373</v>
      </c>
      <c r="B636" s="150" t="s">
        <v>3374</v>
      </c>
      <c r="C636" s="150" t="s">
        <v>666</v>
      </c>
      <c r="D636" s="150" t="s">
        <v>3485</v>
      </c>
      <c r="E636" s="151" t="s">
        <v>666</v>
      </c>
      <c r="F636" s="150" t="s">
        <v>2792</v>
      </c>
      <c r="G636" s="150" t="s">
        <v>2913</v>
      </c>
    </row>
    <row r="637" spans="1:7" ht="17.100000000000001">
      <c r="A637" s="150" t="s">
        <v>3375</v>
      </c>
      <c r="B637" s="150" t="s">
        <v>3376</v>
      </c>
      <c r="C637" s="150" t="s">
        <v>214</v>
      </c>
      <c r="D637" s="150" t="s">
        <v>3485</v>
      </c>
      <c r="E637" s="151" t="s">
        <v>214</v>
      </c>
      <c r="F637" s="150" t="s">
        <v>2794</v>
      </c>
      <c r="G637" s="150" t="s">
        <v>2913</v>
      </c>
    </row>
    <row r="638" spans="1:7" ht="17.100000000000001">
      <c r="A638" s="150" t="s">
        <v>3377</v>
      </c>
      <c r="B638" s="150" t="s">
        <v>3372</v>
      </c>
      <c r="C638" s="150" t="s">
        <v>214</v>
      </c>
      <c r="D638" s="150" t="s">
        <v>3485</v>
      </c>
      <c r="E638" s="151" t="s">
        <v>214</v>
      </c>
      <c r="F638" s="150" t="s">
        <v>2794</v>
      </c>
      <c r="G638" s="150" t="s">
        <v>2913</v>
      </c>
    </row>
    <row r="639" spans="1:7" ht="17.100000000000001">
      <c r="A639" s="150" t="s">
        <v>3378</v>
      </c>
      <c r="B639" s="150" t="s">
        <v>3372</v>
      </c>
      <c r="C639" s="150" t="s">
        <v>214</v>
      </c>
      <c r="D639" s="150" t="s">
        <v>3485</v>
      </c>
      <c r="E639" s="151" t="s">
        <v>214</v>
      </c>
      <c r="F639" s="150" t="s">
        <v>2794</v>
      </c>
      <c r="G639" s="150" t="s">
        <v>2913</v>
      </c>
    </row>
    <row r="640" spans="1:7" ht="17.25">
      <c r="A640" s="52" t="s">
        <v>3499</v>
      </c>
      <c r="B640" s="52"/>
      <c r="C640" s="52"/>
      <c r="D640" s="52"/>
      <c r="E640" s="53"/>
      <c r="F640" s="52"/>
      <c r="G640" s="52"/>
    </row>
    <row r="641" spans="1:7" ht="17.100000000000001">
      <c r="A641" s="150" t="s">
        <v>3380</v>
      </c>
      <c r="B641" s="150" t="s">
        <v>26</v>
      </c>
      <c r="C641" s="150" t="s">
        <v>214</v>
      </c>
      <c r="D641" s="150" t="s">
        <v>3485</v>
      </c>
      <c r="E641" s="151" t="s">
        <v>214</v>
      </c>
      <c r="F641" s="150" t="s">
        <v>2794</v>
      </c>
      <c r="G641" s="150" t="s">
        <v>2913</v>
      </c>
    </row>
    <row r="642" spans="1:7" ht="17.100000000000001">
      <c r="A642" s="150" t="s">
        <v>3022</v>
      </c>
      <c r="B642" s="150" t="s">
        <v>26</v>
      </c>
      <c r="C642" s="150" t="s">
        <v>2921</v>
      </c>
      <c r="D642" s="150" t="s">
        <v>3485</v>
      </c>
      <c r="E642" s="151" t="s">
        <v>3107</v>
      </c>
      <c r="F642" s="150" t="s">
        <v>2809</v>
      </c>
      <c r="G642" s="150" t="s">
        <v>2913</v>
      </c>
    </row>
    <row r="643" spans="1:7" ht="17.100000000000001">
      <c r="A643" s="150" t="s">
        <v>3023</v>
      </c>
      <c r="B643" s="150" t="s">
        <v>26</v>
      </c>
      <c r="C643" s="150" t="s">
        <v>2921</v>
      </c>
      <c r="D643" s="150" t="s">
        <v>3485</v>
      </c>
      <c r="E643" s="151" t="s">
        <v>3107</v>
      </c>
      <c r="F643" s="150" t="s">
        <v>2809</v>
      </c>
      <c r="G643" s="150" t="s">
        <v>2913</v>
      </c>
    </row>
    <row r="644" spans="1:7" ht="17.100000000000001">
      <c r="A644" s="150" t="s">
        <v>3024</v>
      </c>
      <c r="B644" s="150" t="s">
        <v>26</v>
      </c>
      <c r="C644" s="150" t="s">
        <v>2921</v>
      </c>
      <c r="D644" s="150" t="s">
        <v>3485</v>
      </c>
      <c r="E644" s="151" t="s">
        <v>3107</v>
      </c>
      <c r="F644" s="150" t="s">
        <v>2809</v>
      </c>
      <c r="G644" s="150" t="s">
        <v>2913</v>
      </c>
    </row>
    <row r="645" spans="1:7" ht="17.25">
      <c r="A645" s="150" t="s">
        <v>3025</v>
      </c>
      <c r="B645" s="150" t="s">
        <v>26</v>
      </c>
      <c r="C645" s="150" t="s">
        <v>2921</v>
      </c>
      <c r="D645" s="150" t="s">
        <v>3485</v>
      </c>
      <c r="E645" s="151" t="s">
        <v>3107</v>
      </c>
      <c r="F645" s="150" t="s">
        <v>2809</v>
      </c>
      <c r="G645" s="150" t="s">
        <v>2913</v>
      </c>
    </row>
    <row r="646" spans="1:7" ht="17.100000000000001">
      <c r="A646" s="150" t="s">
        <v>3381</v>
      </c>
      <c r="B646" s="150" t="s">
        <v>51</v>
      </c>
      <c r="C646" s="150" t="s">
        <v>214</v>
      </c>
      <c r="D646" s="150" t="s">
        <v>3485</v>
      </c>
      <c r="E646" s="151" t="s">
        <v>214</v>
      </c>
      <c r="F646" s="150" t="s">
        <v>2794</v>
      </c>
      <c r="G646" s="150" t="s">
        <v>3382</v>
      </c>
    </row>
    <row r="647" spans="1:7" ht="17.100000000000001">
      <c r="A647" s="150" t="s">
        <v>3383</v>
      </c>
      <c r="B647" s="150" t="s">
        <v>51</v>
      </c>
      <c r="C647" s="150" t="s">
        <v>214</v>
      </c>
      <c r="D647" s="150" t="s">
        <v>3485</v>
      </c>
      <c r="E647" s="151" t="s">
        <v>214</v>
      </c>
      <c r="F647" s="150" t="s">
        <v>2794</v>
      </c>
      <c r="G647" s="150" t="s">
        <v>2913</v>
      </c>
    </row>
    <row r="648" spans="1:7" ht="17.25">
      <c r="A648" s="52" t="s">
        <v>3500</v>
      </c>
      <c r="B648" s="52"/>
      <c r="C648" s="52"/>
      <c r="D648" s="52"/>
      <c r="E648" s="53"/>
      <c r="F648" s="52"/>
      <c r="G648" s="52"/>
    </row>
    <row r="649" spans="1:7" ht="17.100000000000001">
      <c r="A649" s="150" t="s">
        <v>3385</v>
      </c>
      <c r="B649" s="150" t="s">
        <v>75</v>
      </c>
      <c r="C649" s="150" t="s">
        <v>214</v>
      </c>
      <c r="D649" s="150" t="s">
        <v>3485</v>
      </c>
      <c r="E649" s="151" t="s">
        <v>214</v>
      </c>
      <c r="F649" s="150" t="s">
        <v>2794</v>
      </c>
      <c r="G649" s="150" t="s">
        <v>2913</v>
      </c>
    </row>
    <row r="650" spans="1:7" ht="17.100000000000001">
      <c r="A650" s="150" t="s">
        <v>3386</v>
      </c>
      <c r="B650" s="150" t="s">
        <v>3387</v>
      </c>
      <c r="C650" s="150" t="s">
        <v>3365</v>
      </c>
      <c r="D650" s="150" t="s">
        <v>3485</v>
      </c>
      <c r="E650" s="151" t="s">
        <v>214</v>
      </c>
      <c r="F650" s="150" t="s">
        <v>2794</v>
      </c>
      <c r="G650" s="150" t="s">
        <v>2913</v>
      </c>
    </row>
    <row r="651" spans="1:7" ht="17.100000000000001">
      <c r="A651" s="150" t="s">
        <v>3388</v>
      </c>
      <c r="B651" s="150" t="s">
        <v>75</v>
      </c>
      <c r="C651" s="150" t="s">
        <v>3389</v>
      </c>
      <c r="D651" s="150" t="s">
        <v>3485</v>
      </c>
      <c r="E651" s="151" t="s">
        <v>214</v>
      </c>
      <c r="F651" s="150" t="s">
        <v>2794</v>
      </c>
      <c r="G651" s="150" t="s">
        <v>3390</v>
      </c>
    </row>
    <row r="652" spans="1:7" ht="17.100000000000001">
      <c r="A652" s="150" t="s">
        <v>3027</v>
      </c>
      <c r="B652" s="150" t="s">
        <v>3020</v>
      </c>
      <c r="C652" s="150" t="s">
        <v>3028</v>
      </c>
      <c r="D652" s="150" t="s">
        <v>3485</v>
      </c>
      <c r="E652" s="151" t="s">
        <v>214</v>
      </c>
      <c r="F652" s="150" t="s">
        <v>2807</v>
      </c>
      <c r="G652" s="150" t="s">
        <v>2913</v>
      </c>
    </row>
    <row r="653" spans="1:7" ht="17.100000000000001">
      <c r="A653" s="150" t="s">
        <v>3030</v>
      </c>
      <c r="B653" s="150" t="s">
        <v>3020</v>
      </c>
      <c r="C653" s="150" t="s">
        <v>2921</v>
      </c>
      <c r="D653" s="150" t="s">
        <v>3485</v>
      </c>
      <c r="E653" s="151" t="s">
        <v>3107</v>
      </c>
      <c r="F653" s="150" t="s">
        <v>2809</v>
      </c>
      <c r="G653" s="150" t="s">
        <v>2913</v>
      </c>
    </row>
    <row r="654" spans="1:7" ht="17.25">
      <c r="A654" s="150" t="s">
        <v>3031</v>
      </c>
      <c r="B654" s="150" t="s">
        <v>3020</v>
      </c>
      <c r="C654" s="150" t="s">
        <v>2921</v>
      </c>
      <c r="D654" s="150" t="s">
        <v>3485</v>
      </c>
      <c r="E654" s="151" t="s">
        <v>3107</v>
      </c>
      <c r="F654" s="150" t="s">
        <v>2809</v>
      </c>
      <c r="G654" s="150" t="s">
        <v>2913</v>
      </c>
    </row>
    <row r="655" spans="1:7" ht="17.100000000000001">
      <c r="A655" s="150" t="s">
        <v>3032</v>
      </c>
      <c r="B655" s="150" t="s">
        <v>3020</v>
      </c>
      <c r="C655" s="150" t="s">
        <v>2921</v>
      </c>
      <c r="D655" s="150" t="s">
        <v>3485</v>
      </c>
      <c r="E655" s="151" t="s">
        <v>3107</v>
      </c>
      <c r="F655" s="150" t="s">
        <v>2809</v>
      </c>
      <c r="G655" s="150" t="s">
        <v>2913</v>
      </c>
    </row>
    <row r="656" spans="1:7" ht="17.100000000000001">
      <c r="A656" s="150" t="s">
        <v>3391</v>
      </c>
      <c r="B656" s="150" t="s">
        <v>75</v>
      </c>
      <c r="C656" s="150" t="s">
        <v>3083</v>
      </c>
      <c r="D656" s="150" t="s">
        <v>3485</v>
      </c>
      <c r="E656" s="151" t="s">
        <v>3083</v>
      </c>
      <c r="F656" s="150" t="s">
        <v>2794</v>
      </c>
      <c r="G656" s="150" t="s">
        <v>2913</v>
      </c>
    </row>
    <row r="657" spans="1:7" ht="17.100000000000001">
      <c r="A657" s="150" t="s">
        <v>3392</v>
      </c>
      <c r="B657" s="150" t="s">
        <v>84</v>
      </c>
      <c r="C657" s="150" t="s">
        <v>214</v>
      </c>
      <c r="D657" s="150" t="s">
        <v>3485</v>
      </c>
      <c r="E657" s="151" t="s">
        <v>214</v>
      </c>
      <c r="F657" s="150" t="s">
        <v>2794</v>
      </c>
      <c r="G657" s="150" t="s">
        <v>2913</v>
      </c>
    </row>
    <row r="658" spans="1:7" ht="17.100000000000001">
      <c r="A658" s="150" t="s">
        <v>3393</v>
      </c>
      <c r="B658" s="150" t="s">
        <v>3387</v>
      </c>
      <c r="C658" s="150" t="s">
        <v>214</v>
      </c>
      <c r="D658" s="150" t="s">
        <v>3485</v>
      </c>
      <c r="E658" s="151" t="s">
        <v>214</v>
      </c>
      <c r="F658" s="150" t="s">
        <v>2794</v>
      </c>
      <c r="G658" s="150" t="s">
        <v>2913</v>
      </c>
    </row>
    <row r="659" spans="1:7" ht="17.25">
      <c r="A659" s="52" t="s">
        <v>3501</v>
      </c>
      <c r="B659" s="52"/>
      <c r="C659" s="52"/>
      <c r="D659" s="52"/>
      <c r="E659" s="53"/>
      <c r="F659" s="52"/>
      <c r="G659" s="52"/>
    </row>
    <row r="660" spans="1:7" ht="17.100000000000001">
      <c r="A660" s="150" t="s">
        <v>3395</v>
      </c>
      <c r="B660" s="150" t="s">
        <v>3020</v>
      </c>
      <c r="C660" s="150" t="s">
        <v>3083</v>
      </c>
      <c r="D660" s="150" t="s">
        <v>3485</v>
      </c>
      <c r="E660" s="151" t="s">
        <v>3083</v>
      </c>
      <c r="F660" s="150" t="s">
        <v>2794</v>
      </c>
      <c r="G660" s="150" t="s">
        <v>2913</v>
      </c>
    </row>
    <row r="661" spans="1:7" ht="17.100000000000001">
      <c r="A661" s="150" t="s">
        <v>3396</v>
      </c>
      <c r="B661" s="150" t="s">
        <v>3020</v>
      </c>
      <c r="C661" s="150" t="s">
        <v>3397</v>
      </c>
      <c r="D661" s="150" t="s">
        <v>3485</v>
      </c>
      <c r="E661" s="151" t="s">
        <v>3263</v>
      </c>
      <c r="F661" s="150" t="s">
        <v>2798</v>
      </c>
      <c r="G661" s="150" t="s">
        <v>2913</v>
      </c>
    </row>
    <row r="662" spans="1:7" ht="17.25">
      <c r="A662" s="150" t="s">
        <v>3398</v>
      </c>
      <c r="B662" s="150" t="s">
        <v>75</v>
      </c>
      <c r="C662" s="150" t="s">
        <v>214</v>
      </c>
      <c r="D662" s="150" t="s">
        <v>3485</v>
      </c>
      <c r="E662" s="151" t="s">
        <v>214</v>
      </c>
      <c r="F662" s="150" t="s">
        <v>2794</v>
      </c>
      <c r="G662" s="150" t="s">
        <v>2913</v>
      </c>
    </row>
    <row r="663" spans="1:7" ht="17.100000000000001">
      <c r="A663" s="150" t="s">
        <v>3399</v>
      </c>
      <c r="B663" s="150" t="s">
        <v>75</v>
      </c>
      <c r="C663" s="150" t="s">
        <v>214</v>
      </c>
      <c r="D663" s="150" t="s">
        <v>3485</v>
      </c>
      <c r="E663" s="151" t="s">
        <v>214</v>
      </c>
      <c r="F663" s="150" t="s">
        <v>2794</v>
      </c>
      <c r="G663" s="150" t="s">
        <v>2913</v>
      </c>
    </row>
    <row r="664" spans="1:7" ht="17.100000000000001">
      <c r="A664" s="150" t="s">
        <v>3400</v>
      </c>
      <c r="B664" s="150" t="s">
        <v>51</v>
      </c>
      <c r="C664" s="150" t="s">
        <v>214</v>
      </c>
      <c r="D664" s="150" t="s">
        <v>3485</v>
      </c>
      <c r="E664" s="151" t="s">
        <v>214</v>
      </c>
      <c r="F664" s="150" t="s">
        <v>2794</v>
      </c>
      <c r="G664" s="150" t="s">
        <v>2913</v>
      </c>
    </row>
    <row r="665" spans="1:7" ht="17.100000000000001">
      <c r="A665" s="150" t="s">
        <v>3401</v>
      </c>
      <c r="B665" s="150" t="s">
        <v>76</v>
      </c>
      <c r="C665" s="150" t="s">
        <v>3083</v>
      </c>
      <c r="D665" s="150" t="s">
        <v>3485</v>
      </c>
      <c r="E665" s="151" t="s">
        <v>3083</v>
      </c>
      <c r="F665" s="150" t="s">
        <v>2794</v>
      </c>
      <c r="G665" s="150" t="s">
        <v>2913</v>
      </c>
    </row>
    <row r="666" spans="1:7" ht="17.100000000000001">
      <c r="A666" s="150" t="s">
        <v>3402</v>
      </c>
      <c r="B666" s="150" t="s">
        <v>76</v>
      </c>
      <c r="C666" s="150" t="s">
        <v>3083</v>
      </c>
      <c r="D666" s="150" t="s">
        <v>3485</v>
      </c>
      <c r="E666" s="151" t="s">
        <v>3083</v>
      </c>
      <c r="F666" s="150" t="s">
        <v>2794</v>
      </c>
      <c r="G666" s="150" t="s">
        <v>2913</v>
      </c>
    </row>
    <row r="667" spans="1:7" ht="17.100000000000001">
      <c r="A667" s="150" t="s">
        <v>3037</v>
      </c>
      <c r="B667" s="150" t="s">
        <v>3020</v>
      </c>
      <c r="C667" s="150" t="s">
        <v>2921</v>
      </c>
      <c r="D667" s="150" t="s">
        <v>3485</v>
      </c>
      <c r="E667" s="151" t="s">
        <v>3107</v>
      </c>
      <c r="F667" s="150" t="s">
        <v>2809</v>
      </c>
      <c r="G667" s="150" t="s">
        <v>2913</v>
      </c>
    </row>
    <row r="668" spans="1:7" ht="17.100000000000001">
      <c r="A668" s="150" t="s">
        <v>3403</v>
      </c>
      <c r="B668" s="150" t="s">
        <v>76</v>
      </c>
      <c r="C668" s="150" t="s">
        <v>214</v>
      </c>
      <c r="D668" s="150" t="s">
        <v>3485</v>
      </c>
      <c r="E668" s="151" t="s">
        <v>214</v>
      </c>
      <c r="F668" s="150" t="s">
        <v>2794</v>
      </c>
      <c r="G668" s="150" t="s">
        <v>3404</v>
      </c>
    </row>
    <row r="669" spans="1:7" ht="17.100000000000001">
      <c r="A669" s="150" t="s">
        <v>3038</v>
      </c>
      <c r="B669" s="150" t="s">
        <v>3020</v>
      </c>
      <c r="C669" s="150" t="s">
        <v>2921</v>
      </c>
      <c r="D669" s="150" t="s">
        <v>3485</v>
      </c>
      <c r="E669" s="151" t="s">
        <v>3107</v>
      </c>
      <c r="F669" s="150" t="s">
        <v>2809</v>
      </c>
      <c r="G669" s="150" t="s">
        <v>2913</v>
      </c>
    </row>
    <row r="670" spans="1:7" ht="17.25">
      <c r="A670" s="52" t="s">
        <v>3502</v>
      </c>
      <c r="B670" s="52"/>
      <c r="C670" s="52"/>
      <c r="D670" s="52"/>
      <c r="E670" s="53"/>
      <c r="F670" s="52"/>
      <c r="G670" s="52"/>
    </row>
    <row r="671" spans="1:7" ht="17.100000000000001">
      <c r="A671" s="150" t="s">
        <v>3406</v>
      </c>
      <c r="B671" s="150" t="s">
        <v>83</v>
      </c>
      <c r="C671" s="150" t="s">
        <v>214</v>
      </c>
      <c r="D671" s="150" t="s">
        <v>3485</v>
      </c>
      <c r="E671" s="151" t="s">
        <v>214</v>
      </c>
      <c r="F671" s="150" t="s">
        <v>2794</v>
      </c>
      <c r="G671" s="150" t="s">
        <v>2913</v>
      </c>
    </row>
    <row r="672" spans="1:7" ht="17.100000000000001">
      <c r="A672" s="150" t="s">
        <v>3407</v>
      </c>
      <c r="B672" s="150" t="s">
        <v>85</v>
      </c>
      <c r="C672" s="150" t="s">
        <v>214</v>
      </c>
      <c r="D672" s="150" t="s">
        <v>3485</v>
      </c>
      <c r="E672" s="151" t="s">
        <v>214</v>
      </c>
      <c r="F672" s="150" t="s">
        <v>2794</v>
      </c>
      <c r="G672" s="150" t="s">
        <v>2913</v>
      </c>
    </row>
    <row r="673" spans="1:7" ht="17.25">
      <c r="A673" s="52" t="s">
        <v>3503</v>
      </c>
      <c r="B673" s="52"/>
      <c r="C673" s="52"/>
      <c r="D673" s="52"/>
      <c r="E673" s="53"/>
      <c r="F673" s="52"/>
      <c r="G673" s="52"/>
    </row>
    <row r="674" spans="1:7" ht="17.100000000000001">
      <c r="A674" s="150" t="s">
        <v>3409</v>
      </c>
      <c r="B674" s="150" t="s">
        <v>3410</v>
      </c>
      <c r="C674" s="150" t="s">
        <v>666</v>
      </c>
      <c r="D674" s="150" t="s">
        <v>3485</v>
      </c>
      <c r="E674" s="151" t="s">
        <v>666</v>
      </c>
      <c r="F674" s="150" t="s">
        <v>2792</v>
      </c>
      <c r="G674" s="150" t="s">
        <v>2913</v>
      </c>
    </row>
    <row r="675" spans="1:7" ht="17.100000000000001">
      <c r="A675" s="150" t="s">
        <v>3411</v>
      </c>
      <c r="B675" s="150" t="s">
        <v>86</v>
      </c>
      <c r="C675" s="150" t="s">
        <v>666</v>
      </c>
      <c r="D675" s="150" t="s">
        <v>3485</v>
      </c>
      <c r="E675" s="151" t="s">
        <v>666</v>
      </c>
      <c r="F675" s="150" t="s">
        <v>2792</v>
      </c>
      <c r="G675" s="150" t="s">
        <v>3412</v>
      </c>
    </row>
    <row r="676" spans="1:7" ht="17.100000000000001">
      <c r="A676" s="150" t="s">
        <v>3413</v>
      </c>
      <c r="B676" s="150" t="s">
        <v>89</v>
      </c>
      <c r="C676" s="150" t="s">
        <v>3414</v>
      </c>
      <c r="D676" s="150" t="s">
        <v>3485</v>
      </c>
      <c r="E676" s="151" t="s">
        <v>666</v>
      </c>
      <c r="F676" s="150" t="s">
        <v>2792</v>
      </c>
      <c r="G676" s="150" t="s">
        <v>3415</v>
      </c>
    </row>
    <row r="677" spans="1:7" ht="17.100000000000001">
      <c r="A677" s="150" t="s">
        <v>3416</v>
      </c>
      <c r="B677" s="150" t="s">
        <v>3041</v>
      </c>
      <c r="C677" s="150" t="s">
        <v>3083</v>
      </c>
      <c r="D677" s="150" t="s">
        <v>3485</v>
      </c>
      <c r="E677" s="151" t="s">
        <v>3083</v>
      </c>
      <c r="F677" s="150" t="s">
        <v>2794</v>
      </c>
      <c r="G677" s="150" t="s">
        <v>3417</v>
      </c>
    </row>
    <row r="678" spans="1:7" ht="17.100000000000001">
      <c r="A678" s="150" t="s">
        <v>3418</v>
      </c>
      <c r="B678" s="150" t="s">
        <v>89</v>
      </c>
      <c r="C678" s="150" t="s">
        <v>214</v>
      </c>
      <c r="D678" s="150" t="s">
        <v>3485</v>
      </c>
      <c r="E678" s="151" t="s">
        <v>214</v>
      </c>
      <c r="F678" s="150" t="s">
        <v>2794</v>
      </c>
      <c r="G678" s="150" t="s">
        <v>3419</v>
      </c>
    </row>
    <row r="679" spans="1:7" ht="17.100000000000001">
      <c r="A679" s="150" t="s">
        <v>3420</v>
      </c>
      <c r="B679" s="150" t="s">
        <v>3421</v>
      </c>
      <c r="C679" s="150" t="s">
        <v>214</v>
      </c>
      <c r="D679" s="150" t="s">
        <v>3485</v>
      </c>
      <c r="E679" s="151" t="s">
        <v>214</v>
      </c>
      <c r="F679" s="150" t="s">
        <v>2794</v>
      </c>
      <c r="G679" s="150" t="s">
        <v>3422</v>
      </c>
    </row>
    <row r="680" spans="1:7" ht="17.100000000000001">
      <c r="A680" s="150" t="s">
        <v>3046</v>
      </c>
      <c r="B680" s="150" t="s">
        <v>3047</v>
      </c>
      <c r="C680" s="150"/>
      <c r="D680" s="150" t="s">
        <v>2911</v>
      </c>
      <c r="E680" s="151"/>
      <c r="F680" s="150" t="s">
        <v>3048</v>
      </c>
      <c r="G680" s="150" t="s">
        <v>3049</v>
      </c>
    </row>
    <row r="681" spans="1:7" ht="17.100000000000001">
      <c r="A681" s="150" t="s">
        <v>3050</v>
      </c>
      <c r="B681" s="150" t="s">
        <v>3047</v>
      </c>
      <c r="C681" s="150"/>
      <c r="D681" s="150" t="s">
        <v>2911</v>
      </c>
      <c r="E681" s="151"/>
      <c r="F681" s="150" t="s">
        <v>3048</v>
      </c>
      <c r="G681" s="150" t="s">
        <v>2913</v>
      </c>
    </row>
    <row r="682" spans="1:7" ht="17.100000000000001">
      <c r="A682" s="150" t="s">
        <v>3053</v>
      </c>
      <c r="B682" s="150" t="s">
        <v>3041</v>
      </c>
      <c r="C682" s="150" t="s">
        <v>3054</v>
      </c>
      <c r="D682" s="150" t="s">
        <v>2911</v>
      </c>
      <c r="E682" s="151"/>
      <c r="F682" s="150" t="s">
        <v>3055</v>
      </c>
      <c r="G682" s="150" t="s">
        <v>3056</v>
      </c>
    </row>
    <row r="683" spans="1:7" ht="17.100000000000001">
      <c r="A683" s="150" t="s">
        <v>3423</v>
      </c>
      <c r="B683" s="150" t="s">
        <v>3044</v>
      </c>
      <c r="C683" s="150" t="s">
        <v>666</v>
      </c>
      <c r="D683" s="150" t="s">
        <v>3485</v>
      </c>
      <c r="E683" s="151" t="s">
        <v>666</v>
      </c>
      <c r="F683" s="150" t="s">
        <v>2792</v>
      </c>
      <c r="G683" s="150" t="s">
        <v>2913</v>
      </c>
    </row>
    <row r="684" spans="1:7" ht="17.25">
      <c r="A684" s="150" t="s">
        <v>3424</v>
      </c>
      <c r="B684" s="150" t="s">
        <v>3421</v>
      </c>
      <c r="C684" s="150" t="s">
        <v>1902</v>
      </c>
      <c r="D684" s="150" t="s">
        <v>3485</v>
      </c>
      <c r="E684" s="151" t="s">
        <v>1902</v>
      </c>
      <c r="F684" s="150" t="s">
        <v>2798</v>
      </c>
      <c r="G684" s="150" t="s">
        <v>2913</v>
      </c>
    </row>
    <row r="685" spans="1:7" ht="17.100000000000001">
      <c r="A685" s="150" t="s">
        <v>3057</v>
      </c>
      <c r="B685" s="150" t="s">
        <v>3020</v>
      </c>
      <c r="C685" s="150" t="s">
        <v>2960</v>
      </c>
      <c r="D685" s="150" t="s">
        <v>3485</v>
      </c>
      <c r="E685" s="151" t="s">
        <v>3177</v>
      </c>
      <c r="F685" s="150" t="s">
        <v>2809</v>
      </c>
      <c r="G685" s="150" t="s">
        <v>2913</v>
      </c>
    </row>
    <row r="686" spans="1:7" ht="17.100000000000001">
      <c r="A686" s="150" t="s">
        <v>3425</v>
      </c>
      <c r="B686" s="150" t="s">
        <v>86</v>
      </c>
      <c r="C686" s="150" t="s">
        <v>214</v>
      </c>
      <c r="D686" s="150" t="s">
        <v>3485</v>
      </c>
      <c r="E686" s="151" t="s">
        <v>214</v>
      </c>
      <c r="F686" s="150" t="s">
        <v>2794</v>
      </c>
      <c r="G686" s="150" t="s">
        <v>2913</v>
      </c>
    </row>
    <row r="687" spans="1:7" ht="17.25">
      <c r="A687" s="150" t="s">
        <v>3059</v>
      </c>
      <c r="B687" s="150" t="s">
        <v>3060</v>
      </c>
      <c r="C687" s="150" t="s">
        <v>2921</v>
      </c>
      <c r="D687" s="150" t="s">
        <v>3485</v>
      </c>
      <c r="E687" s="151" t="s">
        <v>3107</v>
      </c>
      <c r="F687" s="150" t="s">
        <v>2809</v>
      </c>
      <c r="G687" s="150" t="s">
        <v>2913</v>
      </c>
    </row>
    <row r="688" spans="1:7" ht="17.100000000000001">
      <c r="A688" s="150" t="s">
        <v>3059</v>
      </c>
      <c r="B688" s="150" t="s">
        <v>3060</v>
      </c>
      <c r="C688" s="150" t="s">
        <v>2921</v>
      </c>
      <c r="D688" s="150" t="s">
        <v>3485</v>
      </c>
      <c r="E688" s="151" t="s">
        <v>3107</v>
      </c>
      <c r="F688" s="150" t="s">
        <v>2809</v>
      </c>
      <c r="G688" s="150" t="s">
        <v>2913</v>
      </c>
    </row>
    <row r="689" spans="1:7" ht="17.25">
      <c r="A689" s="52" t="s">
        <v>3504</v>
      </c>
      <c r="B689" s="52"/>
      <c r="C689" s="52"/>
      <c r="D689" s="52"/>
      <c r="E689" s="53"/>
      <c r="F689" s="52"/>
      <c r="G689" s="52"/>
    </row>
    <row r="690" spans="1:7" ht="17.100000000000001">
      <c r="A690" s="150" t="s">
        <v>3427</v>
      </c>
      <c r="B690" s="150" t="s">
        <v>91</v>
      </c>
      <c r="C690" s="150" t="s">
        <v>3083</v>
      </c>
      <c r="D690" s="150" t="s">
        <v>3485</v>
      </c>
      <c r="E690" s="151" t="s">
        <v>3083</v>
      </c>
      <c r="F690" s="150" t="s">
        <v>2794</v>
      </c>
      <c r="G690" s="150" t="s">
        <v>2913</v>
      </c>
    </row>
    <row r="691" spans="1:7" ht="17.100000000000001">
      <c r="A691" s="150" t="s">
        <v>3428</v>
      </c>
      <c r="B691" s="150" t="s">
        <v>89</v>
      </c>
      <c r="C691" s="150" t="s">
        <v>3083</v>
      </c>
      <c r="D691" s="150" t="s">
        <v>3485</v>
      </c>
      <c r="E691" s="151" t="s">
        <v>3083</v>
      </c>
      <c r="F691" s="151" t="s">
        <v>2794</v>
      </c>
      <c r="G691" s="150" t="s">
        <v>3429</v>
      </c>
    </row>
    <row r="692" spans="1:7" ht="17.100000000000001">
      <c r="A692" s="150" t="s">
        <v>3430</v>
      </c>
      <c r="B692" s="150" t="s">
        <v>90</v>
      </c>
      <c r="C692" s="150" t="s">
        <v>3083</v>
      </c>
      <c r="D692" s="150" t="s">
        <v>3485</v>
      </c>
      <c r="E692" s="151" t="s">
        <v>3083</v>
      </c>
      <c r="F692" s="150" t="s">
        <v>2794</v>
      </c>
      <c r="G692" s="150" t="s">
        <v>3431</v>
      </c>
    </row>
    <row r="693" spans="1:7" ht="17.100000000000001">
      <c r="A693" s="150" t="s">
        <v>3432</v>
      </c>
      <c r="B693" s="150" t="s">
        <v>90</v>
      </c>
      <c r="C693" s="150" t="s">
        <v>3083</v>
      </c>
      <c r="D693" s="150" t="s">
        <v>3485</v>
      </c>
      <c r="E693" s="151" t="s">
        <v>3083</v>
      </c>
      <c r="F693" s="150" t="s">
        <v>2794</v>
      </c>
      <c r="G693" s="150" t="s">
        <v>3433</v>
      </c>
    </row>
    <row r="694" spans="1:7" ht="17.100000000000001">
      <c r="A694" s="150" t="s">
        <v>3434</v>
      </c>
      <c r="B694" s="150" t="s">
        <v>89</v>
      </c>
      <c r="C694" s="150" t="s">
        <v>214</v>
      </c>
      <c r="D694" s="150" t="s">
        <v>3485</v>
      </c>
      <c r="E694" s="151" t="s">
        <v>214</v>
      </c>
      <c r="F694" s="150" t="s">
        <v>2794</v>
      </c>
      <c r="G694" s="150" t="s">
        <v>2913</v>
      </c>
    </row>
    <row r="695" spans="1:7" ht="17.100000000000001">
      <c r="A695" s="150" t="s">
        <v>3435</v>
      </c>
      <c r="B695" s="150" t="s">
        <v>3020</v>
      </c>
      <c r="C695" s="150" t="s">
        <v>666</v>
      </c>
      <c r="D695" s="150" t="s">
        <v>3485</v>
      </c>
      <c r="E695" s="151" t="s">
        <v>666</v>
      </c>
      <c r="F695" s="151" t="s">
        <v>2792</v>
      </c>
      <c r="G695" s="150" t="s">
        <v>3436</v>
      </c>
    </row>
    <row r="696" spans="1:7" ht="17.100000000000001">
      <c r="A696" s="150" t="s">
        <v>3063</v>
      </c>
      <c r="B696" s="150" t="s">
        <v>3020</v>
      </c>
      <c r="C696" s="150"/>
      <c r="D696" s="150" t="s">
        <v>2911</v>
      </c>
      <c r="E696" s="151"/>
      <c r="F696" s="150" t="s">
        <v>3064</v>
      </c>
      <c r="G696" s="150" t="s">
        <v>2913</v>
      </c>
    </row>
    <row r="697" spans="1:7" ht="17.25">
      <c r="A697" s="52" t="s">
        <v>3505</v>
      </c>
      <c r="B697" s="52"/>
      <c r="C697" s="52"/>
      <c r="D697" s="52"/>
      <c r="E697" s="53"/>
      <c r="F697" s="52"/>
      <c r="G697" s="52"/>
    </row>
    <row r="698" spans="1:7" ht="17.100000000000001">
      <c r="A698" s="150" t="s">
        <v>3066</v>
      </c>
      <c r="B698" s="150"/>
      <c r="C698" s="150" t="s">
        <v>666</v>
      </c>
      <c r="D698" s="150" t="s">
        <v>2911</v>
      </c>
      <c r="E698" s="151"/>
      <c r="F698" s="150" t="s">
        <v>3067</v>
      </c>
      <c r="G698" s="150" t="s">
        <v>2913</v>
      </c>
    </row>
    <row r="699" spans="1:7" ht="17.100000000000001">
      <c r="A699" s="150" t="s">
        <v>3066</v>
      </c>
      <c r="B699" s="150"/>
      <c r="C699" s="150" t="s">
        <v>666</v>
      </c>
      <c r="D699" s="150" t="s">
        <v>3485</v>
      </c>
      <c r="E699" s="151" t="s">
        <v>666</v>
      </c>
      <c r="F699" s="150" t="s">
        <v>2792</v>
      </c>
      <c r="G699" s="150" t="s">
        <v>2913</v>
      </c>
    </row>
    <row r="700" spans="1:7" ht="17.100000000000001">
      <c r="A700" s="150" t="s">
        <v>3438</v>
      </c>
      <c r="B700" s="150" t="s">
        <v>94</v>
      </c>
      <c r="C700" s="150" t="s">
        <v>214</v>
      </c>
      <c r="D700" s="150" t="s">
        <v>3485</v>
      </c>
      <c r="E700" s="151" t="s">
        <v>214</v>
      </c>
      <c r="F700" s="150" t="s">
        <v>2794</v>
      </c>
      <c r="G700" s="150" t="s">
        <v>2913</v>
      </c>
    </row>
    <row r="701" spans="1:7" ht="17.100000000000001">
      <c r="A701" s="150" t="s">
        <v>3439</v>
      </c>
      <c r="B701" s="150" t="s">
        <v>94</v>
      </c>
      <c r="C701" s="150" t="s">
        <v>3083</v>
      </c>
      <c r="D701" s="150" t="s">
        <v>3485</v>
      </c>
      <c r="E701" s="151" t="s">
        <v>3083</v>
      </c>
      <c r="F701" s="150" t="s">
        <v>2794</v>
      </c>
      <c r="G701" s="150" t="s">
        <v>3440</v>
      </c>
    </row>
    <row r="702" spans="1:7" ht="17.100000000000001">
      <c r="A702" s="150" t="s">
        <v>3441</v>
      </c>
      <c r="B702" s="150" t="s">
        <v>95</v>
      </c>
      <c r="C702" s="150" t="s">
        <v>3442</v>
      </c>
      <c r="D702" s="150" t="s">
        <v>3485</v>
      </c>
      <c r="E702" s="151" t="s">
        <v>3506</v>
      </c>
      <c r="F702" s="150" t="s">
        <v>2807</v>
      </c>
      <c r="G702" s="150" t="s">
        <v>3444</v>
      </c>
    </row>
    <row r="703" spans="1:7" ht="17.25">
      <c r="A703" s="150" t="s">
        <v>3445</v>
      </c>
      <c r="B703" s="150" t="s">
        <v>95</v>
      </c>
      <c r="C703" s="150" t="s">
        <v>3297</v>
      </c>
      <c r="D703" s="150" t="s">
        <v>3485</v>
      </c>
      <c r="E703" s="151" t="s">
        <v>214</v>
      </c>
      <c r="F703" s="150" t="s">
        <v>2794</v>
      </c>
      <c r="G703" s="150" t="s">
        <v>3446</v>
      </c>
    </row>
    <row r="704" spans="1:7" ht="17.100000000000001">
      <c r="A704" s="150" t="s">
        <v>3447</v>
      </c>
      <c r="B704" s="150" t="s">
        <v>94</v>
      </c>
      <c r="C704" s="150" t="s">
        <v>3448</v>
      </c>
      <c r="D704" s="150" t="s">
        <v>3485</v>
      </c>
      <c r="E704" s="151" t="s">
        <v>214</v>
      </c>
      <c r="F704" s="150" t="s">
        <v>2794</v>
      </c>
      <c r="G704" s="150" t="s">
        <v>2913</v>
      </c>
    </row>
    <row r="705" spans="1:7" ht="17.100000000000001">
      <c r="A705" s="150" t="s">
        <v>3068</v>
      </c>
      <c r="B705" s="150" t="s">
        <v>3020</v>
      </c>
      <c r="C705" s="150" t="s">
        <v>3069</v>
      </c>
      <c r="D705" s="150" t="s">
        <v>2911</v>
      </c>
      <c r="E705" s="151"/>
      <c r="F705" s="150" t="s">
        <v>3070</v>
      </c>
      <c r="G705" s="150" t="s">
        <v>2913</v>
      </c>
    </row>
    <row r="706" spans="1:7" ht="17.100000000000001">
      <c r="A706" s="150" t="s">
        <v>3449</v>
      </c>
      <c r="B706" s="150" t="s">
        <v>94</v>
      </c>
      <c r="C706" s="150" t="s">
        <v>3450</v>
      </c>
      <c r="D706" s="150" t="s">
        <v>3485</v>
      </c>
      <c r="E706" s="151" t="s">
        <v>214</v>
      </c>
      <c r="F706" s="150" t="s">
        <v>2794</v>
      </c>
      <c r="G706" s="150" t="s">
        <v>3451</v>
      </c>
    </row>
    <row r="707" spans="1:7" ht="17.100000000000001">
      <c r="A707" s="150" t="s">
        <v>3452</v>
      </c>
      <c r="B707" s="150" t="s">
        <v>94</v>
      </c>
      <c r="C707" s="150" t="s">
        <v>3453</v>
      </c>
      <c r="D707" s="150" t="s">
        <v>3485</v>
      </c>
      <c r="E707" s="151" t="s">
        <v>214</v>
      </c>
      <c r="F707" s="150" t="s">
        <v>2794</v>
      </c>
      <c r="G707" s="150" t="s">
        <v>3454</v>
      </c>
    </row>
    <row r="708" spans="1:7" ht="17.100000000000001">
      <c r="A708" s="150" t="s">
        <v>3071</v>
      </c>
      <c r="B708" s="150" t="s">
        <v>97</v>
      </c>
      <c r="C708" s="150"/>
      <c r="D708" s="150" t="s">
        <v>2911</v>
      </c>
      <c r="E708" s="151"/>
      <c r="F708" s="150" t="s">
        <v>3072</v>
      </c>
      <c r="G708" s="150" t="s">
        <v>2913</v>
      </c>
    </row>
    <row r="709" spans="1:7" ht="17.25">
      <c r="A709" s="52" t="s">
        <v>3507</v>
      </c>
      <c r="B709" s="52"/>
      <c r="C709" s="52"/>
      <c r="D709" s="52"/>
      <c r="E709" s="53"/>
      <c r="F709" s="52"/>
      <c r="G709" s="52"/>
    </row>
    <row r="710" spans="1:7" ht="17.100000000000001">
      <c r="A710" s="150" t="s">
        <v>3456</v>
      </c>
      <c r="B710" s="150" t="s">
        <v>100</v>
      </c>
      <c r="C710" s="150" t="s">
        <v>3457</v>
      </c>
      <c r="D710" s="150" t="s">
        <v>3485</v>
      </c>
      <c r="E710" s="151" t="s">
        <v>214</v>
      </c>
      <c r="F710" s="150" t="s">
        <v>2794</v>
      </c>
      <c r="G710" s="150" t="s">
        <v>3458</v>
      </c>
    </row>
    <row r="711" spans="1:7" ht="17.25">
      <c r="A711" s="150" t="s">
        <v>3076</v>
      </c>
      <c r="B711" s="150" t="s">
        <v>103</v>
      </c>
      <c r="C711" s="150" t="s">
        <v>2921</v>
      </c>
      <c r="D711" s="150" t="s">
        <v>3485</v>
      </c>
      <c r="E711" s="151" t="s">
        <v>3107</v>
      </c>
      <c r="F711" s="150" t="s">
        <v>2809</v>
      </c>
      <c r="G711" s="150" t="s">
        <v>2913</v>
      </c>
    </row>
    <row r="712" spans="1:7" ht="17.100000000000001">
      <c r="A712" s="150" t="s">
        <v>3077</v>
      </c>
      <c r="B712" s="150" t="s">
        <v>101</v>
      </c>
      <c r="C712" s="150" t="s">
        <v>3078</v>
      </c>
      <c r="D712" s="150" t="s">
        <v>3485</v>
      </c>
      <c r="E712" s="151" t="s">
        <v>214</v>
      </c>
      <c r="F712" s="150" t="s">
        <v>2809</v>
      </c>
      <c r="G712" s="150" t="s">
        <v>3079</v>
      </c>
    </row>
    <row r="713" spans="1:7" ht="17.100000000000001">
      <c r="A713" s="150" t="s">
        <v>3080</v>
      </c>
      <c r="B713" s="150" t="s">
        <v>3020</v>
      </c>
      <c r="C713" s="150" t="s">
        <v>2921</v>
      </c>
      <c r="D713" s="150" t="s">
        <v>3485</v>
      </c>
      <c r="E713" s="151" t="s">
        <v>3107</v>
      </c>
      <c r="F713" s="150" t="s">
        <v>2809</v>
      </c>
      <c r="G713" s="150" t="s">
        <v>2913</v>
      </c>
    </row>
    <row r="714" spans="1:7" ht="17.100000000000001">
      <c r="A714" s="150" t="s">
        <v>3459</v>
      </c>
      <c r="B714" s="150" t="s">
        <v>3020</v>
      </c>
      <c r="C714" s="150" t="s">
        <v>214</v>
      </c>
      <c r="D714" s="150" t="s">
        <v>3485</v>
      </c>
      <c r="E714" s="151" t="s">
        <v>214</v>
      </c>
      <c r="F714" s="150" t="s">
        <v>2794</v>
      </c>
      <c r="G714" s="150" t="s">
        <v>2913</v>
      </c>
    </row>
    <row r="715" spans="1:7" ht="17.25">
      <c r="A715" s="52" t="s">
        <v>3508</v>
      </c>
      <c r="B715" s="52"/>
      <c r="C715" s="52"/>
      <c r="D715" s="52"/>
      <c r="E715" s="53"/>
      <c r="F715" s="52"/>
      <c r="G715" s="52"/>
    </row>
    <row r="716" spans="1:7" ht="17.100000000000001">
      <c r="A716" s="150" t="s">
        <v>2910</v>
      </c>
      <c r="B716" s="150" t="s">
        <v>36</v>
      </c>
      <c r="C716" s="150"/>
      <c r="D716" s="150" t="s">
        <v>2911</v>
      </c>
      <c r="E716" s="151"/>
      <c r="F716" s="150" t="s">
        <v>2912</v>
      </c>
      <c r="G716" s="150" t="s">
        <v>2913</v>
      </c>
    </row>
    <row r="717" spans="1:7" ht="17.100000000000001">
      <c r="A717" s="148" t="s">
        <v>3099</v>
      </c>
      <c r="B717" s="148" t="s">
        <v>2933</v>
      </c>
      <c r="C717" s="148" t="s">
        <v>3100</v>
      </c>
      <c r="D717" s="148" t="s">
        <v>3509</v>
      </c>
      <c r="E717" s="149" t="s">
        <v>677</v>
      </c>
      <c r="F717" s="149" t="s">
        <v>2967</v>
      </c>
      <c r="G717" s="148" t="s">
        <v>3101</v>
      </c>
    </row>
    <row r="718" spans="1:7" ht="17.25">
      <c r="A718" s="52" t="s">
        <v>3510</v>
      </c>
      <c r="B718" s="52"/>
      <c r="C718" s="52"/>
      <c r="D718" s="52"/>
      <c r="E718" s="53"/>
      <c r="F718" s="52"/>
      <c r="G718" s="52"/>
    </row>
    <row r="719" spans="1:7" ht="17.100000000000001">
      <c r="A719" s="150" t="s">
        <v>2915</v>
      </c>
      <c r="B719" s="150" t="s">
        <v>35</v>
      </c>
      <c r="C719" s="150" t="s">
        <v>2916</v>
      </c>
      <c r="D719" s="150" t="s">
        <v>3509</v>
      </c>
      <c r="E719" s="151" t="s">
        <v>2918</v>
      </c>
      <c r="F719" s="150" t="s">
        <v>2827</v>
      </c>
      <c r="G719" s="150" t="s">
        <v>2919</v>
      </c>
    </row>
    <row r="720" spans="1:7" ht="17.100000000000001">
      <c r="A720" s="150" t="s">
        <v>2920</v>
      </c>
      <c r="B720" s="150" t="s">
        <v>36</v>
      </c>
      <c r="C720" s="150" t="s">
        <v>2921</v>
      </c>
      <c r="D720" s="150" t="s">
        <v>3509</v>
      </c>
      <c r="E720" s="151" t="s">
        <v>2922</v>
      </c>
      <c r="F720" s="150" t="s">
        <v>2827</v>
      </c>
      <c r="G720" s="150" t="s">
        <v>2923</v>
      </c>
    </row>
    <row r="721" spans="1:7" ht="17.100000000000001">
      <c r="A721" s="150" t="s">
        <v>2924</v>
      </c>
      <c r="B721" s="150" t="s">
        <v>38</v>
      </c>
      <c r="C721" s="150" t="s">
        <v>2925</v>
      </c>
      <c r="D721" s="150" t="s">
        <v>3509</v>
      </c>
      <c r="E721" s="151" t="s">
        <v>2918</v>
      </c>
      <c r="F721" s="150" t="s">
        <v>2827</v>
      </c>
      <c r="G721" s="150" t="s">
        <v>2926</v>
      </c>
    </row>
    <row r="722" spans="1:7" ht="17.100000000000001">
      <c r="A722" s="150" t="s">
        <v>2927</v>
      </c>
      <c r="B722" s="150" t="s">
        <v>42</v>
      </c>
      <c r="C722" s="150" t="s">
        <v>2921</v>
      </c>
      <c r="D722" s="150" t="s">
        <v>3509</v>
      </c>
      <c r="E722" s="151" t="s">
        <v>2922</v>
      </c>
      <c r="F722" s="150" t="s">
        <v>2827</v>
      </c>
      <c r="G722" s="150" t="s">
        <v>2928</v>
      </c>
    </row>
    <row r="723" spans="1:7" ht="17.25">
      <c r="A723" s="150" t="s">
        <v>2929</v>
      </c>
      <c r="B723" s="150" t="s">
        <v>44</v>
      </c>
      <c r="C723" s="150" t="s">
        <v>2921</v>
      </c>
      <c r="D723" s="150" t="s">
        <v>3509</v>
      </c>
      <c r="E723" s="151" t="s">
        <v>2922</v>
      </c>
      <c r="F723" s="150" t="s">
        <v>2827</v>
      </c>
      <c r="G723" s="150" t="s">
        <v>2913</v>
      </c>
    </row>
    <row r="724" spans="1:7" ht="17.100000000000001">
      <c r="A724" s="150" t="s">
        <v>2930</v>
      </c>
      <c r="B724" s="150" t="s">
        <v>64</v>
      </c>
      <c r="C724" s="150" t="s">
        <v>2921</v>
      </c>
      <c r="D724" s="150" t="s">
        <v>3509</v>
      </c>
      <c r="E724" s="151" t="s">
        <v>2922</v>
      </c>
      <c r="F724" s="150" t="s">
        <v>2827</v>
      </c>
      <c r="G724" s="150" t="s">
        <v>2913</v>
      </c>
    </row>
    <row r="725" spans="1:7" ht="17.100000000000001">
      <c r="A725" s="150" t="s">
        <v>2931</v>
      </c>
      <c r="B725" s="150" t="s">
        <v>63</v>
      </c>
      <c r="C725" s="150" t="s">
        <v>2925</v>
      </c>
      <c r="D725" s="150" t="s">
        <v>3509</v>
      </c>
      <c r="E725" s="151" t="s">
        <v>2918</v>
      </c>
      <c r="F725" s="150" t="s">
        <v>2827</v>
      </c>
      <c r="G725" s="150" t="s">
        <v>2926</v>
      </c>
    </row>
    <row r="726" spans="1:7" ht="17.100000000000001">
      <c r="A726" s="150" t="s">
        <v>2932</v>
      </c>
      <c r="B726" s="150" t="s">
        <v>2933</v>
      </c>
      <c r="C726" s="150"/>
      <c r="D726" s="150" t="s">
        <v>2911</v>
      </c>
      <c r="E726" s="151"/>
      <c r="F726" s="150" t="s">
        <v>2912</v>
      </c>
      <c r="G726" s="150" t="s">
        <v>2913</v>
      </c>
    </row>
    <row r="727" spans="1:7" ht="17.100000000000001">
      <c r="A727" s="150" t="s">
        <v>2934</v>
      </c>
      <c r="B727" s="150" t="s">
        <v>2933</v>
      </c>
      <c r="C727" s="150"/>
      <c r="D727" s="150" t="s">
        <v>2911</v>
      </c>
      <c r="E727" s="151"/>
      <c r="F727" s="150" t="s">
        <v>2912</v>
      </c>
      <c r="G727" s="150" t="s">
        <v>2913</v>
      </c>
    </row>
    <row r="728" spans="1:7" ht="17.100000000000001">
      <c r="A728" s="150" t="s">
        <v>2935</v>
      </c>
      <c r="B728" s="150" t="s">
        <v>2936</v>
      </c>
      <c r="C728" s="150"/>
      <c r="D728" s="150" t="s">
        <v>2911</v>
      </c>
      <c r="E728" s="151"/>
      <c r="F728" s="150" t="s">
        <v>2912</v>
      </c>
      <c r="G728" s="150" t="s">
        <v>2913</v>
      </c>
    </row>
    <row r="729" spans="1:7" ht="17.25">
      <c r="A729" s="150" t="s">
        <v>2937</v>
      </c>
      <c r="B729" s="150" t="s">
        <v>2938</v>
      </c>
      <c r="C729" s="150"/>
      <c r="D729" s="150" t="s">
        <v>2911</v>
      </c>
      <c r="E729" s="151"/>
      <c r="F729" s="150" t="s">
        <v>2912</v>
      </c>
      <c r="G729" s="150" t="s">
        <v>2913</v>
      </c>
    </row>
    <row r="730" spans="1:7" ht="17.100000000000001">
      <c r="A730" s="150" t="s">
        <v>2939</v>
      </c>
      <c r="B730" s="150" t="s">
        <v>2938</v>
      </c>
      <c r="C730" s="150"/>
      <c r="D730" s="150" t="s">
        <v>2911</v>
      </c>
      <c r="E730" s="151"/>
      <c r="F730" s="150" t="s">
        <v>2912</v>
      </c>
      <c r="G730" s="150" t="s">
        <v>2913</v>
      </c>
    </row>
    <row r="731" spans="1:7" ht="17.25">
      <c r="A731" s="150" t="s">
        <v>2940</v>
      </c>
      <c r="B731" s="150" t="s">
        <v>2938</v>
      </c>
      <c r="C731" s="150"/>
      <c r="D731" s="150" t="s">
        <v>2911</v>
      </c>
      <c r="E731" s="151"/>
      <c r="F731" s="151" t="s">
        <v>2912</v>
      </c>
      <c r="G731" s="150" t="s">
        <v>2913</v>
      </c>
    </row>
    <row r="732" spans="1:7" ht="17.25">
      <c r="A732" s="150" t="s">
        <v>2941</v>
      </c>
      <c r="B732" s="150" t="s">
        <v>2938</v>
      </c>
      <c r="C732" s="150"/>
      <c r="D732" s="150" t="s">
        <v>2911</v>
      </c>
      <c r="E732" s="151"/>
      <c r="F732" s="150" t="s">
        <v>2912</v>
      </c>
      <c r="G732" s="150" t="s">
        <v>2913</v>
      </c>
    </row>
    <row r="733" spans="1:7" ht="17.100000000000001">
      <c r="A733" s="150" t="s">
        <v>2942</v>
      </c>
      <c r="B733" s="150" t="s">
        <v>36</v>
      </c>
      <c r="C733" s="150"/>
      <c r="D733" s="150" t="s">
        <v>2911</v>
      </c>
      <c r="E733" s="151"/>
      <c r="F733" s="150" t="s">
        <v>2912</v>
      </c>
      <c r="G733" s="150" t="s">
        <v>2913</v>
      </c>
    </row>
    <row r="734" spans="1:7" ht="17.100000000000001">
      <c r="A734" s="150" t="s">
        <v>2943</v>
      </c>
      <c r="B734" s="150" t="s">
        <v>35</v>
      </c>
      <c r="C734" s="150"/>
      <c r="D734" s="150" t="s">
        <v>2911</v>
      </c>
      <c r="E734" s="151"/>
      <c r="F734" s="150" t="s">
        <v>2912</v>
      </c>
      <c r="G734" s="150" t="s">
        <v>2913</v>
      </c>
    </row>
    <row r="735" spans="1:7" ht="17.100000000000001">
      <c r="A735" s="150" t="s">
        <v>2944</v>
      </c>
      <c r="B735" s="150" t="s">
        <v>40</v>
      </c>
      <c r="C735" s="150"/>
      <c r="D735" s="150" t="s">
        <v>2911</v>
      </c>
      <c r="E735" s="151"/>
      <c r="F735" s="150" t="s">
        <v>2912</v>
      </c>
      <c r="G735" s="150" t="s">
        <v>2913</v>
      </c>
    </row>
    <row r="736" spans="1:7" ht="17.100000000000001">
      <c r="A736" s="150" t="s">
        <v>2945</v>
      </c>
      <c r="B736" s="150" t="s">
        <v>2946</v>
      </c>
      <c r="C736" s="150"/>
      <c r="D736" s="150" t="s">
        <v>2911</v>
      </c>
      <c r="E736" s="151"/>
      <c r="F736" s="150" t="s">
        <v>2912</v>
      </c>
      <c r="G736" s="150" t="s">
        <v>2913</v>
      </c>
    </row>
    <row r="737" spans="1:7" ht="17.100000000000001">
      <c r="A737" s="150" t="s">
        <v>2947</v>
      </c>
      <c r="B737" s="150" t="s">
        <v>35</v>
      </c>
      <c r="C737" s="150"/>
      <c r="D737" s="150" t="s">
        <v>2911</v>
      </c>
      <c r="E737" s="151"/>
      <c r="F737" s="150" t="s">
        <v>2912</v>
      </c>
      <c r="G737" s="150" t="s">
        <v>2913</v>
      </c>
    </row>
    <row r="738" spans="1:7" ht="17.100000000000001">
      <c r="A738" s="150" t="s">
        <v>2948</v>
      </c>
      <c r="B738" s="150" t="s">
        <v>42</v>
      </c>
      <c r="C738" s="150" t="s">
        <v>2921</v>
      </c>
      <c r="D738" s="150" t="s">
        <v>3509</v>
      </c>
      <c r="E738" s="151" t="s">
        <v>2922</v>
      </c>
      <c r="F738" s="150" t="s">
        <v>2827</v>
      </c>
      <c r="G738" s="150" t="s">
        <v>2949</v>
      </c>
    </row>
    <row r="739" spans="1:7" ht="17.100000000000001">
      <c r="A739" s="150" t="s">
        <v>2950</v>
      </c>
      <c r="B739" s="150" t="s">
        <v>2951</v>
      </c>
      <c r="C739" s="150" t="s">
        <v>2925</v>
      </c>
      <c r="D739" s="150" t="s">
        <v>3509</v>
      </c>
      <c r="E739" s="151" t="s">
        <v>2918</v>
      </c>
      <c r="F739" s="150" t="s">
        <v>2827</v>
      </c>
      <c r="G739" s="150" t="s">
        <v>2952</v>
      </c>
    </row>
    <row r="740" spans="1:7" ht="17.25">
      <c r="A740" s="52" t="s">
        <v>3511</v>
      </c>
      <c r="B740" s="52"/>
      <c r="C740" s="52"/>
      <c r="D740" s="52"/>
      <c r="E740" s="53"/>
      <c r="F740" s="52"/>
      <c r="G740" s="52"/>
    </row>
    <row r="741" spans="1:7" ht="17.100000000000001">
      <c r="A741" s="150" t="s">
        <v>2954</v>
      </c>
      <c r="B741" s="150" t="s">
        <v>40</v>
      </c>
      <c r="C741" s="150"/>
      <c r="D741" s="150" t="s">
        <v>2911</v>
      </c>
      <c r="E741" s="151"/>
      <c r="F741" s="150" t="s">
        <v>2912</v>
      </c>
      <c r="G741" s="150" t="s">
        <v>2955</v>
      </c>
    </row>
    <row r="742" spans="1:7" ht="17.25">
      <c r="A742" s="52" t="s">
        <v>3512</v>
      </c>
      <c r="B742" s="52"/>
      <c r="C742" s="52"/>
      <c r="D742" s="52"/>
      <c r="E742" s="53"/>
      <c r="F742" s="52"/>
      <c r="G742" s="52"/>
    </row>
    <row r="743" spans="1:7" ht="17.100000000000001">
      <c r="A743" s="150" t="s">
        <v>2957</v>
      </c>
      <c r="B743" s="150" t="s">
        <v>42</v>
      </c>
      <c r="C743" s="150" t="s">
        <v>2921</v>
      </c>
      <c r="D743" s="150" t="s">
        <v>3509</v>
      </c>
      <c r="E743" s="151" t="s">
        <v>2922</v>
      </c>
      <c r="F743" s="150" t="s">
        <v>2827</v>
      </c>
      <c r="G743" s="150" t="s">
        <v>2958</v>
      </c>
    </row>
    <row r="744" spans="1:7" ht="17.100000000000001">
      <c r="A744" s="150" t="s">
        <v>2959</v>
      </c>
      <c r="B744" s="150" t="s">
        <v>42</v>
      </c>
      <c r="C744" s="150" t="s">
        <v>2960</v>
      </c>
      <c r="D744" s="150" t="s">
        <v>3509</v>
      </c>
      <c r="E744" s="151" t="s">
        <v>2961</v>
      </c>
      <c r="F744" s="150" t="s">
        <v>2827</v>
      </c>
      <c r="G744" s="150" t="s">
        <v>2962</v>
      </c>
    </row>
    <row r="745" spans="1:7" ht="17.100000000000001">
      <c r="A745" s="150" t="s">
        <v>2963</v>
      </c>
      <c r="B745" s="150" t="s">
        <v>63</v>
      </c>
      <c r="C745" s="150" t="s">
        <v>2921</v>
      </c>
      <c r="D745" s="150" t="s">
        <v>3509</v>
      </c>
      <c r="E745" s="151" t="s">
        <v>2922</v>
      </c>
      <c r="F745" s="150" t="s">
        <v>2827</v>
      </c>
      <c r="G745" s="150" t="s">
        <v>2958</v>
      </c>
    </row>
    <row r="746" spans="1:7" ht="17.100000000000001">
      <c r="A746" s="150" t="s">
        <v>2969</v>
      </c>
      <c r="B746" s="150" t="s">
        <v>35</v>
      </c>
      <c r="C746" s="150" t="s">
        <v>2921</v>
      </c>
      <c r="D746" s="150" t="s">
        <v>3509</v>
      </c>
      <c r="E746" s="151" t="s">
        <v>2922</v>
      </c>
      <c r="F746" s="150" t="s">
        <v>2827</v>
      </c>
      <c r="G746" s="150" t="s">
        <v>2913</v>
      </c>
    </row>
    <row r="747" spans="1:7" ht="17.100000000000001">
      <c r="A747" s="150" t="s">
        <v>2970</v>
      </c>
      <c r="B747" s="150" t="s">
        <v>36</v>
      </c>
      <c r="C747" s="150"/>
      <c r="D747" s="150" t="s">
        <v>2911</v>
      </c>
      <c r="E747" s="151"/>
      <c r="F747" s="150" t="s">
        <v>2912</v>
      </c>
      <c r="G747" s="150" t="s">
        <v>2913</v>
      </c>
    </row>
    <row r="748" spans="1:7" ht="17.100000000000001">
      <c r="A748" s="150" t="s">
        <v>2971</v>
      </c>
      <c r="B748" s="150"/>
      <c r="C748" s="150" t="s">
        <v>2925</v>
      </c>
      <c r="D748" s="150" t="s">
        <v>3509</v>
      </c>
      <c r="E748" s="151" t="s">
        <v>2918</v>
      </c>
      <c r="F748" s="150" t="s">
        <v>2827</v>
      </c>
      <c r="G748" s="150" t="s">
        <v>2972</v>
      </c>
    </row>
    <row r="749" spans="1:7" ht="17.100000000000001">
      <c r="A749" s="150" t="s">
        <v>2973</v>
      </c>
      <c r="B749" s="150" t="s">
        <v>2974</v>
      </c>
      <c r="C749" s="150" t="s">
        <v>2925</v>
      </c>
      <c r="D749" s="150" t="s">
        <v>3509</v>
      </c>
      <c r="E749" s="151" t="s">
        <v>2918</v>
      </c>
      <c r="F749" s="150" t="s">
        <v>2827</v>
      </c>
      <c r="G749" s="150" t="s">
        <v>2913</v>
      </c>
    </row>
    <row r="750" spans="1:7" ht="17.100000000000001">
      <c r="A750" s="150" t="s">
        <v>2975</v>
      </c>
      <c r="B750" s="150" t="s">
        <v>2933</v>
      </c>
      <c r="C750" s="150" t="s">
        <v>2925</v>
      </c>
      <c r="D750" s="150" t="s">
        <v>3509</v>
      </c>
      <c r="E750" s="151" t="s">
        <v>2918</v>
      </c>
      <c r="F750" s="150" t="s">
        <v>2827</v>
      </c>
      <c r="G750" s="150" t="s">
        <v>2976</v>
      </c>
    </row>
    <row r="751" spans="1:7" ht="17.25">
      <c r="A751" s="52" t="s">
        <v>3513</v>
      </c>
      <c r="B751" s="52"/>
      <c r="C751" s="52"/>
      <c r="D751" s="52"/>
      <c r="E751" s="53"/>
      <c r="F751" s="52"/>
      <c r="G751" s="52"/>
    </row>
    <row r="752" spans="1:7" ht="17.100000000000001" hidden="1">
      <c r="A752" s="150" t="s">
        <v>2978</v>
      </c>
      <c r="B752" s="150" t="s">
        <v>40</v>
      </c>
      <c r="C752" s="150" t="s">
        <v>2921</v>
      </c>
      <c r="D752" s="150" t="s">
        <v>3509</v>
      </c>
      <c r="E752" s="151" t="s">
        <v>2922</v>
      </c>
      <c r="F752" s="150" t="s">
        <v>2827</v>
      </c>
      <c r="G752" s="150" t="s">
        <v>2913</v>
      </c>
    </row>
    <row r="753" spans="1:7" ht="17.100000000000001" hidden="1">
      <c r="A753" s="150" t="s">
        <v>2979</v>
      </c>
      <c r="B753" s="150" t="s">
        <v>42</v>
      </c>
      <c r="C753" s="150" t="s">
        <v>2960</v>
      </c>
      <c r="D753" s="150" t="s">
        <v>3509</v>
      </c>
      <c r="E753" s="151" t="s">
        <v>2961</v>
      </c>
      <c r="F753" s="150" t="s">
        <v>2827</v>
      </c>
      <c r="G753" s="150" t="s">
        <v>2913</v>
      </c>
    </row>
    <row r="754" spans="1:7" ht="17.25" hidden="1">
      <c r="A754" s="150" t="s">
        <v>2980</v>
      </c>
      <c r="B754" s="150" t="s">
        <v>64</v>
      </c>
      <c r="C754" s="150" t="s">
        <v>2921</v>
      </c>
      <c r="D754" s="150" t="s">
        <v>3509</v>
      </c>
      <c r="E754" s="151" t="s">
        <v>2922</v>
      </c>
      <c r="F754" s="150" t="s">
        <v>2827</v>
      </c>
      <c r="G754" s="150" t="s">
        <v>2981</v>
      </c>
    </row>
    <row r="755" spans="1:7" ht="17.100000000000001" hidden="1">
      <c r="A755" s="150" t="s">
        <v>2982</v>
      </c>
      <c r="B755" s="150" t="s">
        <v>2933</v>
      </c>
      <c r="C755" s="150" t="s">
        <v>2983</v>
      </c>
      <c r="D755" s="150" t="s">
        <v>3509</v>
      </c>
      <c r="E755" s="151" t="s">
        <v>340</v>
      </c>
      <c r="F755" s="150" t="s">
        <v>2822</v>
      </c>
      <c r="G755" s="150" t="s">
        <v>2913</v>
      </c>
    </row>
    <row r="756" spans="1:7" ht="17.25" hidden="1">
      <c r="A756" s="52" t="s">
        <v>3514</v>
      </c>
      <c r="B756" s="52"/>
      <c r="C756" s="52"/>
      <c r="D756" s="52"/>
      <c r="E756" s="53"/>
      <c r="F756" s="52"/>
      <c r="G756" s="52"/>
    </row>
    <row r="757" spans="1:7" ht="17.25" hidden="1">
      <c r="A757" s="150" t="s">
        <v>2985</v>
      </c>
      <c r="B757" s="150" t="s">
        <v>36</v>
      </c>
      <c r="C757" s="150" t="s">
        <v>2960</v>
      </c>
      <c r="D757" s="150" t="s">
        <v>3509</v>
      </c>
      <c r="E757" s="151" t="s">
        <v>2961</v>
      </c>
      <c r="F757" s="150" t="s">
        <v>2827</v>
      </c>
      <c r="G757" s="150" t="s">
        <v>2913</v>
      </c>
    </row>
    <row r="758" spans="1:7" ht="17.100000000000001" hidden="1">
      <c r="A758" s="150" t="s">
        <v>2986</v>
      </c>
      <c r="B758" s="150" t="s">
        <v>36</v>
      </c>
      <c r="C758" s="150"/>
      <c r="D758" s="150" t="s">
        <v>2911</v>
      </c>
      <c r="E758" s="151"/>
      <c r="F758" s="150" t="s">
        <v>2912</v>
      </c>
      <c r="G758" s="150" t="s">
        <v>2987</v>
      </c>
    </row>
    <row r="759" spans="1:7" ht="17.100000000000001" hidden="1">
      <c r="A759" s="150" t="s">
        <v>2988</v>
      </c>
      <c r="B759" s="150" t="s">
        <v>42</v>
      </c>
      <c r="C759" s="150" t="s">
        <v>2989</v>
      </c>
      <c r="D759" s="150" t="s">
        <v>3509</v>
      </c>
      <c r="E759" s="151" t="s">
        <v>2922</v>
      </c>
      <c r="F759" s="150" t="s">
        <v>2827</v>
      </c>
      <c r="G759" s="150" t="s">
        <v>2990</v>
      </c>
    </row>
    <row r="760" spans="1:7" ht="17.100000000000001" hidden="1">
      <c r="A760" s="150" t="s">
        <v>2991</v>
      </c>
      <c r="B760" s="150" t="s">
        <v>44</v>
      </c>
      <c r="C760" s="150" t="s">
        <v>2921</v>
      </c>
      <c r="D760" s="150" t="s">
        <v>3509</v>
      </c>
      <c r="E760" s="151" t="s">
        <v>2922</v>
      </c>
      <c r="F760" s="150" t="s">
        <v>2827</v>
      </c>
      <c r="G760" s="150" t="s">
        <v>2992</v>
      </c>
    </row>
    <row r="761" spans="1:7" ht="17.100000000000001">
      <c r="A761" s="150" t="s">
        <v>2993</v>
      </c>
      <c r="B761" s="150" t="s">
        <v>65</v>
      </c>
      <c r="C761" s="150"/>
      <c r="D761" s="150" t="s">
        <v>2911</v>
      </c>
      <c r="E761" s="151"/>
      <c r="F761" s="151" t="s">
        <v>2912</v>
      </c>
      <c r="G761" s="150" t="s">
        <v>2913</v>
      </c>
    </row>
    <row r="762" spans="1:7" ht="17.100000000000001">
      <c r="A762" s="150" t="s">
        <v>2994</v>
      </c>
      <c r="B762" s="150" t="s">
        <v>40</v>
      </c>
      <c r="C762" s="150"/>
      <c r="D762" s="150" t="s">
        <v>2911</v>
      </c>
      <c r="E762" s="151"/>
      <c r="F762" s="150" t="s">
        <v>2912</v>
      </c>
      <c r="G762" s="150" t="s">
        <v>2913</v>
      </c>
    </row>
    <row r="763" spans="1:7" ht="17.100000000000001">
      <c r="A763" s="150" t="s">
        <v>2995</v>
      </c>
      <c r="B763" s="150" t="s">
        <v>42</v>
      </c>
      <c r="C763" s="150"/>
      <c r="D763" s="150" t="s">
        <v>2911</v>
      </c>
      <c r="E763" s="151"/>
      <c r="F763" s="150" t="s">
        <v>2912</v>
      </c>
      <c r="G763" s="150" t="s">
        <v>2913</v>
      </c>
    </row>
    <row r="764" spans="1:7" ht="17.100000000000001">
      <c r="A764" s="150" t="s">
        <v>2996</v>
      </c>
      <c r="B764" s="150" t="s">
        <v>42</v>
      </c>
      <c r="C764" s="150"/>
      <c r="D764" s="150" t="s">
        <v>2911</v>
      </c>
      <c r="E764" s="151"/>
      <c r="F764" s="150" t="s">
        <v>2912</v>
      </c>
      <c r="G764" s="150" t="s">
        <v>2913</v>
      </c>
    </row>
    <row r="765" spans="1:7" ht="17.100000000000001">
      <c r="A765" s="150" t="s">
        <v>2997</v>
      </c>
      <c r="B765" s="150" t="s">
        <v>2946</v>
      </c>
      <c r="C765" s="150"/>
      <c r="D765" s="150" t="s">
        <v>2911</v>
      </c>
      <c r="E765" s="151"/>
      <c r="F765" s="150" t="s">
        <v>2912</v>
      </c>
      <c r="G765" s="150" t="s">
        <v>2913</v>
      </c>
    </row>
    <row r="766" spans="1:7" ht="17.25">
      <c r="A766" s="150" t="s">
        <v>2998</v>
      </c>
      <c r="B766" s="150" t="s">
        <v>63</v>
      </c>
      <c r="C766" s="150"/>
      <c r="D766" s="150" t="s">
        <v>2911</v>
      </c>
      <c r="E766" s="151"/>
      <c r="F766" s="150" t="s">
        <v>2912</v>
      </c>
      <c r="G766" s="150" t="s">
        <v>2913</v>
      </c>
    </row>
    <row r="767" spans="1:7" ht="17.100000000000001">
      <c r="A767" s="150" t="s">
        <v>2999</v>
      </c>
      <c r="B767" s="150" t="s">
        <v>2946</v>
      </c>
      <c r="C767" s="150"/>
      <c r="D767" s="150" t="s">
        <v>2911</v>
      </c>
      <c r="E767" s="151"/>
      <c r="F767" s="150" t="s">
        <v>2912</v>
      </c>
      <c r="G767" s="150" t="s">
        <v>2913</v>
      </c>
    </row>
    <row r="768" spans="1:7" ht="17.25">
      <c r="A768" s="52" t="s">
        <v>3515</v>
      </c>
      <c r="B768" s="52"/>
      <c r="C768" s="52"/>
      <c r="D768" s="52"/>
      <c r="E768" s="53"/>
      <c r="F768" s="52"/>
      <c r="G768" s="52"/>
    </row>
    <row r="769" spans="1:7" ht="17.100000000000001">
      <c r="A769" s="148" t="s">
        <v>3472</v>
      </c>
      <c r="B769" s="148" t="s">
        <v>44</v>
      </c>
      <c r="C769" s="148" t="s">
        <v>3473</v>
      </c>
      <c r="D769" s="148" t="s">
        <v>3509</v>
      </c>
      <c r="E769" s="149" t="s">
        <v>2665</v>
      </c>
      <c r="F769" s="149" t="s">
        <v>2967</v>
      </c>
      <c r="G769" s="148" t="s">
        <v>3474</v>
      </c>
    </row>
    <row r="770" spans="1:7" ht="17.100000000000001">
      <c r="A770" s="150" t="s">
        <v>3001</v>
      </c>
      <c r="B770" s="150" t="s">
        <v>44</v>
      </c>
      <c r="C770" s="150"/>
      <c r="D770" s="150" t="s">
        <v>2911</v>
      </c>
      <c r="E770" s="151"/>
      <c r="F770" s="150" t="s">
        <v>3002</v>
      </c>
      <c r="G770" s="150" t="s">
        <v>2913</v>
      </c>
    </row>
    <row r="771" spans="1:7" ht="17.25">
      <c r="A771" s="150" t="s">
        <v>3003</v>
      </c>
      <c r="B771" s="150" t="s">
        <v>44</v>
      </c>
      <c r="C771" s="150" t="s">
        <v>3004</v>
      </c>
      <c r="D771" s="150" t="s">
        <v>2911</v>
      </c>
      <c r="E771" s="151"/>
      <c r="F771" s="150" t="s">
        <v>3005</v>
      </c>
      <c r="G771" s="150" t="s">
        <v>3006</v>
      </c>
    </row>
    <row r="772" spans="1:7" ht="17.100000000000001">
      <c r="A772" s="150" t="s">
        <v>3007</v>
      </c>
      <c r="B772" s="150" t="s">
        <v>65</v>
      </c>
      <c r="C772" s="150" t="s">
        <v>3008</v>
      </c>
      <c r="D772" s="150" t="s">
        <v>3509</v>
      </c>
      <c r="E772" s="151" t="s">
        <v>340</v>
      </c>
      <c r="F772" s="150" t="s">
        <v>2822</v>
      </c>
      <c r="G772" s="150" t="s">
        <v>2913</v>
      </c>
    </row>
    <row r="773" spans="1:7" ht="17.100000000000001">
      <c r="A773" s="150" t="s">
        <v>3009</v>
      </c>
      <c r="B773" s="150" t="s">
        <v>2946</v>
      </c>
      <c r="C773" s="150"/>
      <c r="D773" s="150" t="s">
        <v>2911</v>
      </c>
      <c r="E773" s="151"/>
      <c r="F773" s="150" t="s">
        <v>3010</v>
      </c>
      <c r="G773" s="150" t="s">
        <v>2913</v>
      </c>
    </row>
    <row r="774" spans="1:7" ht="17.25">
      <c r="A774" s="52" t="s">
        <v>3516</v>
      </c>
      <c r="B774" s="52"/>
      <c r="C774" s="52"/>
      <c r="D774" s="52"/>
      <c r="E774" s="53"/>
      <c r="F774" s="52"/>
      <c r="G774" s="52"/>
    </row>
    <row r="775" spans="1:7" ht="17.100000000000001">
      <c r="A775" s="150" t="s">
        <v>3012</v>
      </c>
      <c r="B775" s="150" t="s">
        <v>65</v>
      </c>
      <c r="C775" s="150" t="s">
        <v>2916</v>
      </c>
      <c r="D775" s="150" t="s">
        <v>3509</v>
      </c>
      <c r="E775" s="151" t="s">
        <v>2918</v>
      </c>
      <c r="F775" s="150" t="s">
        <v>2827</v>
      </c>
      <c r="G775" s="150" t="s">
        <v>3013</v>
      </c>
    </row>
    <row r="776" spans="1:7" ht="17.100000000000001">
      <c r="A776" s="150" t="s">
        <v>3014</v>
      </c>
      <c r="B776" s="150" t="s">
        <v>63</v>
      </c>
      <c r="C776" s="150"/>
      <c r="D776" s="150" t="s">
        <v>2911</v>
      </c>
      <c r="E776" s="151"/>
      <c r="F776" s="150" t="s">
        <v>2912</v>
      </c>
      <c r="G776" s="150" t="s">
        <v>2913</v>
      </c>
    </row>
    <row r="777" spans="1:7" ht="17.25">
      <c r="A777" s="52" t="s">
        <v>3517</v>
      </c>
      <c r="B777" s="52"/>
      <c r="C777" s="52"/>
      <c r="D777" s="52"/>
      <c r="E777" s="53"/>
      <c r="F777" s="52"/>
      <c r="G777" s="52"/>
    </row>
    <row r="778" spans="1:7" ht="17.100000000000001">
      <c r="A778" s="150" t="s">
        <v>3016</v>
      </c>
      <c r="B778" s="150" t="s">
        <v>10</v>
      </c>
      <c r="C778" s="150" t="s">
        <v>2925</v>
      </c>
      <c r="D778" s="150" t="s">
        <v>3509</v>
      </c>
      <c r="E778" s="151" t="s">
        <v>2918</v>
      </c>
      <c r="F778" s="150" t="s">
        <v>2827</v>
      </c>
      <c r="G778" s="150" t="s">
        <v>3017</v>
      </c>
    </row>
    <row r="779" spans="1:7" ht="17.25">
      <c r="A779" s="52" t="s">
        <v>3518</v>
      </c>
      <c r="B779" s="52"/>
      <c r="C779" s="52"/>
      <c r="D779" s="52"/>
      <c r="E779" s="53"/>
      <c r="F779" s="52"/>
      <c r="G779" s="52"/>
    </row>
    <row r="780" spans="1:7" ht="17.100000000000001">
      <c r="A780" s="150" t="s">
        <v>3019</v>
      </c>
      <c r="B780" s="150" t="s">
        <v>3020</v>
      </c>
      <c r="C780" s="150" t="s">
        <v>2921</v>
      </c>
      <c r="D780" s="150" t="s">
        <v>3509</v>
      </c>
      <c r="E780" s="151" t="s">
        <v>2922</v>
      </c>
      <c r="F780" s="150" t="s">
        <v>2827</v>
      </c>
      <c r="G780" s="150" t="s">
        <v>2913</v>
      </c>
    </row>
    <row r="781" spans="1:7" ht="17.25">
      <c r="A781" s="52" t="s">
        <v>3519</v>
      </c>
      <c r="B781" s="52"/>
      <c r="C781" s="52"/>
      <c r="D781" s="52"/>
      <c r="E781" s="53"/>
      <c r="F781" s="52"/>
      <c r="G781" s="52"/>
    </row>
    <row r="782" spans="1:7" ht="17.100000000000001">
      <c r="A782" s="150" t="s">
        <v>3022</v>
      </c>
      <c r="B782" s="150" t="s">
        <v>26</v>
      </c>
      <c r="C782" s="150" t="s">
        <v>2921</v>
      </c>
      <c r="D782" s="150" t="s">
        <v>3509</v>
      </c>
      <c r="E782" s="151" t="s">
        <v>2922</v>
      </c>
      <c r="F782" s="150" t="s">
        <v>2827</v>
      </c>
      <c r="G782" s="150" t="s">
        <v>2913</v>
      </c>
    </row>
    <row r="783" spans="1:7" ht="17.100000000000001">
      <c r="A783" s="150" t="s">
        <v>3023</v>
      </c>
      <c r="B783" s="150" t="s">
        <v>26</v>
      </c>
      <c r="C783" s="150" t="s">
        <v>2921</v>
      </c>
      <c r="D783" s="150" t="s">
        <v>3509</v>
      </c>
      <c r="E783" s="151" t="s">
        <v>2922</v>
      </c>
      <c r="F783" s="150" t="s">
        <v>2827</v>
      </c>
      <c r="G783" s="150" t="s">
        <v>2913</v>
      </c>
    </row>
    <row r="784" spans="1:7" ht="17.25">
      <c r="A784" s="150" t="s">
        <v>3024</v>
      </c>
      <c r="B784" s="150" t="s">
        <v>26</v>
      </c>
      <c r="C784" s="150" t="s">
        <v>2921</v>
      </c>
      <c r="D784" s="150" t="s">
        <v>3509</v>
      </c>
      <c r="E784" s="151" t="s">
        <v>2922</v>
      </c>
      <c r="F784" s="150" t="s">
        <v>2827</v>
      </c>
      <c r="G784" s="150" t="s">
        <v>2913</v>
      </c>
    </row>
    <row r="785" spans="1:7" ht="17.25">
      <c r="A785" s="150" t="s">
        <v>3025</v>
      </c>
      <c r="B785" s="150" t="s">
        <v>26</v>
      </c>
      <c r="C785" s="150" t="s">
        <v>2921</v>
      </c>
      <c r="D785" s="150" t="s">
        <v>3509</v>
      </c>
      <c r="E785" s="151" t="s">
        <v>2922</v>
      </c>
      <c r="F785" s="151" t="s">
        <v>2827</v>
      </c>
      <c r="G785" s="150" t="s">
        <v>2913</v>
      </c>
    </row>
    <row r="786" spans="1:7" ht="17.25">
      <c r="A786" s="52" t="s">
        <v>3520</v>
      </c>
      <c r="B786" s="52"/>
      <c r="C786" s="52"/>
      <c r="D786" s="52"/>
      <c r="E786" s="53"/>
      <c r="F786" s="52"/>
      <c r="G786" s="52"/>
    </row>
    <row r="787" spans="1:7" ht="17.100000000000001">
      <c r="A787" s="150" t="s">
        <v>3030</v>
      </c>
      <c r="B787" s="150" t="s">
        <v>3020</v>
      </c>
      <c r="C787" s="150" t="s">
        <v>2921</v>
      </c>
      <c r="D787" s="150" t="s">
        <v>3509</v>
      </c>
      <c r="E787" s="151" t="s">
        <v>2922</v>
      </c>
      <c r="F787" s="150" t="s">
        <v>2827</v>
      </c>
      <c r="G787" s="150" t="s">
        <v>2913</v>
      </c>
    </row>
    <row r="788" spans="1:7" ht="17.100000000000001">
      <c r="A788" s="150" t="s">
        <v>3031</v>
      </c>
      <c r="B788" s="150" t="s">
        <v>3020</v>
      </c>
      <c r="C788" s="150" t="s">
        <v>2921</v>
      </c>
      <c r="D788" s="150" t="s">
        <v>3509</v>
      </c>
      <c r="E788" s="151" t="s">
        <v>2922</v>
      </c>
      <c r="F788" s="150" t="s">
        <v>2827</v>
      </c>
      <c r="G788" s="150" t="s">
        <v>2913</v>
      </c>
    </row>
    <row r="789" spans="1:7" ht="17.100000000000001">
      <c r="A789" s="150" t="s">
        <v>3032</v>
      </c>
      <c r="B789" s="150" t="s">
        <v>3020</v>
      </c>
      <c r="C789" s="150" t="s">
        <v>2921</v>
      </c>
      <c r="D789" s="150" t="s">
        <v>3509</v>
      </c>
      <c r="E789" s="151" t="s">
        <v>2922</v>
      </c>
      <c r="F789" s="150" t="s">
        <v>2827</v>
      </c>
      <c r="G789" s="150" t="s">
        <v>2913</v>
      </c>
    </row>
    <row r="790" spans="1:7" ht="17.25">
      <c r="A790" s="52" t="s">
        <v>3521</v>
      </c>
      <c r="B790" s="52"/>
      <c r="C790" s="52"/>
      <c r="D790" s="52"/>
      <c r="E790" s="53"/>
      <c r="F790" s="52"/>
      <c r="G790" s="52"/>
    </row>
    <row r="791" spans="1:7" ht="17.100000000000001">
      <c r="A791" s="150" t="s">
        <v>3037</v>
      </c>
      <c r="B791" s="150" t="s">
        <v>3020</v>
      </c>
      <c r="C791" s="150" t="s">
        <v>2921</v>
      </c>
      <c r="D791" s="150" t="s">
        <v>3509</v>
      </c>
      <c r="E791" s="151" t="s">
        <v>2922</v>
      </c>
      <c r="F791" s="150" t="s">
        <v>2827</v>
      </c>
      <c r="G791" s="150" t="s">
        <v>2913</v>
      </c>
    </row>
    <row r="792" spans="1:7" ht="17.100000000000001">
      <c r="A792" s="150" t="s">
        <v>3038</v>
      </c>
      <c r="B792" s="150" t="s">
        <v>3020</v>
      </c>
      <c r="C792" s="150" t="s">
        <v>2921</v>
      </c>
      <c r="D792" s="150" t="s">
        <v>3509</v>
      </c>
      <c r="E792" s="151" t="s">
        <v>2922</v>
      </c>
      <c r="F792" s="150" t="s">
        <v>2827</v>
      </c>
      <c r="G792" s="150" t="s">
        <v>2913</v>
      </c>
    </row>
    <row r="793" spans="1:7" ht="17.25">
      <c r="A793" s="52" t="s">
        <v>3522</v>
      </c>
      <c r="B793" s="52"/>
      <c r="C793" s="52"/>
      <c r="D793" s="52"/>
      <c r="E793" s="53"/>
      <c r="F793" s="52"/>
      <c r="G793" s="52"/>
    </row>
    <row r="794" spans="1:7" ht="17.100000000000001">
      <c r="A794" s="150" t="s">
        <v>3040</v>
      </c>
      <c r="B794" s="150" t="s">
        <v>3041</v>
      </c>
      <c r="C794" s="150" t="s">
        <v>2925</v>
      </c>
      <c r="D794" s="150" t="s">
        <v>3509</v>
      </c>
      <c r="E794" s="151" t="s">
        <v>2918</v>
      </c>
      <c r="F794" s="150" t="s">
        <v>2827</v>
      </c>
      <c r="G794" s="150" t="s">
        <v>3042</v>
      </c>
    </row>
    <row r="795" spans="1:7" ht="17.25">
      <c r="A795" s="150" t="s">
        <v>3043</v>
      </c>
      <c r="B795" s="150" t="s">
        <v>3044</v>
      </c>
      <c r="C795" s="150" t="s">
        <v>2925</v>
      </c>
      <c r="D795" s="150" t="s">
        <v>3509</v>
      </c>
      <c r="E795" s="151" t="s">
        <v>2918</v>
      </c>
      <c r="F795" s="150" t="s">
        <v>2827</v>
      </c>
      <c r="G795" s="150" t="s">
        <v>3045</v>
      </c>
    </row>
    <row r="796" spans="1:7" ht="17.100000000000001">
      <c r="A796" s="150" t="s">
        <v>3046</v>
      </c>
      <c r="B796" s="150" t="s">
        <v>3047</v>
      </c>
      <c r="C796" s="150"/>
      <c r="D796" s="150" t="s">
        <v>2911</v>
      </c>
      <c r="E796" s="151"/>
      <c r="F796" s="150" t="s">
        <v>3048</v>
      </c>
      <c r="G796" s="150" t="s">
        <v>3049</v>
      </c>
    </row>
    <row r="797" spans="1:7" ht="17.25">
      <c r="A797" s="150" t="s">
        <v>3050</v>
      </c>
      <c r="B797" s="150" t="s">
        <v>3047</v>
      </c>
      <c r="C797" s="150"/>
      <c r="D797" s="150" t="s">
        <v>2911</v>
      </c>
      <c r="E797" s="151"/>
      <c r="F797" s="150" t="s">
        <v>3048</v>
      </c>
      <c r="G797" s="150" t="s">
        <v>2913</v>
      </c>
    </row>
    <row r="798" spans="1:7" ht="17.100000000000001">
      <c r="A798" s="150" t="s">
        <v>3051</v>
      </c>
      <c r="B798" s="150" t="s">
        <v>89</v>
      </c>
      <c r="C798" s="150" t="s">
        <v>2925</v>
      </c>
      <c r="D798" s="150" t="s">
        <v>3509</v>
      </c>
      <c r="E798" s="151" t="s">
        <v>2918</v>
      </c>
      <c r="F798" s="150" t="s">
        <v>2827</v>
      </c>
      <c r="G798" s="150" t="s">
        <v>3052</v>
      </c>
    </row>
    <row r="799" spans="1:7" ht="17.100000000000001">
      <c r="A799" s="150" t="s">
        <v>3053</v>
      </c>
      <c r="B799" s="150" t="s">
        <v>3041</v>
      </c>
      <c r="C799" s="150" t="s">
        <v>3054</v>
      </c>
      <c r="D799" s="150" t="s">
        <v>2911</v>
      </c>
      <c r="E799" s="151"/>
      <c r="F799" s="150" t="s">
        <v>3055</v>
      </c>
      <c r="G799" s="150" t="s">
        <v>3056</v>
      </c>
    </row>
    <row r="800" spans="1:7" ht="17.100000000000001">
      <c r="A800" s="150" t="s">
        <v>3057</v>
      </c>
      <c r="B800" s="150" t="s">
        <v>3020</v>
      </c>
      <c r="C800" s="150" t="s">
        <v>2960</v>
      </c>
      <c r="D800" s="150" t="s">
        <v>3509</v>
      </c>
      <c r="E800" s="151" t="s">
        <v>2961</v>
      </c>
      <c r="F800" s="150" t="s">
        <v>2827</v>
      </c>
      <c r="G800" s="150" t="s">
        <v>2913</v>
      </c>
    </row>
    <row r="801" spans="1:7" ht="17.100000000000001">
      <c r="A801" s="150" t="s">
        <v>3058</v>
      </c>
      <c r="B801" s="150" t="s">
        <v>3020</v>
      </c>
      <c r="C801" s="150" t="s">
        <v>2925</v>
      </c>
      <c r="D801" s="150" t="s">
        <v>3509</v>
      </c>
      <c r="E801" s="151" t="s">
        <v>2918</v>
      </c>
      <c r="F801" s="150" t="s">
        <v>2827</v>
      </c>
      <c r="G801" s="150" t="s">
        <v>2913</v>
      </c>
    </row>
    <row r="802" spans="1:7" ht="17.25">
      <c r="A802" s="150" t="s">
        <v>3059</v>
      </c>
      <c r="B802" s="150" t="s">
        <v>3060</v>
      </c>
      <c r="C802" s="150" t="s">
        <v>2921</v>
      </c>
      <c r="D802" s="150" t="s">
        <v>3509</v>
      </c>
      <c r="E802" s="151" t="s">
        <v>2922</v>
      </c>
      <c r="F802" s="150" t="s">
        <v>2827</v>
      </c>
      <c r="G802" s="150" t="s">
        <v>2913</v>
      </c>
    </row>
    <row r="803" spans="1:7" ht="17.100000000000001">
      <c r="A803" s="150" t="s">
        <v>3059</v>
      </c>
      <c r="B803" s="150" t="s">
        <v>3060</v>
      </c>
      <c r="C803" s="150" t="s">
        <v>2921</v>
      </c>
      <c r="D803" s="150" t="s">
        <v>3509</v>
      </c>
      <c r="E803" s="151" t="s">
        <v>2922</v>
      </c>
      <c r="F803" s="150" t="s">
        <v>2827</v>
      </c>
      <c r="G803" s="150" t="s">
        <v>2913</v>
      </c>
    </row>
    <row r="804" spans="1:7" ht="17.25">
      <c r="A804" s="52" t="s">
        <v>3523</v>
      </c>
      <c r="B804" s="52"/>
      <c r="C804" s="52"/>
      <c r="D804" s="52"/>
      <c r="E804" s="53"/>
      <c r="F804" s="52"/>
      <c r="G804" s="52"/>
    </row>
    <row r="805" spans="1:7" ht="17.100000000000001">
      <c r="A805" s="150" t="s">
        <v>3062</v>
      </c>
      <c r="B805" s="150" t="s">
        <v>3020</v>
      </c>
      <c r="C805" s="150" t="s">
        <v>2925</v>
      </c>
      <c r="D805" s="150" t="s">
        <v>3509</v>
      </c>
      <c r="E805" s="151" t="s">
        <v>2918</v>
      </c>
      <c r="F805" s="150" t="s">
        <v>2827</v>
      </c>
      <c r="G805" s="150" t="s">
        <v>2913</v>
      </c>
    </row>
    <row r="806" spans="1:7" ht="17.25">
      <c r="A806" s="150" t="s">
        <v>3063</v>
      </c>
      <c r="B806" s="150" t="s">
        <v>3020</v>
      </c>
      <c r="C806" s="150"/>
      <c r="D806" s="150" t="s">
        <v>2911</v>
      </c>
      <c r="E806" s="151"/>
      <c r="F806" s="150" t="s">
        <v>3064</v>
      </c>
      <c r="G806" s="150" t="s">
        <v>2913</v>
      </c>
    </row>
    <row r="807" spans="1:7" ht="17.25">
      <c r="A807" s="52" t="s">
        <v>3524</v>
      </c>
      <c r="B807" s="52"/>
      <c r="C807" s="52"/>
      <c r="D807" s="52"/>
      <c r="E807" s="53"/>
      <c r="F807" s="52"/>
      <c r="G807" s="52"/>
    </row>
    <row r="808" spans="1:7" ht="17.100000000000001">
      <c r="A808" s="150" t="s">
        <v>3066</v>
      </c>
      <c r="B808" s="150"/>
      <c r="C808" s="150" t="s">
        <v>666</v>
      </c>
      <c r="D808" s="150" t="s">
        <v>2911</v>
      </c>
      <c r="E808" s="151"/>
      <c r="F808" s="150" t="s">
        <v>3067</v>
      </c>
      <c r="G808" s="150" t="s">
        <v>2913</v>
      </c>
    </row>
    <row r="809" spans="1:7" ht="17.25">
      <c r="A809" s="150" t="s">
        <v>3441</v>
      </c>
      <c r="B809" s="150" t="s">
        <v>95</v>
      </c>
      <c r="C809" s="150" t="s">
        <v>3442</v>
      </c>
      <c r="D809" s="150" t="s">
        <v>3509</v>
      </c>
      <c r="E809" s="151" t="s">
        <v>3525</v>
      </c>
      <c r="F809" s="150" t="s">
        <v>2822</v>
      </c>
      <c r="G809" s="150" t="s">
        <v>3444</v>
      </c>
    </row>
    <row r="810" spans="1:7" ht="17.100000000000001">
      <c r="A810" s="150" t="s">
        <v>3068</v>
      </c>
      <c r="B810" s="150" t="s">
        <v>3020</v>
      </c>
      <c r="C810" s="150" t="s">
        <v>3069</v>
      </c>
      <c r="D810" s="150" t="s">
        <v>2911</v>
      </c>
      <c r="E810" s="151"/>
      <c r="F810" s="150" t="s">
        <v>3070</v>
      </c>
      <c r="G810" s="150" t="s">
        <v>2913</v>
      </c>
    </row>
    <row r="811" spans="1:7" ht="17.100000000000001">
      <c r="A811" s="150" t="s">
        <v>3071</v>
      </c>
      <c r="B811" s="150" t="s">
        <v>97</v>
      </c>
      <c r="C811" s="150"/>
      <c r="D811" s="150" t="s">
        <v>2911</v>
      </c>
      <c r="E811" s="151"/>
      <c r="F811" s="151" t="s">
        <v>3072</v>
      </c>
      <c r="G811" s="150" t="s">
        <v>2913</v>
      </c>
    </row>
    <row r="812" spans="1:7" ht="17.25">
      <c r="A812" s="52" t="s">
        <v>3526</v>
      </c>
      <c r="B812" s="52"/>
      <c r="C812" s="52"/>
      <c r="D812" s="52"/>
      <c r="E812" s="53"/>
      <c r="F812" s="52"/>
      <c r="G812" s="52"/>
    </row>
    <row r="813" spans="1:7" ht="17.100000000000001">
      <c r="A813" s="150" t="s">
        <v>3074</v>
      </c>
      <c r="B813" s="150" t="s">
        <v>3020</v>
      </c>
      <c r="C813" s="150" t="s">
        <v>2925</v>
      </c>
      <c r="D813" s="150" t="s">
        <v>3509</v>
      </c>
      <c r="E813" s="151" t="s">
        <v>2918</v>
      </c>
      <c r="F813" s="151" t="s">
        <v>2827</v>
      </c>
      <c r="G813" s="150" t="s">
        <v>3075</v>
      </c>
    </row>
    <row r="814" spans="1:7" ht="17.100000000000001">
      <c r="A814" s="150" t="s">
        <v>3076</v>
      </c>
      <c r="B814" s="150" t="s">
        <v>103</v>
      </c>
      <c r="C814" s="150" t="s">
        <v>2921</v>
      </c>
      <c r="D814" s="150" t="s">
        <v>3509</v>
      </c>
      <c r="E814" s="151" t="s">
        <v>2922</v>
      </c>
      <c r="F814" s="150" t="s">
        <v>2827</v>
      </c>
      <c r="G814" s="150" t="s">
        <v>2913</v>
      </c>
    </row>
    <row r="815" spans="1:7" ht="17.100000000000001">
      <c r="A815" s="150" t="s">
        <v>3077</v>
      </c>
      <c r="B815" s="150" t="s">
        <v>101</v>
      </c>
      <c r="C815" s="150" t="s">
        <v>3078</v>
      </c>
      <c r="D815" s="150" t="s">
        <v>3509</v>
      </c>
      <c r="E815" s="151" t="s">
        <v>2918</v>
      </c>
      <c r="F815" s="150" t="s">
        <v>2827</v>
      </c>
      <c r="G815" s="150" t="s">
        <v>3079</v>
      </c>
    </row>
    <row r="816" spans="1:7" ht="17.100000000000001">
      <c r="A816" s="150" t="s">
        <v>3080</v>
      </c>
      <c r="B816" s="150" t="s">
        <v>3020</v>
      </c>
      <c r="C816" s="150" t="s">
        <v>2921</v>
      </c>
      <c r="D816" s="150" t="s">
        <v>3509</v>
      </c>
      <c r="E816" s="151" t="s">
        <v>2922</v>
      </c>
      <c r="F816" s="150" t="s">
        <v>2827</v>
      </c>
      <c r="G816" s="150" t="s">
        <v>2913</v>
      </c>
    </row>
    <row r="817" spans="1:7" ht="17.25">
      <c r="A817" s="52" t="s">
        <v>3527</v>
      </c>
      <c r="B817" s="52"/>
      <c r="C817" s="52"/>
      <c r="D817" s="52"/>
      <c r="E817" s="53"/>
      <c r="F817" s="52"/>
      <c r="G817" s="52"/>
    </row>
    <row r="818" spans="1:7" ht="17.100000000000001">
      <c r="A818" s="150" t="s">
        <v>2910</v>
      </c>
      <c r="B818" s="150" t="s">
        <v>36</v>
      </c>
      <c r="C818" s="150"/>
      <c r="D818" s="150" t="s">
        <v>2911</v>
      </c>
      <c r="E818" s="151"/>
      <c r="F818" s="150" t="s">
        <v>2912</v>
      </c>
      <c r="G818" s="150" t="s">
        <v>2913</v>
      </c>
    </row>
    <row r="819" spans="1:7" ht="17.100000000000001">
      <c r="A819" s="148" t="s">
        <v>3099</v>
      </c>
      <c r="B819" s="148" t="s">
        <v>2933</v>
      </c>
      <c r="C819" s="148" t="s">
        <v>3100</v>
      </c>
      <c r="D819" s="148" t="s">
        <v>3528</v>
      </c>
      <c r="E819" s="149" t="s">
        <v>677</v>
      </c>
      <c r="F819" s="149" t="s">
        <v>2967</v>
      </c>
      <c r="G819" s="148" t="s">
        <v>3101</v>
      </c>
    </row>
    <row r="820" spans="1:7" ht="17.25">
      <c r="A820" s="52" t="s">
        <v>3529</v>
      </c>
      <c r="B820" s="52"/>
      <c r="C820" s="52"/>
      <c r="D820" s="52"/>
      <c r="E820" s="53"/>
      <c r="F820" s="52"/>
      <c r="G820" s="52"/>
    </row>
    <row r="821" spans="1:7" ht="17.100000000000001">
      <c r="A821" s="148" t="s">
        <v>3103</v>
      </c>
      <c r="B821" s="148" t="s">
        <v>35</v>
      </c>
      <c r="C821" s="148" t="s">
        <v>3104</v>
      </c>
      <c r="D821" s="148" t="s">
        <v>3528</v>
      </c>
      <c r="E821" s="149" t="s">
        <v>3530</v>
      </c>
      <c r="F821" s="149" t="s">
        <v>2967</v>
      </c>
      <c r="G821" s="148" t="s">
        <v>3106</v>
      </c>
    </row>
    <row r="822" spans="1:7" ht="17.100000000000001">
      <c r="A822" s="150" t="s">
        <v>2932</v>
      </c>
      <c r="B822" s="150" t="s">
        <v>2933</v>
      </c>
      <c r="C822" s="150"/>
      <c r="D822" s="150" t="s">
        <v>2911</v>
      </c>
      <c r="E822" s="151"/>
      <c r="F822" s="150" t="s">
        <v>2912</v>
      </c>
      <c r="G822" s="150" t="s">
        <v>2913</v>
      </c>
    </row>
    <row r="823" spans="1:7" ht="17.25">
      <c r="A823" s="150" t="s">
        <v>2934</v>
      </c>
      <c r="B823" s="150" t="s">
        <v>2933</v>
      </c>
      <c r="C823" s="150"/>
      <c r="D823" s="150" t="s">
        <v>2911</v>
      </c>
      <c r="E823" s="151"/>
      <c r="F823" s="150" t="s">
        <v>2912</v>
      </c>
      <c r="G823" s="150" t="s">
        <v>2913</v>
      </c>
    </row>
    <row r="824" spans="1:7" ht="17.100000000000001">
      <c r="A824" s="150" t="s">
        <v>2935</v>
      </c>
      <c r="B824" s="150" t="s">
        <v>2936</v>
      </c>
      <c r="C824" s="150"/>
      <c r="D824" s="150" t="s">
        <v>2911</v>
      </c>
      <c r="E824" s="151"/>
      <c r="F824" s="150" t="s">
        <v>2912</v>
      </c>
      <c r="G824" s="150" t="s">
        <v>2913</v>
      </c>
    </row>
    <row r="825" spans="1:7" ht="17.100000000000001">
      <c r="A825" s="150" t="s">
        <v>2937</v>
      </c>
      <c r="B825" s="150" t="s">
        <v>2938</v>
      </c>
      <c r="C825" s="150"/>
      <c r="D825" s="150" t="s">
        <v>2911</v>
      </c>
      <c r="E825" s="151"/>
      <c r="F825" s="150" t="s">
        <v>2912</v>
      </c>
      <c r="G825" s="150" t="s">
        <v>2913</v>
      </c>
    </row>
    <row r="826" spans="1:7" ht="17.100000000000001">
      <c r="A826" s="150" t="s">
        <v>2939</v>
      </c>
      <c r="B826" s="150" t="s">
        <v>2938</v>
      </c>
      <c r="C826" s="150"/>
      <c r="D826" s="150" t="s">
        <v>2911</v>
      </c>
      <c r="E826" s="151"/>
      <c r="F826" s="150" t="s">
        <v>2912</v>
      </c>
      <c r="G826" s="150" t="s">
        <v>2913</v>
      </c>
    </row>
    <row r="827" spans="1:7" ht="17.100000000000001">
      <c r="A827" s="150" t="s">
        <v>2940</v>
      </c>
      <c r="B827" s="150" t="s">
        <v>2938</v>
      </c>
      <c r="C827" s="150"/>
      <c r="D827" s="150" t="s">
        <v>2911</v>
      </c>
      <c r="E827" s="151"/>
      <c r="F827" s="150" t="s">
        <v>2912</v>
      </c>
      <c r="G827" s="150" t="s">
        <v>2913</v>
      </c>
    </row>
    <row r="828" spans="1:7" ht="17.100000000000001">
      <c r="A828" s="150" t="s">
        <v>2941</v>
      </c>
      <c r="B828" s="150" t="s">
        <v>2938</v>
      </c>
      <c r="C828" s="150"/>
      <c r="D828" s="150" t="s">
        <v>2911</v>
      </c>
      <c r="E828" s="151"/>
      <c r="F828" s="150" t="s">
        <v>2912</v>
      </c>
      <c r="G828" s="150" t="s">
        <v>2913</v>
      </c>
    </row>
    <row r="829" spans="1:7" ht="17.25">
      <c r="A829" s="150" t="s">
        <v>2942</v>
      </c>
      <c r="B829" s="150" t="s">
        <v>36</v>
      </c>
      <c r="C829" s="150"/>
      <c r="D829" s="150" t="s">
        <v>2911</v>
      </c>
      <c r="E829" s="151"/>
      <c r="F829" s="150" t="s">
        <v>2912</v>
      </c>
      <c r="G829" s="150" t="s">
        <v>2913</v>
      </c>
    </row>
    <row r="830" spans="1:7" ht="17.100000000000001">
      <c r="A830" s="150" t="s">
        <v>2943</v>
      </c>
      <c r="B830" s="150" t="s">
        <v>35</v>
      </c>
      <c r="C830" s="150"/>
      <c r="D830" s="150" t="s">
        <v>2911</v>
      </c>
      <c r="E830" s="151"/>
      <c r="F830" s="150" t="s">
        <v>2912</v>
      </c>
      <c r="G830" s="150" t="s">
        <v>2913</v>
      </c>
    </row>
    <row r="831" spans="1:7" ht="17.100000000000001">
      <c r="A831" s="150" t="s">
        <v>2944</v>
      </c>
      <c r="B831" s="150" t="s">
        <v>40</v>
      </c>
      <c r="C831" s="150"/>
      <c r="D831" s="150" t="s">
        <v>2911</v>
      </c>
      <c r="E831" s="151"/>
      <c r="F831" s="150" t="s">
        <v>2912</v>
      </c>
      <c r="G831" s="150" t="s">
        <v>2913</v>
      </c>
    </row>
    <row r="832" spans="1:7" ht="17.100000000000001">
      <c r="A832" s="150" t="s">
        <v>2945</v>
      </c>
      <c r="B832" s="150" t="s">
        <v>2946</v>
      </c>
      <c r="C832" s="150"/>
      <c r="D832" s="150" t="s">
        <v>2911</v>
      </c>
      <c r="E832" s="151"/>
      <c r="F832" s="150" t="s">
        <v>2912</v>
      </c>
      <c r="G832" s="150" t="s">
        <v>2913</v>
      </c>
    </row>
    <row r="833" spans="1:7" ht="17.100000000000001">
      <c r="A833" s="150" t="s">
        <v>2947</v>
      </c>
      <c r="B833" s="150" t="s">
        <v>35</v>
      </c>
      <c r="C833" s="150"/>
      <c r="D833" s="150" t="s">
        <v>2911</v>
      </c>
      <c r="E833" s="151"/>
      <c r="F833" s="150" t="s">
        <v>2912</v>
      </c>
      <c r="G833" s="150" t="s">
        <v>2913</v>
      </c>
    </row>
    <row r="834" spans="1:7" ht="17.25">
      <c r="A834" s="52" t="s">
        <v>3531</v>
      </c>
      <c r="B834" s="52"/>
      <c r="C834" s="52"/>
      <c r="D834" s="52"/>
      <c r="E834" s="53"/>
      <c r="F834" s="52"/>
      <c r="G834" s="52"/>
    </row>
    <row r="835" spans="1:7" ht="17.100000000000001">
      <c r="A835" s="150" t="s">
        <v>2954</v>
      </c>
      <c r="B835" s="150" t="s">
        <v>40</v>
      </c>
      <c r="C835" s="150"/>
      <c r="D835" s="150" t="s">
        <v>2911</v>
      </c>
      <c r="E835" s="151"/>
      <c r="F835" s="150" t="s">
        <v>2912</v>
      </c>
      <c r="G835" s="150" t="s">
        <v>2955</v>
      </c>
    </row>
    <row r="836" spans="1:7" ht="17.25">
      <c r="A836" s="52" t="s">
        <v>3532</v>
      </c>
      <c r="B836" s="52"/>
      <c r="C836" s="52"/>
      <c r="D836" s="52"/>
      <c r="E836" s="53"/>
      <c r="F836" s="52"/>
      <c r="G836" s="52"/>
    </row>
    <row r="837" spans="1:7" ht="17.25">
      <c r="A837" s="148" t="s">
        <v>2964</v>
      </c>
      <c r="B837" s="148" t="s">
        <v>64</v>
      </c>
      <c r="C837" s="148" t="s">
        <v>2965</v>
      </c>
      <c r="D837" s="148" t="s">
        <v>3528</v>
      </c>
      <c r="E837" s="149" t="s">
        <v>3533</v>
      </c>
      <c r="F837" s="149" t="s">
        <v>2967</v>
      </c>
      <c r="G837" s="148" t="s">
        <v>2968</v>
      </c>
    </row>
    <row r="838" spans="1:7" ht="17.25">
      <c r="A838" s="150" t="s">
        <v>2970</v>
      </c>
      <c r="B838" s="150" t="s">
        <v>36</v>
      </c>
      <c r="C838" s="150"/>
      <c r="D838" s="150" t="s">
        <v>2911</v>
      </c>
      <c r="E838" s="151"/>
      <c r="F838" s="151" t="s">
        <v>2912</v>
      </c>
      <c r="G838" s="150" t="s">
        <v>2913</v>
      </c>
    </row>
    <row r="839" spans="1:7" ht="17.25">
      <c r="A839" s="52" t="s">
        <v>3534</v>
      </c>
      <c r="B839" s="52"/>
      <c r="C839" s="52"/>
      <c r="D839" s="52"/>
      <c r="E839" s="53"/>
      <c r="F839" s="52"/>
      <c r="G839" s="52"/>
    </row>
    <row r="840" spans="1:7" ht="17.100000000000001">
      <c r="A840" s="150" t="s">
        <v>2986</v>
      </c>
      <c r="B840" s="150" t="s">
        <v>36</v>
      </c>
      <c r="C840" s="150"/>
      <c r="D840" s="150" t="s">
        <v>2911</v>
      </c>
      <c r="E840" s="151"/>
      <c r="F840" s="150" t="s">
        <v>2912</v>
      </c>
      <c r="G840" s="150" t="s">
        <v>2987</v>
      </c>
    </row>
    <row r="841" spans="1:7" ht="17.100000000000001">
      <c r="A841" s="150" t="s">
        <v>2993</v>
      </c>
      <c r="B841" s="150" t="s">
        <v>65</v>
      </c>
      <c r="C841" s="150"/>
      <c r="D841" s="150" t="s">
        <v>2911</v>
      </c>
      <c r="E841" s="151"/>
      <c r="F841" s="151" t="s">
        <v>2912</v>
      </c>
      <c r="G841" s="150" t="s">
        <v>2913</v>
      </c>
    </row>
    <row r="842" spans="1:7" ht="17.100000000000001">
      <c r="A842" s="150" t="s">
        <v>2994</v>
      </c>
      <c r="B842" s="150" t="s">
        <v>40</v>
      </c>
      <c r="C842" s="150"/>
      <c r="D842" s="150" t="s">
        <v>2911</v>
      </c>
      <c r="E842" s="151"/>
      <c r="F842" s="150" t="s">
        <v>2912</v>
      </c>
      <c r="G842" s="150" t="s">
        <v>2913</v>
      </c>
    </row>
    <row r="843" spans="1:7" ht="17.100000000000001">
      <c r="A843" s="150" t="s">
        <v>2995</v>
      </c>
      <c r="B843" s="150" t="s">
        <v>42</v>
      </c>
      <c r="C843" s="150"/>
      <c r="D843" s="150" t="s">
        <v>2911</v>
      </c>
      <c r="E843" s="151"/>
      <c r="F843" s="150" t="s">
        <v>2912</v>
      </c>
      <c r="G843" s="150" t="s">
        <v>2913</v>
      </c>
    </row>
    <row r="844" spans="1:7" ht="17.100000000000001">
      <c r="A844" s="150" t="s">
        <v>2996</v>
      </c>
      <c r="B844" s="150" t="s">
        <v>42</v>
      </c>
      <c r="C844" s="150"/>
      <c r="D844" s="150" t="s">
        <v>2911</v>
      </c>
      <c r="E844" s="151"/>
      <c r="F844" s="150" t="s">
        <v>2912</v>
      </c>
      <c r="G844" s="150" t="s">
        <v>2913</v>
      </c>
    </row>
    <row r="845" spans="1:7" ht="17.100000000000001">
      <c r="A845" s="150" t="s">
        <v>2997</v>
      </c>
      <c r="B845" s="150" t="s">
        <v>2946</v>
      </c>
      <c r="C845" s="150"/>
      <c r="D845" s="150" t="s">
        <v>2911</v>
      </c>
      <c r="E845" s="151"/>
      <c r="F845" s="150" t="s">
        <v>2912</v>
      </c>
      <c r="G845" s="150" t="s">
        <v>2913</v>
      </c>
    </row>
    <row r="846" spans="1:7" ht="17.100000000000001">
      <c r="A846" s="150" t="s">
        <v>2998</v>
      </c>
      <c r="B846" s="150" t="s">
        <v>63</v>
      </c>
      <c r="C846" s="150"/>
      <c r="D846" s="150" t="s">
        <v>2911</v>
      </c>
      <c r="E846" s="151"/>
      <c r="F846" s="150" t="s">
        <v>2912</v>
      </c>
      <c r="G846" s="150" t="s">
        <v>2913</v>
      </c>
    </row>
    <row r="847" spans="1:7" ht="17.100000000000001">
      <c r="A847" s="150" t="s">
        <v>2999</v>
      </c>
      <c r="B847" s="150" t="s">
        <v>2946</v>
      </c>
      <c r="C847" s="150"/>
      <c r="D847" s="150" t="s">
        <v>2911</v>
      </c>
      <c r="E847" s="151"/>
      <c r="F847" s="150" t="s">
        <v>2912</v>
      </c>
      <c r="G847" s="150" t="s">
        <v>2913</v>
      </c>
    </row>
    <row r="848" spans="1:7" ht="17.25">
      <c r="A848" s="52" t="s">
        <v>3535</v>
      </c>
      <c r="B848" s="52"/>
      <c r="C848" s="52"/>
      <c r="D848" s="52"/>
      <c r="E848" s="53"/>
      <c r="F848" s="52"/>
      <c r="G848" s="52"/>
    </row>
    <row r="849" spans="1:7" ht="17.100000000000001">
      <c r="A849" s="148" t="s">
        <v>3472</v>
      </c>
      <c r="B849" s="148" t="s">
        <v>44</v>
      </c>
      <c r="C849" s="148" t="s">
        <v>3473</v>
      </c>
      <c r="D849" s="148" t="s">
        <v>3528</v>
      </c>
      <c r="E849" s="149" t="s">
        <v>2665</v>
      </c>
      <c r="F849" s="149" t="s">
        <v>2967</v>
      </c>
      <c r="G849" s="148" t="s">
        <v>3474</v>
      </c>
    </row>
    <row r="850" spans="1:7" ht="17.100000000000001">
      <c r="A850" s="150" t="s">
        <v>3001</v>
      </c>
      <c r="B850" s="150" t="s">
        <v>44</v>
      </c>
      <c r="C850" s="150"/>
      <c r="D850" s="150" t="s">
        <v>2911</v>
      </c>
      <c r="E850" s="151"/>
      <c r="F850" s="150" t="s">
        <v>3002</v>
      </c>
      <c r="G850" s="150" t="s">
        <v>2913</v>
      </c>
    </row>
    <row r="851" spans="1:7" ht="17.25">
      <c r="A851" s="150" t="s">
        <v>3003</v>
      </c>
      <c r="B851" s="150" t="s">
        <v>44</v>
      </c>
      <c r="C851" s="150" t="s">
        <v>3004</v>
      </c>
      <c r="D851" s="150" t="s">
        <v>2911</v>
      </c>
      <c r="E851" s="151"/>
      <c r="F851" s="150" t="s">
        <v>3005</v>
      </c>
      <c r="G851" s="150" t="s">
        <v>3006</v>
      </c>
    </row>
    <row r="852" spans="1:7" ht="17.25">
      <c r="A852" s="150" t="s">
        <v>3009</v>
      </c>
      <c r="B852" s="150" t="s">
        <v>2946</v>
      </c>
      <c r="C852" s="150"/>
      <c r="D852" s="150" t="s">
        <v>2911</v>
      </c>
      <c r="E852" s="151"/>
      <c r="F852" s="151" t="s">
        <v>3010</v>
      </c>
      <c r="G852" s="150" t="s">
        <v>2913</v>
      </c>
    </row>
    <row r="853" spans="1:7" ht="17.25" hidden="1">
      <c r="A853" s="52" t="s">
        <v>3536</v>
      </c>
      <c r="B853" s="52"/>
      <c r="C853" s="52"/>
      <c r="D853" s="52"/>
      <c r="E853" s="53"/>
      <c r="F853" s="52"/>
      <c r="G853" s="52"/>
    </row>
    <row r="854" spans="1:7" ht="17.25" hidden="1">
      <c r="A854" s="150" t="s">
        <v>3014</v>
      </c>
      <c r="B854" s="150" t="s">
        <v>63</v>
      </c>
      <c r="C854" s="150"/>
      <c r="D854" s="150" t="s">
        <v>2911</v>
      </c>
      <c r="E854" s="151"/>
      <c r="F854" s="150" t="s">
        <v>2912</v>
      </c>
      <c r="G854" s="150" t="s">
        <v>2913</v>
      </c>
    </row>
    <row r="855" spans="1:7" ht="17.25" hidden="1">
      <c r="A855" s="52" t="s">
        <v>3537</v>
      </c>
      <c r="B855" s="52"/>
      <c r="C855" s="52"/>
      <c r="D855" s="52"/>
      <c r="E855" s="53"/>
      <c r="F855" s="52"/>
      <c r="G855" s="52"/>
    </row>
    <row r="856" spans="1:7" ht="17.100000000000001" hidden="1">
      <c r="A856" s="150" t="s">
        <v>3046</v>
      </c>
      <c r="B856" s="150" t="s">
        <v>3047</v>
      </c>
      <c r="C856" s="150"/>
      <c r="D856" s="150" t="s">
        <v>2911</v>
      </c>
      <c r="E856" s="151"/>
      <c r="F856" s="151" t="s">
        <v>3048</v>
      </c>
      <c r="G856" s="150" t="s">
        <v>3049</v>
      </c>
    </row>
    <row r="857" spans="1:7" ht="17.25" hidden="1">
      <c r="A857" s="150" t="s">
        <v>3050</v>
      </c>
      <c r="B857" s="150" t="s">
        <v>3047</v>
      </c>
      <c r="C857" s="150"/>
      <c r="D857" s="150" t="s">
        <v>2911</v>
      </c>
      <c r="E857" s="151"/>
      <c r="F857" s="150" t="s">
        <v>3048</v>
      </c>
      <c r="G857" s="150" t="s">
        <v>2913</v>
      </c>
    </row>
    <row r="858" spans="1:7" ht="17.100000000000001" hidden="1">
      <c r="A858" s="150" t="s">
        <v>3053</v>
      </c>
      <c r="B858" s="150" t="s">
        <v>3041</v>
      </c>
      <c r="C858" s="150" t="s">
        <v>3054</v>
      </c>
      <c r="D858" s="150" t="s">
        <v>2911</v>
      </c>
      <c r="E858" s="151"/>
      <c r="F858" s="150" t="s">
        <v>3055</v>
      </c>
      <c r="G858" s="150" t="s">
        <v>3056</v>
      </c>
    </row>
    <row r="859" spans="1:7" ht="17.25" hidden="1">
      <c r="A859" s="52" t="s">
        <v>3538</v>
      </c>
      <c r="B859" s="52"/>
      <c r="C859" s="52"/>
      <c r="D859" s="52"/>
      <c r="E859" s="53"/>
      <c r="F859" s="52"/>
      <c r="G859" s="52"/>
    </row>
    <row r="860" spans="1:7" ht="17.100000000000001" hidden="1">
      <c r="A860" s="150" t="s">
        <v>3063</v>
      </c>
      <c r="B860" s="150" t="s">
        <v>3020</v>
      </c>
      <c r="C860" s="150"/>
      <c r="D860" s="150" t="s">
        <v>2911</v>
      </c>
      <c r="E860" s="151"/>
      <c r="F860" s="150" t="s">
        <v>3064</v>
      </c>
      <c r="G860" s="150" t="s">
        <v>2913</v>
      </c>
    </row>
    <row r="861" spans="1:7" ht="17.25" hidden="1">
      <c r="A861" s="52" t="s">
        <v>3539</v>
      </c>
      <c r="B861" s="52"/>
      <c r="C861" s="52"/>
      <c r="D861" s="52"/>
      <c r="E861" s="53"/>
      <c r="F861" s="52"/>
      <c r="G861" s="52"/>
    </row>
    <row r="862" spans="1:7" ht="17.100000000000001" hidden="1">
      <c r="A862" s="150" t="s">
        <v>3066</v>
      </c>
      <c r="B862" s="150"/>
      <c r="C862" s="150" t="s">
        <v>666</v>
      </c>
      <c r="D862" s="150" t="s">
        <v>2911</v>
      </c>
      <c r="E862" s="151"/>
      <c r="F862" s="150" t="s">
        <v>3067</v>
      </c>
      <c r="G862" s="150" t="s">
        <v>2913</v>
      </c>
    </row>
    <row r="863" spans="1:7" ht="17.100000000000001" hidden="1">
      <c r="A863" s="150" t="s">
        <v>3068</v>
      </c>
      <c r="B863" s="150" t="s">
        <v>3020</v>
      </c>
      <c r="C863" s="150" t="s">
        <v>3069</v>
      </c>
      <c r="D863" s="150" t="s">
        <v>2911</v>
      </c>
      <c r="E863" s="151"/>
      <c r="F863" s="150" t="s">
        <v>3070</v>
      </c>
      <c r="G863" s="150" t="s">
        <v>2913</v>
      </c>
    </row>
    <row r="864" spans="1:7" ht="17.100000000000001" hidden="1">
      <c r="A864" s="148" t="s">
        <v>3068</v>
      </c>
      <c r="B864" s="148" t="s">
        <v>3020</v>
      </c>
      <c r="C864" s="148" t="s">
        <v>3069</v>
      </c>
      <c r="D864" s="148" t="s">
        <v>3528</v>
      </c>
      <c r="E864" s="149" t="s">
        <v>3530</v>
      </c>
      <c r="F864" s="149" t="s">
        <v>2967</v>
      </c>
      <c r="G864" s="148" t="s">
        <v>2913</v>
      </c>
    </row>
    <row r="865" spans="1:7" ht="17.100000000000001" hidden="1">
      <c r="A865" s="150" t="s">
        <v>3071</v>
      </c>
      <c r="B865" s="150" t="s">
        <v>97</v>
      </c>
      <c r="C865" s="150"/>
      <c r="D865" s="150" t="s">
        <v>2911</v>
      </c>
      <c r="E865" s="151"/>
      <c r="F865" s="150" t="s">
        <v>3072</v>
      </c>
      <c r="G865" s="150" t="s">
        <v>2913</v>
      </c>
    </row>
    <row r="866" spans="1:7" ht="17.25" hidden="1">
      <c r="A866" s="52" t="s">
        <v>3540</v>
      </c>
      <c r="B866" s="52"/>
      <c r="C866" s="52"/>
      <c r="D866" s="52"/>
      <c r="E866" s="53"/>
      <c r="F866" s="52"/>
      <c r="G866" s="52"/>
    </row>
    <row r="867" spans="1:7" ht="17.25" hidden="1">
      <c r="A867" s="150" t="s">
        <v>3086</v>
      </c>
      <c r="B867" s="150" t="s">
        <v>36</v>
      </c>
      <c r="C867" s="150" t="s">
        <v>666</v>
      </c>
      <c r="D867" s="150" t="s">
        <v>3541</v>
      </c>
      <c r="E867" s="151" t="s">
        <v>666</v>
      </c>
      <c r="F867" s="150" t="s">
        <v>2856</v>
      </c>
      <c r="G867" s="150" t="s">
        <v>3087</v>
      </c>
    </row>
    <row r="868" spans="1:7" ht="17.25" hidden="1">
      <c r="A868" s="150" t="s">
        <v>3088</v>
      </c>
      <c r="B868" s="150" t="s">
        <v>40</v>
      </c>
      <c r="C868" s="150" t="s">
        <v>666</v>
      </c>
      <c r="D868" s="150" t="s">
        <v>3541</v>
      </c>
      <c r="E868" s="151" t="s">
        <v>666</v>
      </c>
      <c r="F868" s="151" t="s">
        <v>2856</v>
      </c>
      <c r="G868" s="150" t="s">
        <v>3089</v>
      </c>
    </row>
    <row r="869" spans="1:7" ht="17.100000000000001" hidden="1">
      <c r="A869" s="150" t="s">
        <v>3090</v>
      </c>
      <c r="B869" s="150" t="s">
        <v>42</v>
      </c>
      <c r="C869" s="150" t="s">
        <v>3091</v>
      </c>
      <c r="D869" s="150" t="s">
        <v>3541</v>
      </c>
      <c r="E869" s="151" t="s">
        <v>666</v>
      </c>
      <c r="F869" s="150" t="s">
        <v>2856</v>
      </c>
      <c r="G869" s="150" t="s">
        <v>3093</v>
      </c>
    </row>
    <row r="870" spans="1:7" ht="17.100000000000001" hidden="1">
      <c r="A870" s="150" t="s">
        <v>3095</v>
      </c>
      <c r="B870" s="150" t="s">
        <v>44</v>
      </c>
      <c r="C870" s="150" t="s">
        <v>1902</v>
      </c>
      <c r="D870" s="150" t="s">
        <v>3541</v>
      </c>
      <c r="E870" s="151" t="s">
        <v>666</v>
      </c>
      <c r="F870" s="150" t="s">
        <v>2856</v>
      </c>
      <c r="G870" s="150" t="s">
        <v>3096</v>
      </c>
    </row>
    <row r="871" spans="1:7" ht="17.100000000000001">
      <c r="A871" s="150" t="s">
        <v>2910</v>
      </c>
      <c r="B871" s="150" t="s">
        <v>36</v>
      </c>
      <c r="C871" s="150"/>
      <c r="D871" s="150" t="s">
        <v>2911</v>
      </c>
      <c r="E871" s="151"/>
      <c r="F871" s="150" t="s">
        <v>2912</v>
      </c>
      <c r="G871" s="150" t="s">
        <v>2913</v>
      </c>
    </row>
    <row r="872" spans="1:7" ht="17.25">
      <c r="A872" s="150" t="s">
        <v>3099</v>
      </c>
      <c r="B872" s="150" t="s">
        <v>2933</v>
      </c>
      <c r="C872" s="150" t="s">
        <v>3100</v>
      </c>
      <c r="D872" s="150" t="s">
        <v>3541</v>
      </c>
      <c r="E872" s="151" t="s">
        <v>677</v>
      </c>
      <c r="F872" s="150" t="s">
        <v>2856</v>
      </c>
      <c r="G872" s="150" t="s">
        <v>3101</v>
      </c>
    </row>
    <row r="873" spans="1:7" ht="17.25">
      <c r="A873" s="52" t="s">
        <v>3542</v>
      </c>
      <c r="B873" s="52"/>
      <c r="C873" s="52"/>
      <c r="D873" s="52"/>
      <c r="E873" s="53"/>
      <c r="F873" s="52"/>
      <c r="G873" s="52"/>
    </row>
    <row r="874" spans="1:7" ht="17.25">
      <c r="A874" s="148" t="s">
        <v>3103</v>
      </c>
      <c r="B874" s="148" t="s">
        <v>35</v>
      </c>
      <c r="C874" s="148" t="s">
        <v>3104</v>
      </c>
      <c r="D874" s="148" t="s">
        <v>3541</v>
      </c>
      <c r="E874" s="149" t="s">
        <v>3543</v>
      </c>
      <c r="F874" s="149" t="s">
        <v>2967</v>
      </c>
      <c r="G874" s="148" t="s">
        <v>3106</v>
      </c>
    </row>
    <row r="875" spans="1:7" ht="17.100000000000001">
      <c r="A875" s="150" t="s">
        <v>2920</v>
      </c>
      <c r="B875" s="150" t="s">
        <v>36</v>
      </c>
      <c r="C875" s="150" t="s">
        <v>2921</v>
      </c>
      <c r="D875" s="150" t="s">
        <v>3541</v>
      </c>
      <c r="E875" s="151" t="s">
        <v>3544</v>
      </c>
      <c r="F875" s="150" t="s">
        <v>2859</v>
      </c>
      <c r="G875" s="150" t="s">
        <v>2923</v>
      </c>
    </row>
    <row r="876" spans="1:7" ht="17.100000000000001">
      <c r="A876" s="150" t="s">
        <v>3110</v>
      </c>
      <c r="B876" s="150" t="s">
        <v>36</v>
      </c>
      <c r="C876" s="150" t="s">
        <v>3111</v>
      </c>
      <c r="D876" s="150" t="s">
        <v>3541</v>
      </c>
      <c r="E876" s="151" t="s">
        <v>666</v>
      </c>
      <c r="F876" s="150" t="s">
        <v>2856</v>
      </c>
      <c r="G876" s="150" t="s">
        <v>3112</v>
      </c>
    </row>
    <row r="877" spans="1:7" ht="17.100000000000001">
      <c r="A877" s="150" t="s">
        <v>3113</v>
      </c>
      <c r="B877" s="150" t="s">
        <v>38</v>
      </c>
      <c r="C877" s="150" t="s">
        <v>666</v>
      </c>
      <c r="D877" s="150" t="s">
        <v>3541</v>
      </c>
      <c r="E877" s="151" t="s">
        <v>666</v>
      </c>
      <c r="F877" s="150" t="s">
        <v>2856</v>
      </c>
      <c r="G877" s="150" t="s">
        <v>2913</v>
      </c>
    </row>
    <row r="878" spans="1:7" ht="17.25">
      <c r="A878" s="150" t="s">
        <v>3114</v>
      </c>
      <c r="B878" s="150" t="s">
        <v>38</v>
      </c>
      <c r="C878" s="150" t="s">
        <v>3115</v>
      </c>
      <c r="D878" s="150" t="s">
        <v>3541</v>
      </c>
      <c r="E878" s="151" t="s">
        <v>1330</v>
      </c>
      <c r="F878" s="150" t="s">
        <v>2857</v>
      </c>
      <c r="G878" s="150" t="s">
        <v>3116</v>
      </c>
    </row>
    <row r="879" spans="1:7" ht="17.100000000000001">
      <c r="A879" s="150" t="s">
        <v>2927</v>
      </c>
      <c r="B879" s="150" t="s">
        <v>42</v>
      </c>
      <c r="C879" s="150" t="s">
        <v>2921</v>
      </c>
      <c r="D879" s="150" t="s">
        <v>3541</v>
      </c>
      <c r="E879" s="151" t="s">
        <v>3544</v>
      </c>
      <c r="F879" s="150" t="s">
        <v>2859</v>
      </c>
      <c r="G879" s="150" t="s">
        <v>2928</v>
      </c>
    </row>
    <row r="880" spans="1:7" ht="17.25">
      <c r="A880" s="150" t="s">
        <v>3119</v>
      </c>
      <c r="B880" s="150" t="s">
        <v>42</v>
      </c>
      <c r="C880" s="150" t="s">
        <v>3120</v>
      </c>
      <c r="D880" s="150" t="s">
        <v>3541</v>
      </c>
      <c r="E880" s="151" t="s">
        <v>666</v>
      </c>
      <c r="F880" s="150" t="s">
        <v>2856</v>
      </c>
      <c r="G880" s="150" t="s">
        <v>3121</v>
      </c>
    </row>
    <row r="881" spans="1:7" ht="17.100000000000001">
      <c r="A881" s="150" t="s">
        <v>2929</v>
      </c>
      <c r="B881" s="150" t="s">
        <v>44</v>
      </c>
      <c r="C881" s="150" t="s">
        <v>2921</v>
      </c>
      <c r="D881" s="150" t="s">
        <v>3541</v>
      </c>
      <c r="E881" s="151" t="s">
        <v>3544</v>
      </c>
      <c r="F881" s="150" t="s">
        <v>2859</v>
      </c>
      <c r="G881" s="150" t="s">
        <v>2913</v>
      </c>
    </row>
    <row r="882" spans="1:7" ht="17.100000000000001">
      <c r="A882" s="150" t="s">
        <v>2930</v>
      </c>
      <c r="B882" s="150" t="s">
        <v>64</v>
      </c>
      <c r="C882" s="150" t="s">
        <v>2921</v>
      </c>
      <c r="D882" s="150" t="s">
        <v>3541</v>
      </c>
      <c r="E882" s="151" t="s">
        <v>3544</v>
      </c>
      <c r="F882" s="150" t="s">
        <v>2859</v>
      </c>
      <c r="G882" s="150" t="s">
        <v>2913</v>
      </c>
    </row>
    <row r="883" spans="1:7" ht="17.25">
      <c r="A883" s="150" t="s">
        <v>3129</v>
      </c>
      <c r="B883" s="150" t="s">
        <v>65</v>
      </c>
      <c r="C883" s="150" t="s">
        <v>3115</v>
      </c>
      <c r="D883" s="150" t="s">
        <v>3541</v>
      </c>
      <c r="E883" s="151" t="s">
        <v>1330</v>
      </c>
      <c r="F883" s="151" t="s">
        <v>2857</v>
      </c>
      <c r="G883" s="150" t="s">
        <v>3116</v>
      </c>
    </row>
    <row r="884" spans="1:7" ht="17.100000000000001">
      <c r="A884" s="150" t="s">
        <v>2932</v>
      </c>
      <c r="B884" s="150" t="s">
        <v>2933</v>
      </c>
      <c r="C884" s="150"/>
      <c r="D884" s="150" t="s">
        <v>2911</v>
      </c>
      <c r="E884" s="151"/>
      <c r="F884" s="150" t="s">
        <v>2912</v>
      </c>
      <c r="G884" s="150" t="s">
        <v>2913</v>
      </c>
    </row>
    <row r="885" spans="1:7" ht="17.25">
      <c r="A885" s="150" t="s">
        <v>2934</v>
      </c>
      <c r="B885" s="150" t="s">
        <v>2933</v>
      </c>
      <c r="C885" s="150"/>
      <c r="D885" s="150" t="s">
        <v>2911</v>
      </c>
      <c r="E885" s="151"/>
      <c r="F885" s="150" t="s">
        <v>2912</v>
      </c>
      <c r="G885" s="150" t="s">
        <v>2913</v>
      </c>
    </row>
    <row r="886" spans="1:7" ht="17.100000000000001">
      <c r="A886" s="150" t="s">
        <v>2935</v>
      </c>
      <c r="B886" s="150" t="s">
        <v>2936</v>
      </c>
      <c r="C886" s="150"/>
      <c r="D886" s="150" t="s">
        <v>2911</v>
      </c>
      <c r="E886" s="151"/>
      <c r="F886" s="150" t="s">
        <v>2912</v>
      </c>
      <c r="G886" s="150" t="s">
        <v>2913</v>
      </c>
    </row>
    <row r="887" spans="1:7" ht="17.100000000000001" hidden="1">
      <c r="A887" s="150" t="s">
        <v>2937</v>
      </c>
      <c r="B887" s="150" t="s">
        <v>2938</v>
      </c>
      <c r="C887" s="150"/>
      <c r="D887" s="150" t="s">
        <v>2911</v>
      </c>
      <c r="E887" s="151"/>
      <c r="F887" s="150" t="s">
        <v>2912</v>
      </c>
      <c r="G887" s="150" t="s">
        <v>2913</v>
      </c>
    </row>
    <row r="888" spans="1:7" ht="17.100000000000001" hidden="1">
      <c r="A888" s="150" t="s">
        <v>2939</v>
      </c>
      <c r="B888" s="150" t="s">
        <v>2938</v>
      </c>
      <c r="C888" s="150"/>
      <c r="D888" s="150" t="s">
        <v>2911</v>
      </c>
      <c r="E888" s="151"/>
      <c r="F888" s="150" t="s">
        <v>2912</v>
      </c>
      <c r="G888" s="150" t="s">
        <v>2913</v>
      </c>
    </row>
    <row r="889" spans="1:7" ht="17.100000000000001" hidden="1">
      <c r="A889" s="150" t="s">
        <v>2940</v>
      </c>
      <c r="B889" s="150" t="s">
        <v>2938</v>
      </c>
      <c r="C889" s="150"/>
      <c r="D889" s="150" t="s">
        <v>2911</v>
      </c>
      <c r="E889" s="151"/>
      <c r="F889" s="150" t="s">
        <v>2912</v>
      </c>
      <c r="G889" s="150" t="s">
        <v>2913</v>
      </c>
    </row>
    <row r="890" spans="1:7" ht="17.100000000000001" hidden="1">
      <c r="A890" s="150" t="s">
        <v>2941</v>
      </c>
      <c r="B890" s="150" t="s">
        <v>2938</v>
      </c>
      <c r="C890" s="150"/>
      <c r="D890" s="150" t="s">
        <v>2911</v>
      </c>
      <c r="E890" s="151"/>
      <c r="F890" s="150" t="s">
        <v>2912</v>
      </c>
      <c r="G890" s="150" t="s">
        <v>2913</v>
      </c>
    </row>
    <row r="891" spans="1:7" ht="17.100000000000001" hidden="1">
      <c r="A891" s="150" t="s">
        <v>2942</v>
      </c>
      <c r="B891" s="150" t="s">
        <v>36</v>
      </c>
      <c r="C891" s="150"/>
      <c r="D891" s="150" t="s">
        <v>2911</v>
      </c>
      <c r="E891" s="151"/>
      <c r="F891" s="150" t="s">
        <v>2912</v>
      </c>
      <c r="G891" s="150" t="s">
        <v>2913</v>
      </c>
    </row>
    <row r="892" spans="1:7" ht="17.25" hidden="1">
      <c r="A892" s="150" t="s">
        <v>2943</v>
      </c>
      <c r="B892" s="150" t="s">
        <v>35</v>
      </c>
      <c r="C892" s="150"/>
      <c r="D892" s="150" t="s">
        <v>2911</v>
      </c>
      <c r="E892" s="151"/>
      <c r="F892" s="150" t="s">
        <v>2912</v>
      </c>
      <c r="G892" s="150" t="s">
        <v>2913</v>
      </c>
    </row>
    <row r="893" spans="1:7" ht="17.25" hidden="1">
      <c r="A893" s="150" t="s">
        <v>2944</v>
      </c>
      <c r="B893" s="150" t="s">
        <v>40</v>
      </c>
      <c r="C893" s="150"/>
      <c r="D893" s="150" t="s">
        <v>2911</v>
      </c>
      <c r="E893" s="151"/>
      <c r="F893" s="151" t="s">
        <v>2912</v>
      </c>
      <c r="G893" s="150" t="s">
        <v>2913</v>
      </c>
    </row>
    <row r="894" spans="1:7" ht="17.100000000000001" hidden="1">
      <c r="A894" s="150" t="s">
        <v>2945</v>
      </c>
      <c r="B894" s="150" t="s">
        <v>2946</v>
      </c>
      <c r="C894" s="150"/>
      <c r="D894" s="150" t="s">
        <v>2911</v>
      </c>
      <c r="E894" s="151"/>
      <c r="F894" s="150" t="s">
        <v>2912</v>
      </c>
      <c r="G894" s="150" t="s">
        <v>2913</v>
      </c>
    </row>
    <row r="895" spans="1:7" ht="17.100000000000001" hidden="1">
      <c r="A895" s="150" t="s">
        <v>2947</v>
      </c>
      <c r="B895" s="150" t="s">
        <v>35</v>
      </c>
      <c r="C895" s="150"/>
      <c r="D895" s="150" t="s">
        <v>2911</v>
      </c>
      <c r="E895" s="151"/>
      <c r="F895" s="150" t="s">
        <v>2912</v>
      </c>
      <c r="G895" s="150" t="s">
        <v>2913</v>
      </c>
    </row>
    <row r="896" spans="1:7" ht="17.100000000000001" hidden="1">
      <c r="A896" s="150" t="s">
        <v>2948</v>
      </c>
      <c r="B896" s="150" t="s">
        <v>42</v>
      </c>
      <c r="C896" s="150" t="s">
        <v>2921</v>
      </c>
      <c r="D896" s="150" t="s">
        <v>3541</v>
      </c>
      <c r="E896" s="151" t="s">
        <v>3544</v>
      </c>
      <c r="F896" s="150" t="s">
        <v>2859</v>
      </c>
      <c r="G896" s="150" t="s">
        <v>2949</v>
      </c>
    </row>
    <row r="897" spans="1:7" ht="17.25">
      <c r="A897" s="150" t="s">
        <v>3132</v>
      </c>
      <c r="B897" s="150" t="s">
        <v>35</v>
      </c>
      <c r="C897" s="150" t="s">
        <v>666</v>
      </c>
      <c r="D897" s="150" t="s">
        <v>3541</v>
      </c>
      <c r="E897" s="151" t="s">
        <v>666</v>
      </c>
      <c r="F897" s="151" t="s">
        <v>2856</v>
      </c>
      <c r="G897" s="150" t="s">
        <v>3133</v>
      </c>
    </row>
    <row r="898" spans="1:7" ht="17.100000000000001">
      <c r="A898" s="150" t="s">
        <v>3135</v>
      </c>
      <c r="B898" s="150" t="s">
        <v>3136</v>
      </c>
      <c r="C898" s="150" t="s">
        <v>1330</v>
      </c>
      <c r="D898" s="150" t="s">
        <v>3541</v>
      </c>
      <c r="E898" s="151" t="s">
        <v>1330</v>
      </c>
      <c r="F898" s="150" t="s">
        <v>2857</v>
      </c>
      <c r="G898" s="150" t="s">
        <v>3137</v>
      </c>
    </row>
    <row r="899" spans="1:7" ht="17.25">
      <c r="A899" s="52" t="s">
        <v>3545</v>
      </c>
      <c r="B899" s="52"/>
      <c r="C899" s="52"/>
      <c r="D899" s="52"/>
      <c r="E899" s="53"/>
      <c r="F899" s="52"/>
      <c r="G899" s="52"/>
    </row>
    <row r="900" spans="1:7" ht="17.100000000000001">
      <c r="A900" s="150" t="s">
        <v>3139</v>
      </c>
      <c r="B900" s="150" t="s">
        <v>35</v>
      </c>
      <c r="C900" s="150" t="s">
        <v>666</v>
      </c>
      <c r="D900" s="150" t="s">
        <v>3541</v>
      </c>
      <c r="E900" s="151" t="s">
        <v>666</v>
      </c>
      <c r="F900" s="150" t="s">
        <v>2856</v>
      </c>
      <c r="G900" s="150" t="s">
        <v>3140</v>
      </c>
    </row>
    <row r="901" spans="1:7" ht="17.100000000000001">
      <c r="A901" s="150" t="s">
        <v>3142</v>
      </c>
      <c r="B901" s="150" t="s">
        <v>35</v>
      </c>
      <c r="C901" s="150" t="s">
        <v>666</v>
      </c>
      <c r="D901" s="150" t="s">
        <v>3541</v>
      </c>
      <c r="E901" s="151" t="s">
        <v>666</v>
      </c>
      <c r="F901" s="150" t="s">
        <v>2856</v>
      </c>
      <c r="G901" s="150" t="s">
        <v>3143</v>
      </c>
    </row>
    <row r="902" spans="1:7" ht="17.25">
      <c r="A902" s="150" t="s">
        <v>3165</v>
      </c>
      <c r="B902" s="150" t="s">
        <v>2933</v>
      </c>
      <c r="C902" s="150" t="s">
        <v>666</v>
      </c>
      <c r="D902" s="150" t="s">
        <v>3541</v>
      </c>
      <c r="E902" s="151" t="s">
        <v>666</v>
      </c>
      <c r="F902" s="151" t="s">
        <v>2856</v>
      </c>
      <c r="G902" s="150" t="s">
        <v>2913</v>
      </c>
    </row>
    <row r="903" spans="1:7" ht="17.100000000000001">
      <c r="A903" s="150" t="s">
        <v>2954</v>
      </c>
      <c r="B903" s="150" t="s">
        <v>40</v>
      </c>
      <c r="C903" s="150"/>
      <c r="D903" s="150" t="s">
        <v>2911</v>
      </c>
      <c r="E903" s="151"/>
      <c r="F903" s="150" t="s">
        <v>2912</v>
      </c>
      <c r="G903" s="150" t="s">
        <v>2955</v>
      </c>
    </row>
    <row r="904" spans="1:7" ht="17.25">
      <c r="A904" s="52" t="s">
        <v>3546</v>
      </c>
      <c r="B904" s="52"/>
      <c r="C904" s="52"/>
      <c r="D904" s="52"/>
      <c r="E904" s="53"/>
      <c r="F904" s="52"/>
      <c r="G904" s="52"/>
    </row>
    <row r="905" spans="1:7" ht="17.100000000000001">
      <c r="A905" s="150" t="s">
        <v>3171</v>
      </c>
      <c r="B905" s="150" t="s">
        <v>40</v>
      </c>
      <c r="C905" s="150" t="s">
        <v>3172</v>
      </c>
      <c r="D905" s="150" t="s">
        <v>3541</v>
      </c>
      <c r="E905" s="151" t="s">
        <v>666</v>
      </c>
      <c r="F905" s="150" t="s">
        <v>2856</v>
      </c>
      <c r="G905" s="150" t="s">
        <v>3173</v>
      </c>
    </row>
    <row r="906" spans="1:7" ht="17.100000000000001">
      <c r="A906" s="150" t="s">
        <v>2957</v>
      </c>
      <c r="B906" s="150" t="s">
        <v>42</v>
      </c>
      <c r="C906" s="150" t="s">
        <v>2921</v>
      </c>
      <c r="D906" s="150" t="s">
        <v>3541</v>
      </c>
      <c r="E906" s="151" t="s">
        <v>3544</v>
      </c>
      <c r="F906" s="150" t="s">
        <v>2859</v>
      </c>
      <c r="G906" s="150" t="s">
        <v>2958</v>
      </c>
    </row>
    <row r="907" spans="1:7" ht="17.100000000000001">
      <c r="A907" s="150" t="s">
        <v>2959</v>
      </c>
      <c r="B907" s="150" t="s">
        <v>42</v>
      </c>
      <c r="C907" s="150" t="s">
        <v>2960</v>
      </c>
      <c r="D907" s="150" t="s">
        <v>3541</v>
      </c>
      <c r="E907" s="151" t="s">
        <v>3177</v>
      </c>
      <c r="F907" s="150" t="s">
        <v>2859</v>
      </c>
      <c r="G907" s="150" t="s">
        <v>2962</v>
      </c>
    </row>
    <row r="908" spans="1:7" ht="17.100000000000001">
      <c r="A908" s="150" t="s">
        <v>3181</v>
      </c>
      <c r="B908" s="150" t="s">
        <v>44</v>
      </c>
      <c r="C908" s="150" t="s">
        <v>3182</v>
      </c>
      <c r="D908" s="150" t="s">
        <v>3541</v>
      </c>
      <c r="E908" s="151" t="s">
        <v>1330</v>
      </c>
      <c r="F908" s="150" t="s">
        <v>2857</v>
      </c>
      <c r="G908" s="150" t="s">
        <v>3183</v>
      </c>
    </row>
    <row r="909" spans="1:7" ht="17.100000000000001">
      <c r="A909" s="150" t="s">
        <v>3184</v>
      </c>
      <c r="B909" s="150" t="s">
        <v>63</v>
      </c>
      <c r="C909" s="150" t="s">
        <v>666</v>
      </c>
      <c r="D909" s="150" t="s">
        <v>3541</v>
      </c>
      <c r="E909" s="151" t="s">
        <v>666</v>
      </c>
      <c r="F909" s="150" t="s">
        <v>2856</v>
      </c>
      <c r="G909" s="150" t="s">
        <v>3185</v>
      </c>
    </row>
    <row r="910" spans="1:7" ht="17.100000000000001">
      <c r="A910" s="150" t="s">
        <v>2963</v>
      </c>
      <c r="B910" s="150" t="s">
        <v>63</v>
      </c>
      <c r="C910" s="150" t="s">
        <v>2921</v>
      </c>
      <c r="D910" s="150" t="s">
        <v>3541</v>
      </c>
      <c r="E910" s="151" t="s">
        <v>3544</v>
      </c>
      <c r="F910" s="150" t="s">
        <v>2859</v>
      </c>
      <c r="G910" s="150" t="s">
        <v>2958</v>
      </c>
    </row>
    <row r="911" spans="1:7" ht="17.100000000000001">
      <c r="A911" s="150" t="s">
        <v>3186</v>
      </c>
      <c r="B911" s="150" t="s">
        <v>65</v>
      </c>
      <c r="C911" s="150" t="s">
        <v>1330</v>
      </c>
      <c r="D911" s="150" t="s">
        <v>3541</v>
      </c>
      <c r="E911" s="151" t="s">
        <v>1330</v>
      </c>
      <c r="F911" s="150" t="s">
        <v>2857</v>
      </c>
      <c r="G911" s="150" t="s">
        <v>3187</v>
      </c>
    </row>
    <row r="912" spans="1:7" ht="17.100000000000001">
      <c r="A912" s="150" t="s">
        <v>2969</v>
      </c>
      <c r="B912" s="150" t="s">
        <v>35</v>
      </c>
      <c r="C912" s="150" t="s">
        <v>2921</v>
      </c>
      <c r="D912" s="150" t="s">
        <v>3541</v>
      </c>
      <c r="E912" s="151" t="s">
        <v>3544</v>
      </c>
      <c r="F912" s="150" t="s">
        <v>2859</v>
      </c>
      <c r="G912" s="150" t="s">
        <v>2913</v>
      </c>
    </row>
    <row r="913" spans="1:7" ht="17.100000000000001">
      <c r="A913" s="150" t="s">
        <v>2970</v>
      </c>
      <c r="B913" s="150" t="s">
        <v>36</v>
      </c>
      <c r="C913" s="150"/>
      <c r="D913" s="150" t="s">
        <v>2911</v>
      </c>
      <c r="E913" s="151"/>
      <c r="F913" s="150" t="s">
        <v>2912</v>
      </c>
      <c r="G913" s="150" t="s">
        <v>2913</v>
      </c>
    </row>
    <row r="914" spans="1:7" ht="17.100000000000001">
      <c r="A914" s="150" t="s">
        <v>3188</v>
      </c>
      <c r="B914" s="150" t="s">
        <v>3189</v>
      </c>
      <c r="C914" s="150" t="s">
        <v>666</v>
      </c>
      <c r="D914" s="150" t="s">
        <v>3541</v>
      </c>
      <c r="E914" s="151" t="s">
        <v>666</v>
      </c>
      <c r="F914" s="150" t="s">
        <v>2856</v>
      </c>
      <c r="G914" s="150" t="s">
        <v>3190</v>
      </c>
    </row>
    <row r="915" spans="1:7" ht="17.25">
      <c r="A915" s="52" t="s">
        <v>3547</v>
      </c>
      <c r="B915" s="52"/>
      <c r="C915" s="52"/>
      <c r="D915" s="52"/>
      <c r="E915" s="53"/>
      <c r="F915" s="52"/>
      <c r="G915" s="52"/>
    </row>
    <row r="916" spans="1:7" ht="17.100000000000001">
      <c r="A916" s="150" t="s">
        <v>3194</v>
      </c>
      <c r="B916" s="150" t="s">
        <v>38</v>
      </c>
      <c r="C916" s="150" t="s">
        <v>666</v>
      </c>
      <c r="D916" s="150" t="s">
        <v>3541</v>
      </c>
      <c r="E916" s="151" t="s">
        <v>666</v>
      </c>
      <c r="F916" s="150" t="s">
        <v>2856</v>
      </c>
      <c r="G916" s="150" t="s">
        <v>3195</v>
      </c>
    </row>
    <row r="917" spans="1:7" ht="17.25" hidden="1">
      <c r="A917" s="150" t="s">
        <v>2978</v>
      </c>
      <c r="B917" s="150" t="s">
        <v>40</v>
      </c>
      <c r="C917" s="150" t="s">
        <v>2921</v>
      </c>
      <c r="D917" s="150" t="s">
        <v>3541</v>
      </c>
      <c r="E917" s="151" t="s">
        <v>3544</v>
      </c>
      <c r="F917" s="151" t="s">
        <v>2859</v>
      </c>
      <c r="G917" s="150" t="s">
        <v>2913</v>
      </c>
    </row>
    <row r="918" spans="1:7" ht="17.25" hidden="1">
      <c r="A918" s="150" t="s">
        <v>3198</v>
      </c>
      <c r="B918" s="150" t="s">
        <v>40</v>
      </c>
      <c r="C918" s="150" t="s">
        <v>666</v>
      </c>
      <c r="D918" s="150" t="s">
        <v>3541</v>
      </c>
      <c r="E918" s="151" t="s">
        <v>666</v>
      </c>
      <c r="F918" s="150" t="s">
        <v>2856</v>
      </c>
      <c r="G918" s="150" t="s">
        <v>3199</v>
      </c>
    </row>
    <row r="919" spans="1:7" ht="17.100000000000001" hidden="1">
      <c r="A919" s="150" t="s">
        <v>2979</v>
      </c>
      <c r="B919" s="150" t="s">
        <v>42</v>
      </c>
      <c r="C919" s="150" t="s">
        <v>2960</v>
      </c>
      <c r="D919" s="150" t="s">
        <v>3541</v>
      </c>
      <c r="E919" s="151" t="s">
        <v>3177</v>
      </c>
      <c r="F919" s="151" t="s">
        <v>2859</v>
      </c>
      <c r="G919" s="150" t="s">
        <v>2913</v>
      </c>
    </row>
    <row r="920" spans="1:7" ht="17.100000000000001" hidden="1">
      <c r="A920" s="150" t="s">
        <v>2980</v>
      </c>
      <c r="B920" s="150" t="s">
        <v>64</v>
      </c>
      <c r="C920" s="150" t="s">
        <v>2921</v>
      </c>
      <c r="D920" s="150" t="s">
        <v>3541</v>
      </c>
      <c r="E920" s="151" t="s">
        <v>3544</v>
      </c>
      <c r="F920" s="150" t="s">
        <v>2859</v>
      </c>
      <c r="G920" s="150" t="s">
        <v>2981</v>
      </c>
    </row>
    <row r="921" spans="1:7" ht="17.100000000000001" hidden="1">
      <c r="A921" s="150" t="s">
        <v>3220</v>
      </c>
      <c r="B921" s="150"/>
      <c r="C921" s="150" t="s">
        <v>3221</v>
      </c>
      <c r="D921" s="150" t="s">
        <v>3541</v>
      </c>
      <c r="E921" s="151" t="s">
        <v>666</v>
      </c>
      <c r="F921" s="150" t="s">
        <v>2856</v>
      </c>
      <c r="G921" s="150" t="s">
        <v>3222</v>
      </c>
    </row>
    <row r="922" spans="1:7" ht="17.100000000000001" hidden="1">
      <c r="A922" s="150" t="s">
        <v>3223</v>
      </c>
      <c r="B922" s="150" t="s">
        <v>3224</v>
      </c>
      <c r="C922" s="150" t="s">
        <v>1330</v>
      </c>
      <c r="D922" s="150" t="s">
        <v>3541</v>
      </c>
      <c r="E922" s="151" t="s">
        <v>1330</v>
      </c>
      <c r="F922" s="150" t="s">
        <v>2857</v>
      </c>
      <c r="G922" s="150" t="s">
        <v>2913</v>
      </c>
    </row>
    <row r="923" spans="1:7" ht="17.25" hidden="1">
      <c r="A923" s="52" t="s">
        <v>3548</v>
      </c>
      <c r="B923" s="52"/>
      <c r="C923" s="52"/>
      <c r="D923" s="52"/>
      <c r="E923" s="53"/>
      <c r="F923" s="52"/>
      <c r="G923" s="52"/>
    </row>
    <row r="924" spans="1:7" ht="17.100000000000001" hidden="1">
      <c r="A924" s="150" t="s">
        <v>3226</v>
      </c>
      <c r="B924" s="150" t="s">
        <v>36</v>
      </c>
      <c r="C924" s="150" t="s">
        <v>666</v>
      </c>
      <c r="D924" s="150" t="s">
        <v>3541</v>
      </c>
      <c r="E924" s="151" t="s">
        <v>666</v>
      </c>
      <c r="F924" s="151" t="s">
        <v>2856</v>
      </c>
      <c r="G924" s="150" t="s">
        <v>2913</v>
      </c>
    </row>
    <row r="925" spans="1:7" ht="17.100000000000001" hidden="1">
      <c r="A925" s="150" t="s">
        <v>3229</v>
      </c>
      <c r="B925" s="150" t="s">
        <v>42</v>
      </c>
      <c r="C925" s="150" t="s">
        <v>3230</v>
      </c>
      <c r="D925" s="150" t="s">
        <v>3541</v>
      </c>
      <c r="E925" s="151" t="s">
        <v>666</v>
      </c>
      <c r="F925" s="150" t="s">
        <v>2856</v>
      </c>
      <c r="G925" s="150" t="s">
        <v>3231</v>
      </c>
    </row>
    <row r="926" spans="1:7" ht="17.100000000000001" hidden="1">
      <c r="A926" s="150" t="s">
        <v>2985</v>
      </c>
      <c r="B926" s="150" t="s">
        <v>36</v>
      </c>
      <c r="C926" s="150" t="s">
        <v>2960</v>
      </c>
      <c r="D926" s="150" t="s">
        <v>3541</v>
      </c>
      <c r="E926" s="151" t="s">
        <v>3177</v>
      </c>
      <c r="F926" s="150" t="s">
        <v>2859</v>
      </c>
      <c r="G926" s="150" t="s">
        <v>2913</v>
      </c>
    </row>
    <row r="927" spans="1:7" ht="17.25" hidden="1">
      <c r="A927" s="150" t="s">
        <v>2986</v>
      </c>
      <c r="B927" s="150" t="s">
        <v>36</v>
      </c>
      <c r="C927" s="150"/>
      <c r="D927" s="150" t="s">
        <v>2911</v>
      </c>
      <c r="E927" s="151"/>
      <c r="F927" s="151" t="s">
        <v>2912</v>
      </c>
      <c r="G927" s="150" t="s">
        <v>2987</v>
      </c>
    </row>
    <row r="928" spans="1:7" ht="17.100000000000001">
      <c r="A928" s="150" t="s">
        <v>3238</v>
      </c>
      <c r="B928" s="150" t="s">
        <v>40</v>
      </c>
      <c r="C928" s="150" t="s">
        <v>3239</v>
      </c>
      <c r="D928" s="150" t="s">
        <v>3541</v>
      </c>
      <c r="E928" s="151" t="s">
        <v>666</v>
      </c>
      <c r="F928" s="150" t="s">
        <v>2856</v>
      </c>
      <c r="G928" s="150" t="s">
        <v>3240</v>
      </c>
    </row>
    <row r="929" spans="1:7" ht="17.100000000000001">
      <c r="A929" s="150" t="s">
        <v>3243</v>
      </c>
      <c r="B929" s="150" t="s">
        <v>40</v>
      </c>
      <c r="C929" s="150" t="s">
        <v>666</v>
      </c>
      <c r="D929" s="150" t="s">
        <v>3541</v>
      </c>
      <c r="E929" s="151" t="s">
        <v>666</v>
      </c>
      <c r="F929" s="150" t="s">
        <v>2856</v>
      </c>
      <c r="G929" s="150" t="s">
        <v>3244</v>
      </c>
    </row>
    <row r="930" spans="1:7" ht="17.25">
      <c r="A930" s="150" t="s">
        <v>3247</v>
      </c>
      <c r="B930" s="150" t="s">
        <v>42</v>
      </c>
      <c r="C930" s="150" t="s">
        <v>3239</v>
      </c>
      <c r="D930" s="150" t="s">
        <v>3541</v>
      </c>
      <c r="E930" s="151" t="s">
        <v>666</v>
      </c>
      <c r="F930" s="151" t="s">
        <v>2856</v>
      </c>
      <c r="G930" s="150" t="s">
        <v>3248</v>
      </c>
    </row>
    <row r="931" spans="1:7" ht="17.100000000000001">
      <c r="A931" s="150" t="s">
        <v>2988</v>
      </c>
      <c r="B931" s="150" t="s">
        <v>42</v>
      </c>
      <c r="C931" s="150" t="s">
        <v>2989</v>
      </c>
      <c r="D931" s="150" t="s">
        <v>3541</v>
      </c>
      <c r="E931" s="151" t="s">
        <v>3544</v>
      </c>
      <c r="F931" s="150" t="s">
        <v>2859</v>
      </c>
      <c r="G931" s="150" t="s">
        <v>2990</v>
      </c>
    </row>
    <row r="932" spans="1:7" ht="17.100000000000001">
      <c r="A932" s="150" t="s">
        <v>3252</v>
      </c>
      <c r="B932" s="150" t="s">
        <v>42</v>
      </c>
      <c r="C932" s="150" t="s">
        <v>666</v>
      </c>
      <c r="D932" s="150" t="s">
        <v>3541</v>
      </c>
      <c r="E932" s="151" t="s">
        <v>666</v>
      </c>
      <c r="F932" s="150" t="s">
        <v>2856</v>
      </c>
      <c r="G932" s="150" t="s">
        <v>3253</v>
      </c>
    </row>
    <row r="933" spans="1:7" ht="17.100000000000001">
      <c r="A933" s="150" t="s">
        <v>2991</v>
      </c>
      <c r="B933" s="150" t="s">
        <v>44</v>
      </c>
      <c r="C933" s="150" t="s">
        <v>2921</v>
      </c>
      <c r="D933" s="150" t="s">
        <v>3541</v>
      </c>
      <c r="E933" s="151" t="s">
        <v>3544</v>
      </c>
      <c r="F933" s="150" t="s">
        <v>2859</v>
      </c>
      <c r="G933" s="150" t="s">
        <v>2992</v>
      </c>
    </row>
    <row r="934" spans="1:7" ht="17.25">
      <c r="A934" s="150" t="s">
        <v>3262</v>
      </c>
      <c r="B934" s="150" t="s">
        <v>2946</v>
      </c>
      <c r="C934" s="150" t="s">
        <v>3263</v>
      </c>
      <c r="D934" s="150" t="s">
        <v>3541</v>
      </c>
      <c r="E934" s="151" t="s">
        <v>666</v>
      </c>
      <c r="F934" s="150" t="s">
        <v>2856</v>
      </c>
      <c r="G934" s="150" t="s">
        <v>3264</v>
      </c>
    </row>
    <row r="935" spans="1:7" ht="17.100000000000001">
      <c r="A935" s="150" t="s">
        <v>2993</v>
      </c>
      <c r="B935" s="150" t="s">
        <v>65</v>
      </c>
      <c r="C935" s="150"/>
      <c r="D935" s="150" t="s">
        <v>2911</v>
      </c>
      <c r="E935" s="151"/>
      <c r="F935" s="150" t="s">
        <v>2912</v>
      </c>
      <c r="G935" s="150" t="s">
        <v>2913</v>
      </c>
    </row>
    <row r="936" spans="1:7" ht="17.100000000000001">
      <c r="A936" s="150" t="s">
        <v>2994</v>
      </c>
      <c r="B936" s="150" t="s">
        <v>40</v>
      </c>
      <c r="C936" s="150"/>
      <c r="D936" s="150" t="s">
        <v>2911</v>
      </c>
      <c r="E936" s="151"/>
      <c r="F936" s="150" t="s">
        <v>2912</v>
      </c>
      <c r="G936" s="150" t="s">
        <v>2913</v>
      </c>
    </row>
    <row r="937" spans="1:7" ht="17.100000000000001">
      <c r="A937" s="150" t="s">
        <v>2995</v>
      </c>
      <c r="B937" s="150" t="s">
        <v>42</v>
      </c>
      <c r="C937" s="150"/>
      <c r="D937" s="150" t="s">
        <v>2911</v>
      </c>
      <c r="E937" s="151"/>
      <c r="F937" s="150" t="s">
        <v>2912</v>
      </c>
      <c r="G937" s="150" t="s">
        <v>2913</v>
      </c>
    </row>
    <row r="938" spans="1:7" ht="17.100000000000001">
      <c r="A938" s="150" t="s">
        <v>2996</v>
      </c>
      <c r="B938" s="150" t="s">
        <v>42</v>
      </c>
      <c r="C938" s="150"/>
      <c r="D938" s="150" t="s">
        <v>2911</v>
      </c>
      <c r="E938" s="151"/>
      <c r="F938" s="150" t="s">
        <v>2912</v>
      </c>
      <c r="G938" s="150" t="s">
        <v>2913</v>
      </c>
    </row>
    <row r="939" spans="1:7" ht="17.100000000000001">
      <c r="A939" s="150" t="s">
        <v>2997</v>
      </c>
      <c r="B939" s="150" t="s">
        <v>2946</v>
      </c>
      <c r="C939" s="150"/>
      <c r="D939" s="150" t="s">
        <v>2911</v>
      </c>
      <c r="E939" s="151"/>
      <c r="F939" s="150" t="s">
        <v>2912</v>
      </c>
      <c r="G939" s="150" t="s">
        <v>2913</v>
      </c>
    </row>
    <row r="940" spans="1:7" ht="17.100000000000001">
      <c r="A940" s="150" t="s">
        <v>2998</v>
      </c>
      <c r="B940" s="150" t="s">
        <v>63</v>
      </c>
      <c r="C940" s="150"/>
      <c r="D940" s="150" t="s">
        <v>2911</v>
      </c>
      <c r="E940" s="151"/>
      <c r="F940" s="150" t="s">
        <v>2912</v>
      </c>
      <c r="G940" s="150" t="s">
        <v>2913</v>
      </c>
    </row>
    <row r="941" spans="1:7" ht="17.25">
      <c r="A941" s="150" t="s">
        <v>2999</v>
      </c>
      <c r="B941" s="150" t="s">
        <v>2946</v>
      </c>
      <c r="C941" s="150"/>
      <c r="D941" s="150" t="s">
        <v>2911</v>
      </c>
      <c r="E941" s="151"/>
      <c r="F941" s="151" t="s">
        <v>2912</v>
      </c>
      <c r="G941" s="150" t="s">
        <v>2913</v>
      </c>
    </row>
    <row r="942" spans="1:7" ht="17.25" hidden="1">
      <c r="A942" s="52" t="s">
        <v>3549</v>
      </c>
      <c r="B942" s="52"/>
      <c r="C942" s="52"/>
      <c r="D942" s="52"/>
      <c r="E942" s="53"/>
      <c r="F942" s="52"/>
      <c r="G942" s="52"/>
    </row>
    <row r="943" spans="1:7" ht="17.100000000000001" hidden="1">
      <c r="A943" s="150" t="s">
        <v>3279</v>
      </c>
      <c r="B943" s="150" t="s">
        <v>38</v>
      </c>
      <c r="C943" s="150" t="s">
        <v>666</v>
      </c>
      <c r="D943" s="150" t="s">
        <v>3541</v>
      </c>
      <c r="E943" s="151" t="s">
        <v>666</v>
      </c>
      <c r="F943" s="150" t="s">
        <v>2856</v>
      </c>
      <c r="G943" s="150" t="s">
        <v>3280</v>
      </c>
    </row>
    <row r="944" spans="1:7" ht="17.100000000000001" hidden="1">
      <c r="A944" s="150" t="s">
        <v>3001</v>
      </c>
      <c r="B944" s="150" t="s">
        <v>44</v>
      </c>
      <c r="C944" s="150"/>
      <c r="D944" s="150" t="s">
        <v>2911</v>
      </c>
      <c r="E944" s="151"/>
      <c r="F944" s="150" t="s">
        <v>3002</v>
      </c>
      <c r="G944" s="150" t="s">
        <v>2913</v>
      </c>
    </row>
    <row r="945" spans="1:7" ht="17.100000000000001" hidden="1">
      <c r="A945" s="150" t="s">
        <v>3003</v>
      </c>
      <c r="B945" s="150" t="s">
        <v>44</v>
      </c>
      <c r="C945" s="150" t="s">
        <v>3004</v>
      </c>
      <c r="D945" s="150" t="s">
        <v>2911</v>
      </c>
      <c r="E945" s="151"/>
      <c r="F945" s="150" t="s">
        <v>3005</v>
      </c>
      <c r="G945" s="150" t="s">
        <v>3006</v>
      </c>
    </row>
    <row r="946" spans="1:7" ht="17.100000000000001" hidden="1">
      <c r="A946" s="150" t="s">
        <v>3009</v>
      </c>
      <c r="B946" s="150" t="s">
        <v>2946</v>
      </c>
      <c r="C946" s="150"/>
      <c r="D946" s="150" t="s">
        <v>2911</v>
      </c>
      <c r="E946" s="151"/>
      <c r="F946" s="150" t="s">
        <v>3010</v>
      </c>
      <c r="G946" s="150" t="s">
        <v>2913</v>
      </c>
    </row>
    <row r="947" spans="1:7" ht="17.25" hidden="1">
      <c r="A947" s="52" t="s">
        <v>3550</v>
      </c>
      <c r="B947" s="52"/>
      <c r="C947" s="52"/>
      <c r="D947" s="52"/>
      <c r="E947" s="53"/>
      <c r="F947" s="52"/>
      <c r="G947" s="52"/>
    </row>
    <row r="948" spans="1:7" ht="17.100000000000001" hidden="1">
      <c r="A948" s="150" t="s">
        <v>3301</v>
      </c>
      <c r="B948" s="150" t="s">
        <v>33</v>
      </c>
      <c r="C948" s="150" t="s">
        <v>3302</v>
      </c>
      <c r="D948" s="150" t="s">
        <v>3541</v>
      </c>
      <c r="E948" s="151" t="s">
        <v>666</v>
      </c>
      <c r="F948" s="150" t="s">
        <v>2856</v>
      </c>
      <c r="G948" s="150" t="s">
        <v>2913</v>
      </c>
    </row>
    <row r="949" spans="1:7" ht="17.100000000000001" hidden="1">
      <c r="A949" s="150" t="s">
        <v>3318</v>
      </c>
      <c r="B949" s="150" t="s">
        <v>64</v>
      </c>
      <c r="C949" s="150" t="s">
        <v>3319</v>
      </c>
      <c r="D949" s="150" t="s">
        <v>3541</v>
      </c>
      <c r="E949" s="151" t="s">
        <v>666</v>
      </c>
      <c r="F949" s="150" t="s">
        <v>2856</v>
      </c>
      <c r="G949" s="150" t="s">
        <v>3320</v>
      </c>
    </row>
    <row r="950" spans="1:7" ht="17.100000000000001" hidden="1">
      <c r="A950" s="150" t="s">
        <v>3014</v>
      </c>
      <c r="B950" s="150" t="s">
        <v>63</v>
      </c>
      <c r="C950" s="150"/>
      <c r="D950" s="150" t="s">
        <v>2911</v>
      </c>
      <c r="E950" s="151"/>
      <c r="F950" s="150" t="s">
        <v>2912</v>
      </c>
      <c r="G950" s="150" t="s">
        <v>2913</v>
      </c>
    </row>
    <row r="951" spans="1:7" ht="17.100000000000001" hidden="1">
      <c r="A951" s="150" t="s">
        <v>3331</v>
      </c>
      <c r="B951" s="150" t="s">
        <v>3332</v>
      </c>
      <c r="C951" s="150" t="s">
        <v>1330</v>
      </c>
      <c r="D951" s="150" t="s">
        <v>3541</v>
      </c>
      <c r="E951" s="151" t="s">
        <v>1330</v>
      </c>
      <c r="F951" s="150" t="s">
        <v>2857</v>
      </c>
      <c r="G951" s="150" t="s">
        <v>2913</v>
      </c>
    </row>
    <row r="952" spans="1:7" ht="17.100000000000001" hidden="1">
      <c r="A952" s="150" t="s">
        <v>3333</v>
      </c>
      <c r="B952" s="150" t="s">
        <v>3332</v>
      </c>
      <c r="C952" s="150" t="s">
        <v>1330</v>
      </c>
      <c r="D952" s="150" t="s">
        <v>3541</v>
      </c>
      <c r="E952" s="151" t="s">
        <v>1330</v>
      </c>
      <c r="F952" s="151" t="s">
        <v>2857</v>
      </c>
      <c r="G952" s="150" t="s">
        <v>2913</v>
      </c>
    </row>
    <row r="953" spans="1:7" ht="17.25">
      <c r="A953" s="52" t="s">
        <v>3551</v>
      </c>
      <c r="B953" s="52"/>
      <c r="C953" s="52"/>
      <c r="D953" s="52"/>
      <c r="E953" s="53"/>
      <c r="F953" s="52"/>
      <c r="G953" s="52"/>
    </row>
    <row r="954" spans="1:7" ht="17.100000000000001">
      <c r="A954" s="150" t="s">
        <v>3338</v>
      </c>
      <c r="B954" s="150" t="s">
        <v>12</v>
      </c>
      <c r="C954" s="150" t="s">
        <v>666</v>
      </c>
      <c r="D954" s="150" t="s">
        <v>3541</v>
      </c>
      <c r="E954" s="151" t="s">
        <v>666</v>
      </c>
      <c r="F954" s="150" t="s">
        <v>2856</v>
      </c>
      <c r="G954" s="150" t="s">
        <v>3339</v>
      </c>
    </row>
    <row r="955" spans="1:7" ht="17.100000000000001">
      <c r="A955" s="150" t="s">
        <v>3340</v>
      </c>
      <c r="B955" s="150" t="s">
        <v>3020</v>
      </c>
      <c r="C955" s="150" t="s">
        <v>1330</v>
      </c>
      <c r="D955" s="150" t="s">
        <v>3541</v>
      </c>
      <c r="E955" s="151" t="s">
        <v>1330</v>
      </c>
      <c r="F955" s="150" t="s">
        <v>2857</v>
      </c>
      <c r="G955" s="150" t="s">
        <v>2913</v>
      </c>
    </row>
    <row r="956" spans="1:7" ht="17.100000000000001">
      <c r="A956" s="150" t="s">
        <v>3341</v>
      </c>
      <c r="B956" s="150"/>
      <c r="C956" s="150" t="s">
        <v>3342</v>
      </c>
      <c r="D956" s="150" t="s">
        <v>3541</v>
      </c>
      <c r="E956" s="151" t="s">
        <v>1330</v>
      </c>
      <c r="F956" s="150" t="s">
        <v>2857</v>
      </c>
      <c r="G956" s="150" t="s">
        <v>2913</v>
      </c>
    </row>
    <row r="957" spans="1:7" ht="17.25">
      <c r="A957" s="52" t="s">
        <v>3552</v>
      </c>
      <c r="B957" s="52"/>
      <c r="C957" s="52"/>
      <c r="D957" s="52"/>
      <c r="E957" s="53"/>
      <c r="F957" s="52"/>
      <c r="G957" s="52"/>
    </row>
    <row r="958" spans="1:7" ht="17.100000000000001">
      <c r="A958" s="150" t="s">
        <v>3019</v>
      </c>
      <c r="B958" s="150" t="s">
        <v>3020</v>
      </c>
      <c r="C958" s="150" t="s">
        <v>2921</v>
      </c>
      <c r="D958" s="150" t="s">
        <v>3541</v>
      </c>
      <c r="E958" s="151" t="s">
        <v>3544</v>
      </c>
      <c r="F958" s="151" t="s">
        <v>2859</v>
      </c>
      <c r="G958" s="150" t="s">
        <v>2913</v>
      </c>
    </row>
    <row r="959" spans="1:7" ht="17.25">
      <c r="A959" s="52" t="s">
        <v>3553</v>
      </c>
      <c r="B959" s="52"/>
      <c r="C959" s="52"/>
      <c r="D959" s="52"/>
      <c r="E959" s="53"/>
      <c r="F959" s="52"/>
      <c r="G959" s="52"/>
    </row>
    <row r="960" spans="1:7" ht="17.100000000000001">
      <c r="A960" s="150" t="s">
        <v>3366</v>
      </c>
      <c r="B960" s="150" t="s">
        <v>3020</v>
      </c>
      <c r="C960" s="150" t="s">
        <v>666</v>
      </c>
      <c r="D960" s="150" t="s">
        <v>3541</v>
      </c>
      <c r="E960" s="151" t="s">
        <v>666</v>
      </c>
      <c r="F960" s="150" t="s">
        <v>2856</v>
      </c>
      <c r="G960" s="150" t="s">
        <v>3367</v>
      </c>
    </row>
    <row r="961" spans="1:7" ht="17.25">
      <c r="A961" s="150" t="s">
        <v>3373</v>
      </c>
      <c r="B961" s="150" t="s">
        <v>3374</v>
      </c>
      <c r="C961" s="150" t="s">
        <v>666</v>
      </c>
      <c r="D961" s="150" t="s">
        <v>3541</v>
      </c>
      <c r="E961" s="151" t="s">
        <v>666</v>
      </c>
      <c r="F961" s="150" t="s">
        <v>2856</v>
      </c>
      <c r="G961" s="150" t="s">
        <v>2913</v>
      </c>
    </row>
    <row r="962" spans="1:7" ht="17.25">
      <c r="A962" s="52" t="s">
        <v>3554</v>
      </c>
      <c r="B962" s="52"/>
      <c r="C962" s="52"/>
      <c r="D962" s="52"/>
      <c r="E962" s="53"/>
      <c r="F962" s="52"/>
      <c r="G962" s="52"/>
    </row>
    <row r="963" spans="1:7" ht="17.100000000000001">
      <c r="A963" s="150" t="s">
        <v>3022</v>
      </c>
      <c r="B963" s="150" t="s">
        <v>26</v>
      </c>
      <c r="C963" s="150" t="s">
        <v>2921</v>
      </c>
      <c r="D963" s="150" t="s">
        <v>3541</v>
      </c>
      <c r="E963" s="151" t="s">
        <v>3544</v>
      </c>
      <c r="F963" s="150" t="s">
        <v>2859</v>
      </c>
      <c r="G963" s="150" t="s">
        <v>2913</v>
      </c>
    </row>
    <row r="964" spans="1:7" ht="17.100000000000001">
      <c r="A964" s="150" t="s">
        <v>3023</v>
      </c>
      <c r="B964" s="150" t="s">
        <v>26</v>
      </c>
      <c r="C964" s="150" t="s">
        <v>2921</v>
      </c>
      <c r="D964" s="150" t="s">
        <v>3541</v>
      </c>
      <c r="E964" s="151" t="s">
        <v>3544</v>
      </c>
      <c r="F964" s="150" t="s">
        <v>2859</v>
      </c>
      <c r="G964" s="150" t="s">
        <v>2913</v>
      </c>
    </row>
    <row r="965" spans="1:7" ht="17.100000000000001">
      <c r="A965" s="150" t="s">
        <v>3024</v>
      </c>
      <c r="B965" s="150" t="s">
        <v>26</v>
      </c>
      <c r="C965" s="150" t="s">
        <v>2921</v>
      </c>
      <c r="D965" s="150" t="s">
        <v>3541</v>
      </c>
      <c r="E965" s="151" t="s">
        <v>3544</v>
      </c>
      <c r="F965" s="150" t="s">
        <v>2859</v>
      </c>
      <c r="G965" s="150" t="s">
        <v>2913</v>
      </c>
    </row>
    <row r="966" spans="1:7" ht="17.25">
      <c r="A966" s="150" t="s">
        <v>3025</v>
      </c>
      <c r="B966" s="150" t="s">
        <v>26</v>
      </c>
      <c r="C966" s="150" t="s">
        <v>2921</v>
      </c>
      <c r="D966" s="150" t="s">
        <v>3541</v>
      </c>
      <c r="E966" s="151" t="s">
        <v>3544</v>
      </c>
      <c r="F966" s="150" t="s">
        <v>2859</v>
      </c>
      <c r="G966" s="150" t="s">
        <v>2913</v>
      </c>
    </row>
    <row r="967" spans="1:7" ht="17.25">
      <c r="A967" s="52" t="s">
        <v>3555</v>
      </c>
      <c r="B967" s="52"/>
      <c r="C967" s="52"/>
      <c r="D967" s="52"/>
      <c r="E967" s="53"/>
      <c r="F967" s="52"/>
      <c r="G967" s="52"/>
    </row>
    <row r="968" spans="1:7" ht="17.100000000000001">
      <c r="A968" s="150" t="s">
        <v>3030</v>
      </c>
      <c r="B968" s="150" t="s">
        <v>3020</v>
      </c>
      <c r="C968" s="150" t="s">
        <v>2921</v>
      </c>
      <c r="D968" s="150" t="s">
        <v>3541</v>
      </c>
      <c r="E968" s="151" t="s">
        <v>3544</v>
      </c>
      <c r="F968" s="150" t="s">
        <v>2859</v>
      </c>
      <c r="G968" s="150" t="s">
        <v>2913</v>
      </c>
    </row>
    <row r="969" spans="1:7" ht="17.100000000000001">
      <c r="A969" s="150" t="s">
        <v>3031</v>
      </c>
      <c r="B969" s="150" t="s">
        <v>3020</v>
      </c>
      <c r="C969" s="150" t="s">
        <v>2921</v>
      </c>
      <c r="D969" s="150" t="s">
        <v>3541</v>
      </c>
      <c r="E969" s="151" t="s">
        <v>3544</v>
      </c>
      <c r="F969" s="151" t="s">
        <v>2859</v>
      </c>
      <c r="G969" s="150" t="s">
        <v>2913</v>
      </c>
    </row>
    <row r="970" spans="1:7" ht="17.25">
      <c r="A970" s="150" t="s">
        <v>3032</v>
      </c>
      <c r="B970" s="150" t="s">
        <v>3020</v>
      </c>
      <c r="C970" s="150" t="s">
        <v>2921</v>
      </c>
      <c r="D970" s="150" t="s">
        <v>3541</v>
      </c>
      <c r="E970" s="151" t="s">
        <v>3544</v>
      </c>
      <c r="F970" s="151" t="s">
        <v>2859</v>
      </c>
      <c r="G970" s="150" t="s">
        <v>2913</v>
      </c>
    </row>
    <row r="971" spans="1:7" ht="17.25">
      <c r="A971" s="52" t="s">
        <v>3556</v>
      </c>
      <c r="B971" s="52"/>
      <c r="C971" s="52"/>
      <c r="D971" s="52"/>
      <c r="E971" s="53"/>
      <c r="F971" s="52"/>
      <c r="G971" s="52"/>
    </row>
    <row r="972" spans="1:7" ht="17.25">
      <c r="A972" s="150" t="s">
        <v>3396</v>
      </c>
      <c r="B972" s="150" t="s">
        <v>3020</v>
      </c>
      <c r="C972" s="150" t="s">
        <v>3397</v>
      </c>
      <c r="D972" s="150" t="s">
        <v>3541</v>
      </c>
      <c r="E972" s="151" t="s">
        <v>666</v>
      </c>
      <c r="F972" s="150" t="s">
        <v>2856</v>
      </c>
      <c r="G972" s="150" t="s">
        <v>2913</v>
      </c>
    </row>
    <row r="973" spans="1:7" ht="17.100000000000001">
      <c r="A973" s="150" t="s">
        <v>3037</v>
      </c>
      <c r="B973" s="150" t="s">
        <v>3020</v>
      </c>
      <c r="C973" s="150" t="s">
        <v>2921</v>
      </c>
      <c r="D973" s="150" t="s">
        <v>3541</v>
      </c>
      <c r="E973" s="151" t="s">
        <v>3544</v>
      </c>
      <c r="F973" s="150" t="s">
        <v>2859</v>
      </c>
      <c r="G973" s="150" t="s">
        <v>2913</v>
      </c>
    </row>
    <row r="974" spans="1:7" ht="17.25">
      <c r="A974" s="150" t="s">
        <v>3038</v>
      </c>
      <c r="B974" s="150" t="s">
        <v>3020</v>
      </c>
      <c r="C974" s="150" t="s">
        <v>2921</v>
      </c>
      <c r="D974" s="150" t="s">
        <v>3541</v>
      </c>
      <c r="E974" s="151" t="s">
        <v>3544</v>
      </c>
      <c r="F974" s="151" t="s">
        <v>2859</v>
      </c>
      <c r="G974" s="150" t="s">
        <v>2913</v>
      </c>
    </row>
    <row r="975" spans="1:7" ht="17.25">
      <c r="A975" s="52" t="s">
        <v>3557</v>
      </c>
      <c r="B975" s="52"/>
      <c r="C975" s="52"/>
      <c r="D975" s="52"/>
      <c r="E975" s="53"/>
      <c r="F975" s="52"/>
      <c r="G975" s="52"/>
    </row>
    <row r="976" spans="1:7" ht="17.25">
      <c r="A976" s="150" t="s">
        <v>3409</v>
      </c>
      <c r="B976" s="150" t="s">
        <v>3410</v>
      </c>
      <c r="C976" s="150" t="s">
        <v>666</v>
      </c>
      <c r="D976" s="150" t="s">
        <v>3541</v>
      </c>
      <c r="E976" s="151" t="s">
        <v>666</v>
      </c>
      <c r="F976" s="150" t="s">
        <v>2856</v>
      </c>
      <c r="G976" s="150" t="s">
        <v>2913</v>
      </c>
    </row>
    <row r="977" spans="1:7" ht="17.100000000000001">
      <c r="A977" s="150" t="s">
        <v>3411</v>
      </c>
      <c r="B977" s="150" t="s">
        <v>86</v>
      </c>
      <c r="C977" s="150" t="s">
        <v>666</v>
      </c>
      <c r="D977" s="150" t="s">
        <v>3541</v>
      </c>
      <c r="E977" s="151" t="s">
        <v>666</v>
      </c>
      <c r="F977" s="150" t="s">
        <v>2856</v>
      </c>
      <c r="G977" s="150" t="s">
        <v>3412</v>
      </c>
    </row>
    <row r="978" spans="1:7" ht="17.25">
      <c r="A978" s="150" t="s">
        <v>3413</v>
      </c>
      <c r="B978" s="150" t="s">
        <v>89</v>
      </c>
      <c r="C978" s="150" t="s">
        <v>3414</v>
      </c>
      <c r="D978" s="150" t="s">
        <v>3541</v>
      </c>
      <c r="E978" s="151" t="s">
        <v>666</v>
      </c>
      <c r="F978" s="150" t="s">
        <v>2856</v>
      </c>
      <c r="G978" s="150" t="s">
        <v>3415</v>
      </c>
    </row>
    <row r="979" spans="1:7" ht="17.100000000000001">
      <c r="A979" s="150" t="s">
        <v>3046</v>
      </c>
      <c r="B979" s="150" t="s">
        <v>3047</v>
      </c>
      <c r="C979" s="150"/>
      <c r="D979" s="150" t="s">
        <v>2911</v>
      </c>
      <c r="E979" s="151"/>
      <c r="F979" s="150" t="s">
        <v>3048</v>
      </c>
      <c r="G979" s="150" t="s">
        <v>3049</v>
      </c>
    </row>
    <row r="980" spans="1:7" ht="17.100000000000001">
      <c r="A980" s="150" t="s">
        <v>3050</v>
      </c>
      <c r="B980" s="150" t="s">
        <v>3047</v>
      </c>
      <c r="C980" s="150"/>
      <c r="D980" s="150" t="s">
        <v>2911</v>
      </c>
      <c r="E980" s="151"/>
      <c r="F980" s="150" t="s">
        <v>3048</v>
      </c>
      <c r="G980" s="150" t="s">
        <v>2913</v>
      </c>
    </row>
    <row r="981" spans="1:7" ht="17.25">
      <c r="A981" s="150" t="s">
        <v>3053</v>
      </c>
      <c r="B981" s="150" t="s">
        <v>3041</v>
      </c>
      <c r="C981" s="150" t="s">
        <v>3054</v>
      </c>
      <c r="D981" s="150" t="s">
        <v>2911</v>
      </c>
      <c r="E981" s="151"/>
      <c r="F981" s="150" t="s">
        <v>3055</v>
      </c>
      <c r="G981" s="150" t="s">
        <v>3056</v>
      </c>
    </row>
    <row r="982" spans="1:7" ht="17.100000000000001">
      <c r="A982" s="150" t="s">
        <v>3423</v>
      </c>
      <c r="B982" s="150" t="s">
        <v>3044</v>
      </c>
      <c r="C982" s="150" t="s">
        <v>666</v>
      </c>
      <c r="D982" s="150" t="s">
        <v>3541</v>
      </c>
      <c r="E982" s="151" t="s">
        <v>666</v>
      </c>
      <c r="F982" s="150" t="s">
        <v>2856</v>
      </c>
      <c r="G982" s="150" t="s">
        <v>2913</v>
      </c>
    </row>
    <row r="983" spans="1:7" ht="17.100000000000001">
      <c r="A983" s="150" t="s">
        <v>3424</v>
      </c>
      <c r="B983" s="150" t="s">
        <v>3421</v>
      </c>
      <c r="C983" s="150" t="s">
        <v>1902</v>
      </c>
      <c r="D983" s="150" t="s">
        <v>3541</v>
      </c>
      <c r="E983" s="151" t="s">
        <v>666</v>
      </c>
      <c r="F983" s="150" t="s">
        <v>2856</v>
      </c>
      <c r="G983" s="150" t="s">
        <v>2913</v>
      </c>
    </row>
    <row r="984" spans="1:7" ht="17.100000000000001">
      <c r="A984" s="150" t="s">
        <v>3057</v>
      </c>
      <c r="B984" s="150" t="s">
        <v>3020</v>
      </c>
      <c r="C984" s="150" t="s">
        <v>2960</v>
      </c>
      <c r="D984" s="150" t="s">
        <v>3541</v>
      </c>
      <c r="E984" s="151" t="s">
        <v>3177</v>
      </c>
      <c r="F984" s="150" t="s">
        <v>2859</v>
      </c>
      <c r="G984" s="150" t="s">
        <v>2913</v>
      </c>
    </row>
    <row r="985" spans="1:7" ht="17.100000000000001">
      <c r="A985" s="150" t="s">
        <v>3059</v>
      </c>
      <c r="B985" s="150" t="s">
        <v>3060</v>
      </c>
      <c r="C985" s="150" t="s">
        <v>2921</v>
      </c>
      <c r="D985" s="150" t="s">
        <v>3541</v>
      </c>
      <c r="E985" s="151" t="s">
        <v>3544</v>
      </c>
      <c r="F985" s="150" t="s">
        <v>2859</v>
      </c>
      <c r="G985" s="150" t="s">
        <v>2913</v>
      </c>
    </row>
    <row r="986" spans="1:7" ht="17.25">
      <c r="A986" s="150" t="s">
        <v>3059</v>
      </c>
      <c r="B986" s="150" t="s">
        <v>3060</v>
      </c>
      <c r="C986" s="150" t="s">
        <v>2921</v>
      </c>
      <c r="D986" s="150" t="s">
        <v>3541</v>
      </c>
      <c r="E986" s="151" t="s">
        <v>3544</v>
      </c>
      <c r="F986" s="150" t="s">
        <v>2859</v>
      </c>
      <c r="G986" s="150" t="s">
        <v>2913</v>
      </c>
    </row>
    <row r="987" spans="1:7" ht="17.25">
      <c r="A987" s="52" t="s">
        <v>3558</v>
      </c>
      <c r="B987" s="52"/>
      <c r="C987" s="52"/>
      <c r="D987" s="52"/>
      <c r="E987" s="53"/>
      <c r="F987" s="52"/>
      <c r="G987" s="52"/>
    </row>
    <row r="988" spans="1:7" ht="17.100000000000001">
      <c r="A988" s="150" t="s">
        <v>3435</v>
      </c>
      <c r="B988" s="150" t="s">
        <v>3020</v>
      </c>
      <c r="C988" s="150" t="s">
        <v>666</v>
      </c>
      <c r="D988" s="150" t="s">
        <v>3541</v>
      </c>
      <c r="E988" s="151" t="s">
        <v>666</v>
      </c>
      <c r="F988" s="150" t="s">
        <v>2856</v>
      </c>
      <c r="G988" s="150" t="s">
        <v>3436</v>
      </c>
    </row>
    <row r="989" spans="1:7" ht="17.100000000000001">
      <c r="A989" s="150" t="s">
        <v>3063</v>
      </c>
      <c r="B989" s="150" t="s">
        <v>3020</v>
      </c>
      <c r="C989" s="150"/>
      <c r="D989" s="150" t="s">
        <v>2911</v>
      </c>
      <c r="E989" s="151"/>
      <c r="F989" s="150" t="s">
        <v>3064</v>
      </c>
      <c r="G989" s="150" t="s">
        <v>2913</v>
      </c>
    </row>
    <row r="990" spans="1:7" ht="17.25">
      <c r="A990" s="52" t="s">
        <v>3559</v>
      </c>
      <c r="B990" s="52"/>
      <c r="C990" s="52"/>
      <c r="D990" s="52"/>
      <c r="E990" s="53"/>
      <c r="F990" s="52"/>
      <c r="G990" s="52"/>
    </row>
    <row r="991" spans="1:7" ht="17.100000000000001">
      <c r="A991" s="150" t="s">
        <v>3066</v>
      </c>
      <c r="B991" s="150"/>
      <c r="C991" s="150" t="s">
        <v>666</v>
      </c>
      <c r="D991" s="150" t="s">
        <v>2911</v>
      </c>
      <c r="E991" s="151"/>
      <c r="F991" s="150" t="s">
        <v>3067</v>
      </c>
      <c r="G991" s="150" t="s">
        <v>2913</v>
      </c>
    </row>
    <row r="992" spans="1:7" ht="17.100000000000001">
      <c r="A992" s="150" t="s">
        <v>3066</v>
      </c>
      <c r="B992" s="150"/>
      <c r="C992" s="150" t="s">
        <v>666</v>
      </c>
      <c r="D992" s="150" t="s">
        <v>3541</v>
      </c>
      <c r="E992" s="151" t="s">
        <v>666</v>
      </c>
      <c r="F992" s="151" t="s">
        <v>2856</v>
      </c>
      <c r="G992" s="150" t="s">
        <v>2913</v>
      </c>
    </row>
    <row r="993" spans="1:7" ht="17.100000000000001">
      <c r="A993" s="150" t="s">
        <v>3441</v>
      </c>
      <c r="B993" s="150" t="s">
        <v>95</v>
      </c>
      <c r="C993" s="150" t="s">
        <v>3442</v>
      </c>
      <c r="D993" s="150" t="s">
        <v>3541</v>
      </c>
      <c r="E993" s="151" t="s">
        <v>3443</v>
      </c>
      <c r="F993" s="151" t="s">
        <v>2857</v>
      </c>
      <c r="G993" s="150" t="s">
        <v>3444</v>
      </c>
    </row>
    <row r="994" spans="1:7" ht="17.25">
      <c r="A994" s="150" t="s">
        <v>3068</v>
      </c>
      <c r="B994" s="150" t="s">
        <v>3020</v>
      </c>
      <c r="C994" s="150" t="s">
        <v>3069</v>
      </c>
      <c r="D994" s="150" t="s">
        <v>2911</v>
      </c>
      <c r="E994" s="151"/>
      <c r="F994" s="150" t="s">
        <v>3070</v>
      </c>
      <c r="G994" s="150" t="s">
        <v>2913</v>
      </c>
    </row>
    <row r="995" spans="1:7" ht="17.100000000000001">
      <c r="A995" s="150" t="s">
        <v>3071</v>
      </c>
      <c r="B995" s="150" t="s">
        <v>97</v>
      </c>
      <c r="C995" s="150"/>
      <c r="D995" s="150" t="s">
        <v>2911</v>
      </c>
      <c r="E995" s="151"/>
      <c r="F995" s="150" t="s">
        <v>3072</v>
      </c>
      <c r="G995" s="150" t="s">
        <v>2913</v>
      </c>
    </row>
    <row r="996" spans="1:7" ht="17.25">
      <c r="A996" s="52" t="s">
        <v>3560</v>
      </c>
      <c r="B996" s="52"/>
      <c r="C996" s="52"/>
      <c r="D996" s="52"/>
      <c r="E996" s="53"/>
      <c r="F996" s="52"/>
      <c r="G996" s="52"/>
    </row>
    <row r="997" spans="1:7" ht="17.100000000000001">
      <c r="A997" s="150" t="s">
        <v>3076</v>
      </c>
      <c r="B997" s="150" t="s">
        <v>103</v>
      </c>
      <c r="C997" s="150" t="s">
        <v>2921</v>
      </c>
      <c r="D997" s="150" t="s">
        <v>3541</v>
      </c>
      <c r="E997" s="151" t="s">
        <v>3544</v>
      </c>
      <c r="F997" s="151" t="s">
        <v>2859</v>
      </c>
      <c r="G997" s="150" t="s">
        <v>2913</v>
      </c>
    </row>
    <row r="998" spans="1:7" ht="17.100000000000001">
      <c r="A998" s="150" t="s">
        <v>3080</v>
      </c>
      <c r="B998" s="150" t="s">
        <v>3020</v>
      </c>
      <c r="C998" s="150" t="s">
        <v>2921</v>
      </c>
      <c r="D998" s="150" t="s">
        <v>3541</v>
      </c>
      <c r="E998" s="151" t="s">
        <v>3544</v>
      </c>
      <c r="F998" s="150" t="s">
        <v>2859</v>
      </c>
      <c r="G998" s="150" t="s">
        <v>2913</v>
      </c>
    </row>
    <row r="999" spans="1:7" ht="17.25">
      <c r="A999" s="52" t="s">
        <v>3561</v>
      </c>
      <c r="B999" s="52"/>
      <c r="C999" s="52"/>
      <c r="D999" s="52"/>
      <c r="E999" s="53"/>
      <c r="F999" s="52"/>
      <c r="G999" s="52"/>
    </row>
    <row r="1000" spans="1:7" ht="17.100000000000001">
      <c r="A1000" s="150" t="s">
        <v>3090</v>
      </c>
      <c r="B1000" s="150" t="s">
        <v>42</v>
      </c>
      <c r="C1000" s="150" t="s">
        <v>3091</v>
      </c>
      <c r="D1000" s="150" t="s">
        <v>3562</v>
      </c>
      <c r="E1000" s="151" t="s">
        <v>214</v>
      </c>
      <c r="F1000" s="150" t="s">
        <v>2580</v>
      </c>
      <c r="G1000" s="150" t="s">
        <v>3093</v>
      </c>
    </row>
    <row r="1001" spans="1:7" ht="17.100000000000001">
      <c r="A1001" s="150" t="s">
        <v>3095</v>
      </c>
      <c r="B1001" s="150" t="s">
        <v>44</v>
      </c>
      <c r="C1001" s="150" t="s">
        <v>1902</v>
      </c>
      <c r="D1001" s="150" t="s">
        <v>3562</v>
      </c>
      <c r="E1001" s="151" t="s">
        <v>214</v>
      </c>
      <c r="F1001" s="150" t="s">
        <v>2577</v>
      </c>
      <c r="G1001" s="150" t="s">
        <v>3096</v>
      </c>
    </row>
    <row r="1002" spans="1:7" ht="17.100000000000001">
      <c r="A1002" s="150" t="s">
        <v>3097</v>
      </c>
      <c r="B1002" s="150" t="s">
        <v>44</v>
      </c>
      <c r="C1002" s="150" t="s">
        <v>214</v>
      </c>
      <c r="D1002" s="150" t="s">
        <v>3562</v>
      </c>
      <c r="E1002" s="151" t="s">
        <v>214</v>
      </c>
      <c r="F1002" s="150" t="s">
        <v>2577</v>
      </c>
      <c r="G1002" s="150" t="s">
        <v>3098</v>
      </c>
    </row>
    <row r="1003" spans="1:7" ht="17.100000000000001">
      <c r="A1003" s="150" t="s">
        <v>2910</v>
      </c>
      <c r="B1003" s="150" t="s">
        <v>36</v>
      </c>
      <c r="C1003" s="150"/>
      <c r="D1003" s="150" t="s">
        <v>2911</v>
      </c>
      <c r="E1003" s="151"/>
      <c r="F1003" s="150" t="s">
        <v>2912</v>
      </c>
      <c r="G1003" s="150" t="s">
        <v>2913</v>
      </c>
    </row>
    <row r="1004" spans="1:7" ht="17.25">
      <c r="A1004" s="52" t="s">
        <v>3563</v>
      </c>
      <c r="B1004" s="52"/>
      <c r="C1004" s="52"/>
      <c r="D1004" s="52"/>
      <c r="E1004" s="53"/>
      <c r="F1004" s="52"/>
      <c r="G1004" s="52"/>
    </row>
    <row r="1005" spans="1:7" ht="17.100000000000001">
      <c r="A1005" s="150" t="s">
        <v>2915</v>
      </c>
      <c r="B1005" s="150" t="s">
        <v>35</v>
      </c>
      <c r="C1005" s="150" t="s">
        <v>2916</v>
      </c>
      <c r="D1005" s="150" t="s">
        <v>3562</v>
      </c>
      <c r="E1005" s="151" t="s">
        <v>214</v>
      </c>
      <c r="F1005" s="151" t="s">
        <v>2577</v>
      </c>
      <c r="G1005" s="150" t="s">
        <v>2919</v>
      </c>
    </row>
    <row r="1006" spans="1:7" ht="17.25">
      <c r="A1006" s="150" t="s">
        <v>3103</v>
      </c>
      <c r="B1006" s="150" t="s">
        <v>35</v>
      </c>
      <c r="C1006" s="150" t="s">
        <v>3104</v>
      </c>
      <c r="D1006" s="150" t="s">
        <v>3562</v>
      </c>
      <c r="E1006" s="151" t="s">
        <v>214</v>
      </c>
      <c r="F1006" s="150" t="s">
        <v>2580</v>
      </c>
      <c r="G1006" s="150" t="s">
        <v>3106</v>
      </c>
    </row>
    <row r="1007" spans="1:7" ht="17.100000000000001">
      <c r="A1007" s="150" t="s">
        <v>2920</v>
      </c>
      <c r="B1007" s="150" t="s">
        <v>36</v>
      </c>
      <c r="C1007" s="150" t="s">
        <v>2921</v>
      </c>
      <c r="D1007" s="150" t="s">
        <v>3562</v>
      </c>
      <c r="E1007" s="151" t="s">
        <v>3564</v>
      </c>
      <c r="F1007" s="150" t="s">
        <v>2577</v>
      </c>
      <c r="G1007" s="150" t="s">
        <v>2923</v>
      </c>
    </row>
    <row r="1008" spans="1:7" ht="17.100000000000001">
      <c r="A1008" s="150" t="s">
        <v>3108</v>
      </c>
      <c r="B1008" s="150" t="s">
        <v>36</v>
      </c>
      <c r="C1008" s="150" t="s">
        <v>214</v>
      </c>
      <c r="D1008" s="150" t="s">
        <v>3562</v>
      </c>
      <c r="E1008" s="151" t="s">
        <v>214</v>
      </c>
      <c r="F1008" s="150" t="s">
        <v>2577</v>
      </c>
      <c r="G1008" s="150" t="s">
        <v>3109</v>
      </c>
    </row>
    <row r="1009" spans="1:7" ht="17.25">
      <c r="A1009" s="150" t="s">
        <v>3117</v>
      </c>
      <c r="B1009" s="150" t="s">
        <v>42</v>
      </c>
      <c r="C1009" s="150" t="s">
        <v>214</v>
      </c>
      <c r="D1009" s="150" t="s">
        <v>3562</v>
      </c>
      <c r="E1009" s="151" t="s">
        <v>214</v>
      </c>
      <c r="F1009" s="150" t="s">
        <v>2577</v>
      </c>
      <c r="G1009" s="150" t="s">
        <v>3118</v>
      </c>
    </row>
    <row r="1010" spans="1:7" ht="17.100000000000001">
      <c r="A1010" s="150" t="s">
        <v>2927</v>
      </c>
      <c r="B1010" s="150" t="s">
        <v>42</v>
      </c>
      <c r="C1010" s="150" t="s">
        <v>2921</v>
      </c>
      <c r="D1010" s="150" t="s">
        <v>3562</v>
      </c>
      <c r="E1010" s="151" t="s">
        <v>3564</v>
      </c>
      <c r="F1010" s="151" t="s">
        <v>2577</v>
      </c>
      <c r="G1010" s="150" t="s">
        <v>2928</v>
      </c>
    </row>
    <row r="1011" spans="1:7" ht="18" customHeight="1">
      <c r="A1011" s="150" t="s">
        <v>3122</v>
      </c>
      <c r="B1011" s="150" t="s">
        <v>44</v>
      </c>
      <c r="C1011" s="150" t="s">
        <v>214</v>
      </c>
      <c r="D1011" s="150" t="s">
        <v>3562</v>
      </c>
      <c r="E1011" s="151" t="s">
        <v>214</v>
      </c>
      <c r="F1011" s="150" t="s">
        <v>2577</v>
      </c>
      <c r="G1011" s="150" t="s">
        <v>3123</v>
      </c>
    </row>
    <row r="1012" spans="1:7" ht="17.25">
      <c r="A1012" s="150" t="s">
        <v>2929</v>
      </c>
      <c r="B1012" s="150" t="s">
        <v>44</v>
      </c>
      <c r="C1012" s="150" t="s">
        <v>2921</v>
      </c>
      <c r="D1012" s="150" t="s">
        <v>3562</v>
      </c>
      <c r="E1012" s="151" t="s">
        <v>3564</v>
      </c>
      <c r="F1012" s="151" t="s">
        <v>2577</v>
      </c>
      <c r="G1012" s="150" t="s">
        <v>2913</v>
      </c>
    </row>
    <row r="1013" spans="1:7" ht="17.100000000000001">
      <c r="A1013" s="150" t="s">
        <v>2930</v>
      </c>
      <c r="B1013" s="150" t="s">
        <v>64</v>
      </c>
      <c r="C1013" s="150" t="s">
        <v>2921</v>
      </c>
      <c r="D1013" s="150" t="s">
        <v>3562</v>
      </c>
      <c r="E1013" s="151" t="s">
        <v>3564</v>
      </c>
      <c r="F1013" s="151" t="s">
        <v>2577</v>
      </c>
      <c r="G1013" s="150" t="s">
        <v>2913</v>
      </c>
    </row>
    <row r="1014" spans="1:7" ht="17.100000000000001">
      <c r="A1014" s="150" t="s">
        <v>3126</v>
      </c>
      <c r="B1014" s="150" t="s">
        <v>64</v>
      </c>
      <c r="C1014" s="150" t="s">
        <v>3127</v>
      </c>
      <c r="D1014" s="150" t="s">
        <v>3562</v>
      </c>
      <c r="E1014" s="151" t="s">
        <v>214</v>
      </c>
      <c r="F1014" s="151" t="s">
        <v>2577</v>
      </c>
      <c r="G1014" s="150" t="s">
        <v>3128</v>
      </c>
    </row>
    <row r="1015" spans="1:7" ht="17.25">
      <c r="A1015" s="150" t="s">
        <v>2932</v>
      </c>
      <c r="B1015" s="150" t="s">
        <v>2933</v>
      </c>
      <c r="C1015" s="150"/>
      <c r="D1015" s="150" t="s">
        <v>2911</v>
      </c>
      <c r="E1015" s="151"/>
      <c r="F1015" s="150" t="s">
        <v>2912</v>
      </c>
      <c r="G1015" s="150" t="s">
        <v>2913</v>
      </c>
    </row>
    <row r="1016" spans="1:7" ht="17.100000000000001">
      <c r="A1016" s="150" t="s">
        <v>2934</v>
      </c>
      <c r="B1016" s="150" t="s">
        <v>2933</v>
      </c>
      <c r="C1016" s="150"/>
      <c r="D1016" s="150" t="s">
        <v>2911</v>
      </c>
      <c r="E1016" s="151"/>
      <c r="F1016" s="150" t="s">
        <v>2912</v>
      </c>
      <c r="G1016" s="150" t="s">
        <v>2913</v>
      </c>
    </row>
    <row r="1017" spans="1:7" ht="17.100000000000001">
      <c r="A1017" s="150" t="s">
        <v>2935</v>
      </c>
      <c r="B1017" s="150" t="s">
        <v>2936</v>
      </c>
      <c r="C1017" s="150"/>
      <c r="D1017" s="150" t="s">
        <v>2911</v>
      </c>
      <c r="E1017" s="151"/>
      <c r="F1017" s="150" t="s">
        <v>2912</v>
      </c>
      <c r="G1017" s="150" t="s">
        <v>2913</v>
      </c>
    </row>
    <row r="1018" spans="1:7" ht="17.25">
      <c r="A1018" s="150" t="s">
        <v>2937</v>
      </c>
      <c r="B1018" s="150" t="s">
        <v>2938</v>
      </c>
      <c r="C1018" s="150"/>
      <c r="D1018" s="150" t="s">
        <v>2911</v>
      </c>
      <c r="E1018" s="151"/>
      <c r="F1018" s="150" t="s">
        <v>2912</v>
      </c>
      <c r="G1018" s="150" t="s">
        <v>2913</v>
      </c>
    </row>
    <row r="1019" spans="1:7" ht="17.100000000000001">
      <c r="A1019" s="150" t="s">
        <v>2939</v>
      </c>
      <c r="B1019" s="150" t="s">
        <v>2938</v>
      </c>
      <c r="C1019" s="150"/>
      <c r="D1019" s="150" t="s">
        <v>2911</v>
      </c>
      <c r="E1019" s="151"/>
      <c r="F1019" s="151" t="s">
        <v>2912</v>
      </c>
      <c r="G1019" s="150" t="s">
        <v>2913</v>
      </c>
    </row>
    <row r="1020" spans="1:7" ht="17.100000000000001">
      <c r="A1020" s="150" t="s">
        <v>2940</v>
      </c>
      <c r="B1020" s="150" t="s">
        <v>2938</v>
      </c>
      <c r="C1020" s="150"/>
      <c r="D1020" s="150" t="s">
        <v>2911</v>
      </c>
      <c r="E1020" s="151"/>
      <c r="F1020" s="150" t="s">
        <v>2912</v>
      </c>
      <c r="G1020" s="150" t="s">
        <v>2913</v>
      </c>
    </row>
    <row r="1021" spans="1:7" ht="17.100000000000001">
      <c r="A1021" s="150" t="s">
        <v>2941</v>
      </c>
      <c r="B1021" s="150" t="s">
        <v>2938</v>
      </c>
      <c r="C1021" s="150"/>
      <c r="D1021" s="150" t="s">
        <v>2911</v>
      </c>
      <c r="E1021" s="151"/>
      <c r="F1021" s="150" t="s">
        <v>2912</v>
      </c>
      <c r="G1021" s="150" t="s">
        <v>2913</v>
      </c>
    </row>
    <row r="1022" spans="1:7" ht="17.100000000000001">
      <c r="A1022" s="150" t="s">
        <v>2942</v>
      </c>
      <c r="B1022" s="150" t="s">
        <v>36</v>
      </c>
      <c r="C1022" s="150"/>
      <c r="D1022" s="150" t="s">
        <v>2911</v>
      </c>
      <c r="E1022" s="151"/>
      <c r="F1022" s="150" t="s">
        <v>2912</v>
      </c>
      <c r="G1022" s="150" t="s">
        <v>2913</v>
      </c>
    </row>
    <row r="1023" spans="1:7" ht="17.25">
      <c r="A1023" s="150" t="s">
        <v>2943</v>
      </c>
      <c r="B1023" s="150" t="s">
        <v>35</v>
      </c>
      <c r="C1023" s="150"/>
      <c r="D1023" s="150" t="s">
        <v>2911</v>
      </c>
      <c r="E1023" s="151"/>
      <c r="F1023" s="150" t="s">
        <v>2912</v>
      </c>
      <c r="G1023" s="150" t="s">
        <v>2913</v>
      </c>
    </row>
    <row r="1024" spans="1:7" ht="17.100000000000001">
      <c r="A1024" s="150" t="s">
        <v>2944</v>
      </c>
      <c r="B1024" s="150" t="s">
        <v>40</v>
      </c>
      <c r="C1024" s="150"/>
      <c r="D1024" s="150" t="s">
        <v>2911</v>
      </c>
      <c r="E1024" s="151"/>
      <c r="F1024" s="151" t="s">
        <v>2912</v>
      </c>
      <c r="G1024" s="150" t="s">
        <v>2913</v>
      </c>
    </row>
    <row r="1025" spans="1:7" ht="17.100000000000001">
      <c r="A1025" s="150" t="s">
        <v>2945</v>
      </c>
      <c r="B1025" s="150" t="s">
        <v>2946</v>
      </c>
      <c r="C1025" s="150"/>
      <c r="D1025" s="150" t="s">
        <v>2911</v>
      </c>
      <c r="E1025" s="151"/>
      <c r="F1025" s="150" t="s">
        <v>2912</v>
      </c>
      <c r="G1025" s="150" t="s">
        <v>2913</v>
      </c>
    </row>
    <row r="1026" spans="1:7" ht="17.100000000000001">
      <c r="A1026" s="150" t="s">
        <v>2947</v>
      </c>
      <c r="B1026" s="150" t="s">
        <v>35</v>
      </c>
      <c r="C1026" s="150"/>
      <c r="D1026" s="150" t="s">
        <v>2911</v>
      </c>
      <c r="E1026" s="151"/>
      <c r="F1026" s="151" t="s">
        <v>2912</v>
      </c>
      <c r="G1026" s="150" t="s">
        <v>2913</v>
      </c>
    </row>
    <row r="1027" spans="1:7" ht="17.100000000000001">
      <c r="A1027" s="150" t="s">
        <v>2948</v>
      </c>
      <c r="B1027" s="150" t="s">
        <v>42</v>
      </c>
      <c r="C1027" s="150" t="s">
        <v>2921</v>
      </c>
      <c r="D1027" s="150" t="s">
        <v>3562</v>
      </c>
      <c r="E1027" s="151" t="s">
        <v>3564</v>
      </c>
      <c r="F1027" s="151" t="s">
        <v>2577</v>
      </c>
      <c r="G1027" s="150" t="s">
        <v>2949</v>
      </c>
    </row>
    <row r="1028" spans="1:7" ht="17.25">
      <c r="A1028" s="52" t="s">
        <v>3565</v>
      </c>
      <c r="B1028" s="52"/>
      <c r="C1028" s="52"/>
      <c r="D1028" s="52"/>
      <c r="E1028" s="53"/>
      <c r="F1028" s="52"/>
      <c r="G1028" s="52"/>
    </row>
    <row r="1029" spans="1:7" ht="17.100000000000001">
      <c r="A1029" s="150" t="s">
        <v>3141</v>
      </c>
      <c r="B1029" s="150" t="s">
        <v>35</v>
      </c>
      <c r="C1029" s="150" t="s">
        <v>214</v>
      </c>
      <c r="D1029" s="150" t="s">
        <v>3562</v>
      </c>
      <c r="E1029" s="151" t="s">
        <v>214</v>
      </c>
      <c r="F1029" s="150" t="s">
        <v>2577</v>
      </c>
      <c r="G1029" s="150" t="s">
        <v>2913</v>
      </c>
    </row>
    <row r="1030" spans="1:7" ht="17.100000000000001">
      <c r="A1030" s="150" t="s">
        <v>3144</v>
      </c>
      <c r="B1030" s="150" t="s">
        <v>35</v>
      </c>
      <c r="C1030" s="150" t="s">
        <v>214</v>
      </c>
      <c r="D1030" s="150" t="s">
        <v>3562</v>
      </c>
      <c r="E1030" s="151" t="s">
        <v>214</v>
      </c>
      <c r="F1030" s="150" t="s">
        <v>2577</v>
      </c>
      <c r="G1030" s="150" t="s">
        <v>3145</v>
      </c>
    </row>
    <row r="1031" spans="1:7" ht="17.100000000000001">
      <c r="A1031" s="150" t="s">
        <v>3146</v>
      </c>
      <c r="B1031" s="150" t="s">
        <v>38</v>
      </c>
      <c r="C1031" s="150" t="s">
        <v>3147</v>
      </c>
      <c r="D1031" s="150" t="s">
        <v>3562</v>
      </c>
      <c r="E1031" s="151" t="s">
        <v>214</v>
      </c>
      <c r="F1031" s="150" t="s">
        <v>2577</v>
      </c>
      <c r="G1031" s="150" t="s">
        <v>3148</v>
      </c>
    </row>
    <row r="1032" spans="1:7" ht="17.100000000000001">
      <c r="A1032" s="150" t="s">
        <v>3149</v>
      </c>
      <c r="B1032" s="150" t="s">
        <v>40</v>
      </c>
      <c r="C1032" s="150" t="s">
        <v>3150</v>
      </c>
      <c r="D1032" s="150" t="s">
        <v>3562</v>
      </c>
      <c r="E1032" s="151" t="s">
        <v>214</v>
      </c>
      <c r="F1032" s="150" t="s">
        <v>2580</v>
      </c>
      <c r="G1032" s="150" t="s">
        <v>3151</v>
      </c>
    </row>
    <row r="1033" spans="1:7" ht="17.100000000000001">
      <c r="A1033" s="150" t="s">
        <v>3152</v>
      </c>
      <c r="B1033" s="150" t="s">
        <v>42</v>
      </c>
      <c r="C1033" s="150" t="s">
        <v>214</v>
      </c>
      <c r="D1033" s="150" t="s">
        <v>3562</v>
      </c>
      <c r="E1033" s="151" t="s">
        <v>214</v>
      </c>
      <c r="F1033" s="151" t="s">
        <v>2577</v>
      </c>
      <c r="G1033" s="150" t="s">
        <v>3153</v>
      </c>
    </row>
    <row r="1034" spans="1:7" ht="17.100000000000001">
      <c r="A1034" s="150" t="s">
        <v>3154</v>
      </c>
      <c r="B1034" s="150" t="s">
        <v>44</v>
      </c>
      <c r="C1034" s="150" t="s">
        <v>214</v>
      </c>
      <c r="D1034" s="150" t="s">
        <v>3562</v>
      </c>
      <c r="E1034" s="151" t="s">
        <v>214</v>
      </c>
      <c r="F1034" s="151" t="s">
        <v>2577</v>
      </c>
      <c r="G1034" s="150" t="s">
        <v>3155</v>
      </c>
    </row>
    <row r="1035" spans="1:7" ht="17.100000000000001">
      <c r="A1035" s="150" t="s">
        <v>3156</v>
      </c>
      <c r="B1035" s="150" t="s">
        <v>44</v>
      </c>
      <c r="C1035" s="150" t="s">
        <v>214</v>
      </c>
      <c r="D1035" s="150" t="s">
        <v>3562</v>
      </c>
      <c r="E1035" s="151" t="s">
        <v>214</v>
      </c>
      <c r="F1035" s="150" t="s">
        <v>2577</v>
      </c>
      <c r="G1035" s="150" t="s">
        <v>3157</v>
      </c>
    </row>
    <row r="1036" spans="1:7" ht="17.100000000000001">
      <c r="A1036" s="150" t="s">
        <v>3158</v>
      </c>
      <c r="B1036" s="150" t="s">
        <v>64</v>
      </c>
      <c r="C1036" s="150" t="s">
        <v>214</v>
      </c>
      <c r="D1036" s="150" t="s">
        <v>3562</v>
      </c>
      <c r="E1036" s="151" t="s">
        <v>214</v>
      </c>
      <c r="F1036" s="150" t="s">
        <v>2577</v>
      </c>
      <c r="G1036" s="150" t="s">
        <v>3159</v>
      </c>
    </row>
    <row r="1037" spans="1:7" ht="17.100000000000001">
      <c r="A1037" s="150" t="s">
        <v>3160</v>
      </c>
      <c r="B1037" s="150" t="s">
        <v>63</v>
      </c>
      <c r="C1037" s="150" t="s">
        <v>214</v>
      </c>
      <c r="D1037" s="150" t="s">
        <v>3562</v>
      </c>
      <c r="E1037" s="151" t="s">
        <v>214</v>
      </c>
      <c r="F1037" s="150" t="s">
        <v>2577</v>
      </c>
      <c r="G1037" s="150" t="s">
        <v>2913</v>
      </c>
    </row>
    <row r="1038" spans="1:7" ht="17.100000000000001">
      <c r="A1038" s="150" t="s">
        <v>3163</v>
      </c>
      <c r="B1038" s="150" t="s">
        <v>2933</v>
      </c>
      <c r="C1038" s="150" t="s">
        <v>3164</v>
      </c>
      <c r="D1038" s="150" t="s">
        <v>3562</v>
      </c>
      <c r="E1038" s="151" t="s">
        <v>214</v>
      </c>
      <c r="F1038" s="151" t="s">
        <v>2577</v>
      </c>
      <c r="G1038" s="150" t="s">
        <v>2913</v>
      </c>
    </row>
    <row r="1039" spans="1:7" ht="17.100000000000001">
      <c r="A1039" s="150" t="s">
        <v>2954</v>
      </c>
      <c r="B1039" s="150" t="s">
        <v>40</v>
      </c>
      <c r="C1039" s="150"/>
      <c r="D1039" s="150" t="s">
        <v>2911</v>
      </c>
      <c r="E1039" s="151"/>
      <c r="F1039" s="151" t="s">
        <v>2912</v>
      </c>
      <c r="G1039" s="150" t="s">
        <v>2955</v>
      </c>
    </row>
    <row r="1040" spans="1:7" ht="17.25">
      <c r="A1040" s="52" t="s">
        <v>3566</v>
      </c>
      <c r="B1040" s="52"/>
      <c r="C1040" s="52"/>
      <c r="D1040" s="52"/>
      <c r="E1040" s="53"/>
      <c r="F1040" s="52"/>
      <c r="G1040" s="52"/>
    </row>
    <row r="1041" spans="1:7" ht="17.100000000000001">
      <c r="A1041" s="150" t="s">
        <v>3174</v>
      </c>
      <c r="B1041" s="150" t="s">
        <v>42</v>
      </c>
      <c r="C1041" s="150" t="s">
        <v>3175</v>
      </c>
      <c r="D1041" s="150" t="s">
        <v>3562</v>
      </c>
      <c r="E1041" s="151" t="s">
        <v>214</v>
      </c>
      <c r="F1041" s="150" t="s">
        <v>2577</v>
      </c>
      <c r="G1041" s="150" t="s">
        <v>3176</v>
      </c>
    </row>
    <row r="1042" spans="1:7" ht="17.100000000000001">
      <c r="A1042" s="150" t="s">
        <v>2957</v>
      </c>
      <c r="B1042" s="150" t="s">
        <v>42</v>
      </c>
      <c r="C1042" s="150" t="s">
        <v>2921</v>
      </c>
      <c r="D1042" s="150" t="s">
        <v>3562</v>
      </c>
      <c r="E1042" s="151" t="s">
        <v>3564</v>
      </c>
      <c r="F1042" s="151" t="s">
        <v>2577</v>
      </c>
      <c r="G1042" s="150" t="s">
        <v>2958</v>
      </c>
    </row>
    <row r="1043" spans="1:7" ht="17.100000000000001">
      <c r="A1043" s="150" t="s">
        <v>3178</v>
      </c>
      <c r="B1043" s="150" t="s">
        <v>44</v>
      </c>
      <c r="C1043" s="150" t="s">
        <v>214</v>
      </c>
      <c r="D1043" s="150" t="s">
        <v>3562</v>
      </c>
      <c r="E1043" s="151" t="s">
        <v>214</v>
      </c>
      <c r="F1043" s="150" t="s">
        <v>2577</v>
      </c>
      <c r="G1043" s="150" t="s">
        <v>3179</v>
      </c>
    </row>
    <row r="1044" spans="1:7" ht="17.100000000000001">
      <c r="A1044" s="150" t="s">
        <v>3180</v>
      </c>
      <c r="B1044" s="150" t="s">
        <v>44</v>
      </c>
      <c r="C1044" s="150" t="s">
        <v>214</v>
      </c>
      <c r="D1044" s="150" t="s">
        <v>3562</v>
      </c>
      <c r="E1044" s="151" t="s">
        <v>214</v>
      </c>
      <c r="F1044" s="151" t="s">
        <v>2577</v>
      </c>
      <c r="G1044" s="150" t="s">
        <v>2913</v>
      </c>
    </row>
    <row r="1045" spans="1:7" ht="17.100000000000001">
      <c r="A1045" s="150" t="s">
        <v>3181</v>
      </c>
      <c r="B1045" s="150" t="s">
        <v>44</v>
      </c>
      <c r="C1045" s="150" t="s">
        <v>3182</v>
      </c>
      <c r="D1045" s="150" t="s">
        <v>3562</v>
      </c>
      <c r="E1045" s="151" t="s">
        <v>214</v>
      </c>
      <c r="F1045" s="150" t="s">
        <v>2580</v>
      </c>
      <c r="G1045" s="150" t="s">
        <v>3183</v>
      </c>
    </row>
    <row r="1046" spans="1:7" ht="17.100000000000001">
      <c r="A1046" s="150" t="s">
        <v>2963</v>
      </c>
      <c r="B1046" s="150" t="s">
        <v>63</v>
      </c>
      <c r="C1046" s="150" t="s">
        <v>2921</v>
      </c>
      <c r="D1046" s="150" t="s">
        <v>3562</v>
      </c>
      <c r="E1046" s="151" t="s">
        <v>3564</v>
      </c>
      <c r="F1046" s="150" t="s">
        <v>2577</v>
      </c>
      <c r="G1046" s="150" t="s">
        <v>2958</v>
      </c>
    </row>
    <row r="1047" spans="1:7" ht="17.25">
      <c r="A1047" s="150" t="s">
        <v>2969</v>
      </c>
      <c r="B1047" s="150" t="s">
        <v>35</v>
      </c>
      <c r="C1047" s="150" t="s">
        <v>2921</v>
      </c>
      <c r="D1047" s="150" t="s">
        <v>3562</v>
      </c>
      <c r="E1047" s="151" t="s">
        <v>3564</v>
      </c>
      <c r="F1047" s="150" t="s">
        <v>2577</v>
      </c>
      <c r="G1047" s="150" t="s">
        <v>2913</v>
      </c>
    </row>
    <row r="1048" spans="1:7" ht="17.100000000000001">
      <c r="A1048" s="150" t="s">
        <v>2970</v>
      </c>
      <c r="B1048" s="150" t="s">
        <v>36</v>
      </c>
      <c r="C1048" s="150"/>
      <c r="D1048" s="150" t="s">
        <v>2911</v>
      </c>
      <c r="E1048" s="151"/>
      <c r="F1048" s="151" t="s">
        <v>2912</v>
      </c>
      <c r="G1048" s="150" t="s">
        <v>2913</v>
      </c>
    </row>
    <row r="1049" spans="1:7" ht="17.25">
      <c r="A1049" s="52" t="s">
        <v>3567</v>
      </c>
      <c r="B1049" s="52"/>
      <c r="C1049" s="52"/>
      <c r="D1049" s="52"/>
      <c r="E1049" s="53"/>
      <c r="F1049" s="52"/>
      <c r="G1049" s="52"/>
    </row>
    <row r="1050" spans="1:7" ht="17.100000000000001">
      <c r="A1050" s="150" t="s">
        <v>3192</v>
      </c>
      <c r="B1050" s="150" t="s">
        <v>38</v>
      </c>
      <c r="C1050" s="150" t="s">
        <v>214</v>
      </c>
      <c r="D1050" s="150" t="s">
        <v>3562</v>
      </c>
      <c r="E1050" s="151" t="s">
        <v>214</v>
      </c>
      <c r="F1050" s="150" t="s">
        <v>2577</v>
      </c>
      <c r="G1050" s="150" t="s">
        <v>3193</v>
      </c>
    </row>
    <row r="1051" spans="1:7" ht="17.100000000000001">
      <c r="A1051" s="150" t="s">
        <v>2978</v>
      </c>
      <c r="B1051" s="150" t="s">
        <v>40</v>
      </c>
      <c r="C1051" s="150" t="s">
        <v>2921</v>
      </c>
      <c r="D1051" s="150" t="s">
        <v>3562</v>
      </c>
      <c r="E1051" s="151" t="s">
        <v>3564</v>
      </c>
      <c r="F1051" s="150" t="s">
        <v>2577</v>
      </c>
      <c r="G1051" s="150" t="s">
        <v>2913</v>
      </c>
    </row>
    <row r="1052" spans="1:7" ht="17.100000000000001">
      <c r="A1052" s="150" t="s">
        <v>3200</v>
      </c>
      <c r="B1052" s="150" t="s">
        <v>40</v>
      </c>
      <c r="C1052" s="150" t="s">
        <v>214</v>
      </c>
      <c r="D1052" s="150" t="s">
        <v>3562</v>
      </c>
      <c r="E1052" s="151" t="s">
        <v>214</v>
      </c>
      <c r="F1052" s="150" t="s">
        <v>2577</v>
      </c>
      <c r="G1052" s="150" t="s">
        <v>3201</v>
      </c>
    </row>
    <row r="1053" spans="1:7" ht="17.100000000000001">
      <c r="A1053" s="150" t="s">
        <v>3204</v>
      </c>
      <c r="B1053" s="150" t="s">
        <v>44</v>
      </c>
      <c r="C1053" s="150" t="s">
        <v>214</v>
      </c>
      <c r="D1053" s="150" t="s">
        <v>3562</v>
      </c>
      <c r="E1053" s="151" t="s">
        <v>214</v>
      </c>
      <c r="F1053" s="150" t="s">
        <v>2577</v>
      </c>
      <c r="G1053" s="150" t="s">
        <v>3205</v>
      </c>
    </row>
    <row r="1054" spans="1:7" ht="17.100000000000001">
      <c r="A1054" s="150" t="s">
        <v>3206</v>
      </c>
      <c r="B1054" s="150" t="s">
        <v>44</v>
      </c>
      <c r="C1054" s="150" t="s">
        <v>214</v>
      </c>
      <c r="D1054" s="150" t="s">
        <v>3562</v>
      </c>
      <c r="E1054" s="151" t="s">
        <v>214</v>
      </c>
      <c r="F1054" s="151" t="s">
        <v>2577</v>
      </c>
      <c r="G1054" s="150" t="s">
        <v>3207</v>
      </c>
    </row>
    <row r="1055" spans="1:7" ht="17.100000000000001">
      <c r="A1055" s="150" t="s">
        <v>3208</v>
      </c>
      <c r="B1055" s="150" t="s">
        <v>63</v>
      </c>
      <c r="C1055" s="150" t="s">
        <v>3209</v>
      </c>
      <c r="D1055" s="150" t="s">
        <v>3562</v>
      </c>
      <c r="E1055" s="151" t="s">
        <v>214</v>
      </c>
      <c r="F1055" s="150" t="s">
        <v>2577</v>
      </c>
      <c r="G1055" s="150" t="s">
        <v>3210</v>
      </c>
    </row>
    <row r="1056" spans="1:7" ht="17.100000000000001">
      <c r="A1056" s="150" t="s">
        <v>2980</v>
      </c>
      <c r="B1056" s="150" t="s">
        <v>64</v>
      </c>
      <c r="C1056" s="150" t="s">
        <v>2921</v>
      </c>
      <c r="D1056" s="150" t="s">
        <v>3562</v>
      </c>
      <c r="E1056" s="151" t="s">
        <v>3564</v>
      </c>
      <c r="F1056" s="150" t="s">
        <v>2577</v>
      </c>
      <c r="G1056" s="150" t="s">
        <v>2981</v>
      </c>
    </row>
    <row r="1057" spans="1:7" ht="17.100000000000001">
      <c r="A1057" s="150" t="s">
        <v>3218</v>
      </c>
      <c r="B1057" s="150" t="s">
        <v>65</v>
      </c>
      <c r="C1057" s="150" t="s">
        <v>214</v>
      </c>
      <c r="D1057" s="150" t="s">
        <v>3562</v>
      </c>
      <c r="E1057" s="151" t="s">
        <v>214</v>
      </c>
      <c r="F1057" s="150" t="s">
        <v>2577</v>
      </c>
      <c r="G1057" s="150" t="s">
        <v>3219</v>
      </c>
    </row>
    <row r="1058" spans="1:7" ht="17.100000000000001">
      <c r="A1058" s="150" t="s">
        <v>3220</v>
      </c>
      <c r="B1058" s="150"/>
      <c r="C1058" s="150" t="s">
        <v>3221</v>
      </c>
      <c r="D1058" s="150" t="s">
        <v>3562</v>
      </c>
      <c r="E1058" s="151" t="s">
        <v>214</v>
      </c>
      <c r="F1058" s="151" t="s">
        <v>2580</v>
      </c>
      <c r="G1058" s="150" t="s">
        <v>3222</v>
      </c>
    </row>
    <row r="1059" spans="1:7" ht="17.25">
      <c r="A1059" s="52" t="s">
        <v>3568</v>
      </c>
      <c r="B1059" s="52"/>
      <c r="C1059" s="52"/>
      <c r="D1059" s="52"/>
      <c r="E1059" s="53"/>
      <c r="F1059" s="52"/>
      <c r="G1059" s="52"/>
    </row>
    <row r="1060" spans="1:7" ht="17.25">
      <c r="A1060" s="150" t="s">
        <v>3232</v>
      </c>
      <c r="B1060" s="150" t="s">
        <v>36</v>
      </c>
      <c r="C1060" s="150" t="s">
        <v>214</v>
      </c>
      <c r="D1060" s="150" t="s">
        <v>3562</v>
      </c>
      <c r="E1060" s="151" t="s">
        <v>214</v>
      </c>
      <c r="F1060" s="150" t="s">
        <v>2577</v>
      </c>
      <c r="G1060" s="150" t="s">
        <v>3233</v>
      </c>
    </row>
    <row r="1061" spans="1:7" ht="17.100000000000001">
      <c r="A1061" s="150" t="s">
        <v>3236</v>
      </c>
      <c r="B1061" s="150" t="s">
        <v>36</v>
      </c>
      <c r="C1061" s="150" t="s">
        <v>214</v>
      </c>
      <c r="D1061" s="150" t="s">
        <v>3562</v>
      </c>
      <c r="E1061" s="151" t="s">
        <v>214</v>
      </c>
      <c r="F1061" s="150" t="s">
        <v>2577</v>
      </c>
      <c r="G1061" s="150" t="s">
        <v>3237</v>
      </c>
    </row>
    <row r="1062" spans="1:7" ht="17.100000000000001">
      <c r="A1062" s="150" t="s">
        <v>2986</v>
      </c>
      <c r="B1062" s="150" t="s">
        <v>36</v>
      </c>
      <c r="C1062" s="150"/>
      <c r="D1062" s="150" t="s">
        <v>2911</v>
      </c>
      <c r="E1062" s="151"/>
      <c r="F1062" s="150" t="s">
        <v>2912</v>
      </c>
      <c r="G1062" s="150" t="s">
        <v>2987</v>
      </c>
    </row>
    <row r="1063" spans="1:7" ht="17.100000000000001">
      <c r="A1063" s="150" t="s">
        <v>3245</v>
      </c>
      <c r="B1063" s="150" t="s">
        <v>40</v>
      </c>
      <c r="C1063" s="150" t="s">
        <v>214</v>
      </c>
      <c r="D1063" s="150" t="s">
        <v>3562</v>
      </c>
      <c r="E1063" s="151" t="s">
        <v>214</v>
      </c>
      <c r="F1063" s="151" t="s">
        <v>2577</v>
      </c>
      <c r="G1063" s="150" t="s">
        <v>3246</v>
      </c>
    </row>
    <row r="1064" spans="1:7" ht="17.100000000000001">
      <c r="A1064" s="150" t="s">
        <v>2988</v>
      </c>
      <c r="B1064" s="150" t="s">
        <v>42</v>
      </c>
      <c r="C1064" s="150" t="s">
        <v>2989</v>
      </c>
      <c r="D1064" s="150" t="s">
        <v>3562</v>
      </c>
      <c r="E1064" s="151" t="s">
        <v>3569</v>
      </c>
      <c r="F1064" s="151" t="s">
        <v>2577</v>
      </c>
      <c r="G1064" s="150" t="s">
        <v>2990</v>
      </c>
    </row>
    <row r="1065" spans="1:7" ht="17.100000000000001">
      <c r="A1065" s="150" t="s">
        <v>2991</v>
      </c>
      <c r="B1065" s="150" t="s">
        <v>44</v>
      </c>
      <c r="C1065" s="150" t="s">
        <v>2921</v>
      </c>
      <c r="D1065" s="150" t="s">
        <v>3562</v>
      </c>
      <c r="E1065" s="151" t="s">
        <v>3564</v>
      </c>
      <c r="F1065" s="150" t="s">
        <v>2577</v>
      </c>
      <c r="G1065" s="150" t="s">
        <v>2992</v>
      </c>
    </row>
    <row r="1066" spans="1:7" ht="17.100000000000001">
      <c r="A1066" s="150" t="s">
        <v>2993</v>
      </c>
      <c r="B1066" s="150" t="s">
        <v>65</v>
      </c>
      <c r="C1066" s="150"/>
      <c r="D1066" s="150" t="s">
        <v>2911</v>
      </c>
      <c r="E1066" s="151"/>
      <c r="F1066" s="150" t="s">
        <v>2912</v>
      </c>
      <c r="G1066" s="150" t="s">
        <v>2913</v>
      </c>
    </row>
    <row r="1067" spans="1:7" ht="17.100000000000001">
      <c r="A1067" s="150" t="s">
        <v>2994</v>
      </c>
      <c r="B1067" s="150" t="s">
        <v>40</v>
      </c>
      <c r="C1067" s="150"/>
      <c r="D1067" s="150" t="s">
        <v>2911</v>
      </c>
      <c r="E1067" s="151"/>
      <c r="F1067" s="150" t="s">
        <v>2912</v>
      </c>
      <c r="G1067" s="150" t="s">
        <v>2913</v>
      </c>
    </row>
    <row r="1068" spans="1:7" ht="17.100000000000001">
      <c r="A1068" s="150" t="s">
        <v>2995</v>
      </c>
      <c r="B1068" s="150" t="s">
        <v>42</v>
      </c>
      <c r="C1068" s="150"/>
      <c r="D1068" s="150" t="s">
        <v>2911</v>
      </c>
      <c r="E1068" s="151"/>
      <c r="F1068" s="150" t="s">
        <v>2912</v>
      </c>
      <c r="G1068" s="150" t="s">
        <v>2913</v>
      </c>
    </row>
    <row r="1069" spans="1:7" ht="17.25">
      <c r="A1069" s="150" t="s">
        <v>2996</v>
      </c>
      <c r="B1069" s="150" t="s">
        <v>42</v>
      </c>
      <c r="C1069" s="150"/>
      <c r="D1069" s="150" t="s">
        <v>2911</v>
      </c>
      <c r="E1069" s="151"/>
      <c r="F1069" s="150" t="s">
        <v>2912</v>
      </c>
      <c r="G1069" s="150" t="s">
        <v>2913</v>
      </c>
    </row>
    <row r="1070" spans="1:7" ht="17.100000000000001">
      <c r="A1070" s="150" t="s">
        <v>2997</v>
      </c>
      <c r="B1070" s="150" t="s">
        <v>2946</v>
      </c>
      <c r="C1070" s="150"/>
      <c r="D1070" s="150" t="s">
        <v>2911</v>
      </c>
      <c r="E1070" s="151"/>
      <c r="F1070" s="150" t="s">
        <v>2912</v>
      </c>
      <c r="G1070" s="150" t="s">
        <v>2913</v>
      </c>
    </row>
    <row r="1071" spans="1:7" ht="17.100000000000001">
      <c r="A1071" s="150" t="s">
        <v>2998</v>
      </c>
      <c r="B1071" s="150" t="s">
        <v>63</v>
      </c>
      <c r="C1071" s="150"/>
      <c r="D1071" s="150" t="s">
        <v>2911</v>
      </c>
      <c r="E1071" s="151"/>
      <c r="F1071" s="150" t="s">
        <v>2912</v>
      </c>
      <c r="G1071" s="150" t="s">
        <v>2913</v>
      </c>
    </row>
    <row r="1072" spans="1:7" ht="17.100000000000001">
      <c r="A1072" s="150" t="s">
        <v>2999</v>
      </c>
      <c r="B1072" s="150" t="s">
        <v>2946</v>
      </c>
      <c r="C1072" s="150"/>
      <c r="D1072" s="150" t="s">
        <v>2911</v>
      </c>
      <c r="E1072" s="151"/>
      <c r="F1072" s="151" t="s">
        <v>2912</v>
      </c>
      <c r="G1072" s="150" t="s">
        <v>2913</v>
      </c>
    </row>
    <row r="1073" spans="1:7" ht="17.100000000000001">
      <c r="A1073" s="150" t="s">
        <v>3272</v>
      </c>
      <c r="B1073" s="150" t="s">
        <v>3273</v>
      </c>
      <c r="C1073" s="150" t="s">
        <v>214</v>
      </c>
      <c r="D1073" s="150" t="s">
        <v>3562</v>
      </c>
      <c r="E1073" s="151" t="s">
        <v>214</v>
      </c>
      <c r="F1073" s="151" t="s">
        <v>2577</v>
      </c>
      <c r="G1073" s="150" t="s">
        <v>2913</v>
      </c>
    </row>
    <row r="1074" spans="1:7" ht="17.25">
      <c r="A1074" s="52" t="s">
        <v>3570</v>
      </c>
      <c r="B1074" s="52"/>
      <c r="C1074" s="52"/>
      <c r="D1074" s="52"/>
      <c r="E1074" s="53"/>
      <c r="F1074" s="52"/>
      <c r="G1074" s="52"/>
    </row>
    <row r="1075" spans="1:7" ht="17.100000000000001">
      <c r="A1075" s="150" t="s">
        <v>3275</v>
      </c>
      <c r="B1075" s="150" t="s">
        <v>35</v>
      </c>
      <c r="C1075" s="150" t="s">
        <v>214</v>
      </c>
      <c r="D1075" s="150" t="s">
        <v>3562</v>
      </c>
      <c r="E1075" s="151" t="s">
        <v>214</v>
      </c>
      <c r="F1075" s="150" t="s">
        <v>2577</v>
      </c>
      <c r="G1075" s="150" t="s">
        <v>3276</v>
      </c>
    </row>
    <row r="1076" spans="1:7" ht="17.100000000000001">
      <c r="A1076" s="150" t="s">
        <v>3281</v>
      </c>
      <c r="B1076" s="150" t="s">
        <v>40</v>
      </c>
      <c r="C1076" s="150" t="s">
        <v>214</v>
      </c>
      <c r="D1076" s="150" t="s">
        <v>3562</v>
      </c>
      <c r="E1076" s="151" t="s">
        <v>214</v>
      </c>
      <c r="F1076" s="150" t="s">
        <v>2577</v>
      </c>
      <c r="G1076" s="150" t="s">
        <v>3282</v>
      </c>
    </row>
    <row r="1077" spans="1:7" ht="17.100000000000001">
      <c r="A1077" s="150" t="s">
        <v>3283</v>
      </c>
      <c r="B1077" s="150" t="s">
        <v>40</v>
      </c>
      <c r="C1077" s="150" t="s">
        <v>214</v>
      </c>
      <c r="D1077" s="150" t="s">
        <v>3562</v>
      </c>
      <c r="E1077" s="151" t="s">
        <v>214</v>
      </c>
      <c r="F1077" s="150" t="s">
        <v>2577</v>
      </c>
      <c r="G1077" s="150" t="s">
        <v>3284</v>
      </c>
    </row>
    <row r="1078" spans="1:7" ht="17.100000000000001">
      <c r="A1078" s="150" t="s">
        <v>3285</v>
      </c>
      <c r="B1078" s="150" t="s">
        <v>40</v>
      </c>
      <c r="C1078" s="150" t="s">
        <v>214</v>
      </c>
      <c r="D1078" s="150" t="s">
        <v>3562</v>
      </c>
      <c r="E1078" s="151" t="s">
        <v>214</v>
      </c>
      <c r="F1078" s="150" t="s">
        <v>2577</v>
      </c>
      <c r="G1078" s="150" t="s">
        <v>3286</v>
      </c>
    </row>
    <row r="1079" spans="1:7" ht="17.100000000000001">
      <c r="A1079" s="150" t="s">
        <v>3287</v>
      </c>
      <c r="B1079" s="150" t="s">
        <v>33</v>
      </c>
      <c r="C1079" s="150" t="s">
        <v>214</v>
      </c>
      <c r="D1079" s="150" t="s">
        <v>3562</v>
      </c>
      <c r="E1079" s="151" t="s">
        <v>214</v>
      </c>
      <c r="F1079" s="150" t="s">
        <v>2577</v>
      </c>
      <c r="G1079" s="150" t="s">
        <v>3288</v>
      </c>
    </row>
    <row r="1080" spans="1:7" ht="17.25">
      <c r="A1080" s="150" t="s">
        <v>3472</v>
      </c>
      <c r="B1080" s="150" t="s">
        <v>44</v>
      </c>
      <c r="C1080" s="150" t="s">
        <v>3473</v>
      </c>
      <c r="D1080" s="150" t="s">
        <v>3562</v>
      </c>
      <c r="E1080" s="151" t="s">
        <v>2665</v>
      </c>
      <c r="F1080" s="150" t="s">
        <v>2580</v>
      </c>
      <c r="G1080" s="150" t="s">
        <v>3474</v>
      </c>
    </row>
    <row r="1081" spans="1:7" ht="17.100000000000001">
      <c r="A1081" s="150" t="s">
        <v>3001</v>
      </c>
      <c r="B1081" s="150" t="s">
        <v>44</v>
      </c>
      <c r="C1081" s="150"/>
      <c r="D1081" s="150" t="s">
        <v>2911</v>
      </c>
      <c r="E1081" s="151"/>
      <c r="F1081" s="150" t="s">
        <v>3002</v>
      </c>
      <c r="G1081" s="150" t="s">
        <v>2913</v>
      </c>
    </row>
    <row r="1082" spans="1:7" ht="17.100000000000001">
      <c r="A1082" s="150" t="s">
        <v>3003</v>
      </c>
      <c r="B1082" s="150" t="s">
        <v>44</v>
      </c>
      <c r="C1082" s="150" t="s">
        <v>3004</v>
      </c>
      <c r="D1082" s="150" t="s">
        <v>2911</v>
      </c>
      <c r="E1082" s="151"/>
      <c r="F1082" s="150" t="s">
        <v>3005</v>
      </c>
      <c r="G1082" s="150" t="s">
        <v>3006</v>
      </c>
    </row>
    <row r="1083" spans="1:7" ht="17.100000000000001">
      <c r="A1083" s="150" t="s">
        <v>3289</v>
      </c>
      <c r="B1083" s="150" t="s">
        <v>63</v>
      </c>
      <c r="C1083" s="150" t="s">
        <v>214</v>
      </c>
      <c r="D1083" s="150" t="s">
        <v>3562</v>
      </c>
      <c r="E1083" s="151" t="s">
        <v>214</v>
      </c>
      <c r="F1083" s="151" t="s">
        <v>2577</v>
      </c>
      <c r="G1083" s="150" t="s">
        <v>3284</v>
      </c>
    </row>
    <row r="1084" spans="1:7" ht="17.100000000000001">
      <c r="A1084" s="150" t="s">
        <v>3294</v>
      </c>
      <c r="B1084" s="150" t="s">
        <v>65</v>
      </c>
      <c r="C1084" s="150" t="s">
        <v>214</v>
      </c>
      <c r="D1084" s="150" t="s">
        <v>3562</v>
      </c>
      <c r="E1084" s="151" t="s">
        <v>214</v>
      </c>
      <c r="F1084" s="150" t="s">
        <v>2577</v>
      </c>
      <c r="G1084" s="150" t="s">
        <v>3295</v>
      </c>
    </row>
    <row r="1085" spans="1:7" ht="17.100000000000001">
      <c r="A1085" s="150" t="s">
        <v>3296</v>
      </c>
      <c r="B1085" s="150" t="s">
        <v>42</v>
      </c>
      <c r="C1085" s="150" t="s">
        <v>3297</v>
      </c>
      <c r="D1085" s="150" t="s">
        <v>3562</v>
      </c>
      <c r="E1085" s="151" t="s">
        <v>214</v>
      </c>
      <c r="F1085" s="150" t="s">
        <v>2577</v>
      </c>
      <c r="G1085" s="150" t="s">
        <v>2913</v>
      </c>
    </row>
    <row r="1086" spans="1:7" ht="17.100000000000001">
      <c r="A1086" s="150" t="s">
        <v>3299</v>
      </c>
      <c r="B1086" s="150" t="s">
        <v>33</v>
      </c>
      <c r="C1086" s="150" t="s">
        <v>214</v>
      </c>
      <c r="D1086" s="150" t="s">
        <v>3562</v>
      </c>
      <c r="E1086" s="151" t="s">
        <v>214</v>
      </c>
      <c r="F1086" s="150" t="s">
        <v>2577</v>
      </c>
      <c r="G1086" s="150" t="s">
        <v>2913</v>
      </c>
    </row>
    <row r="1087" spans="1:7" ht="17.100000000000001">
      <c r="A1087" s="150" t="s">
        <v>3009</v>
      </c>
      <c r="B1087" s="150" t="s">
        <v>2946</v>
      </c>
      <c r="C1087" s="150"/>
      <c r="D1087" s="150" t="s">
        <v>2911</v>
      </c>
      <c r="E1087" s="151"/>
      <c r="F1087" s="150" t="s">
        <v>3010</v>
      </c>
      <c r="G1087" s="150" t="s">
        <v>2913</v>
      </c>
    </row>
    <row r="1088" spans="1:7" ht="17.25">
      <c r="A1088" s="52" t="s">
        <v>3571</v>
      </c>
      <c r="B1088" s="52"/>
      <c r="C1088" s="52"/>
      <c r="D1088" s="52"/>
      <c r="E1088" s="53"/>
      <c r="F1088" s="52"/>
      <c r="G1088" s="52"/>
    </row>
    <row r="1089" spans="1:7" ht="17.100000000000001">
      <c r="A1089" s="150" t="s">
        <v>3303</v>
      </c>
      <c r="B1089" s="150" t="s">
        <v>38</v>
      </c>
      <c r="C1089" s="150" t="s">
        <v>214</v>
      </c>
      <c r="D1089" s="150" t="s">
        <v>3562</v>
      </c>
      <c r="E1089" s="151" t="s">
        <v>214</v>
      </c>
      <c r="F1089" s="150" t="s">
        <v>2577</v>
      </c>
      <c r="G1089" s="150" t="s">
        <v>3295</v>
      </c>
    </row>
    <row r="1090" spans="1:7" ht="17.100000000000001">
      <c r="A1090" s="150" t="s">
        <v>3308</v>
      </c>
      <c r="B1090" s="150" t="s">
        <v>44</v>
      </c>
      <c r="C1090" s="150" t="s">
        <v>214</v>
      </c>
      <c r="D1090" s="150" t="s">
        <v>3562</v>
      </c>
      <c r="E1090" s="151" t="s">
        <v>214</v>
      </c>
      <c r="F1090" s="151" t="s">
        <v>2577</v>
      </c>
      <c r="G1090" s="150" t="s">
        <v>3309</v>
      </c>
    </row>
    <row r="1091" spans="1:7" ht="17.100000000000001">
      <c r="A1091" s="150" t="s">
        <v>3310</v>
      </c>
      <c r="B1091" s="150" t="s">
        <v>63</v>
      </c>
      <c r="C1091" s="150" t="s">
        <v>3311</v>
      </c>
      <c r="D1091" s="150" t="s">
        <v>3562</v>
      </c>
      <c r="E1091" s="151" t="s">
        <v>214</v>
      </c>
      <c r="F1091" s="150" t="s">
        <v>2577</v>
      </c>
      <c r="G1091" s="150" t="s">
        <v>3312</v>
      </c>
    </row>
    <row r="1092" spans="1:7" ht="17.100000000000001">
      <c r="A1092" s="150" t="s">
        <v>3313</v>
      </c>
      <c r="B1092" s="150" t="s">
        <v>63</v>
      </c>
      <c r="C1092" s="150" t="s">
        <v>3311</v>
      </c>
      <c r="D1092" s="150" t="s">
        <v>3562</v>
      </c>
      <c r="E1092" s="151" t="s">
        <v>214</v>
      </c>
      <c r="F1092" s="150" t="s">
        <v>2577</v>
      </c>
      <c r="G1092" s="150" t="s">
        <v>3312</v>
      </c>
    </row>
    <row r="1093" spans="1:7" ht="17.100000000000001">
      <c r="A1093" s="150" t="s">
        <v>3314</v>
      </c>
      <c r="B1093" s="150" t="s">
        <v>63</v>
      </c>
      <c r="C1093" s="150" t="s">
        <v>214</v>
      </c>
      <c r="D1093" s="150" t="s">
        <v>3562</v>
      </c>
      <c r="E1093" s="151" t="s">
        <v>214</v>
      </c>
      <c r="F1093" s="150" t="s">
        <v>2577</v>
      </c>
      <c r="G1093" s="150" t="s">
        <v>3315</v>
      </c>
    </row>
    <row r="1094" spans="1:7" ht="17.100000000000001">
      <c r="A1094" s="150" t="s">
        <v>3012</v>
      </c>
      <c r="B1094" s="150" t="s">
        <v>65</v>
      </c>
      <c r="C1094" s="150" t="s">
        <v>2916</v>
      </c>
      <c r="D1094" s="150" t="s">
        <v>3562</v>
      </c>
      <c r="E1094" s="151" t="s">
        <v>214</v>
      </c>
      <c r="F1094" s="150" t="s">
        <v>2577</v>
      </c>
      <c r="G1094" s="150" t="s">
        <v>3013</v>
      </c>
    </row>
    <row r="1095" spans="1:7" ht="17.100000000000001">
      <c r="A1095" s="150" t="s">
        <v>3323</v>
      </c>
      <c r="B1095" s="150" t="s">
        <v>65</v>
      </c>
      <c r="C1095" s="150" t="s">
        <v>214</v>
      </c>
      <c r="D1095" s="150" t="s">
        <v>3562</v>
      </c>
      <c r="E1095" s="151" t="s">
        <v>214</v>
      </c>
      <c r="F1095" s="151" t="s">
        <v>2577</v>
      </c>
      <c r="G1095" s="150" t="s">
        <v>3324</v>
      </c>
    </row>
    <row r="1096" spans="1:7" ht="17.25">
      <c r="A1096" s="150" t="s">
        <v>3014</v>
      </c>
      <c r="B1096" s="150" t="s">
        <v>63</v>
      </c>
      <c r="C1096" s="150"/>
      <c r="D1096" s="150" t="s">
        <v>2911</v>
      </c>
      <c r="E1096" s="151"/>
      <c r="F1096" s="150" t="s">
        <v>2912</v>
      </c>
      <c r="G1096" s="150" t="s">
        <v>2913</v>
      </c>
    </row>
    <row r="1097" spans="1:7" ht="17.100000000000001">
      <c r="A1097" s="150" t="s">
        <v>3325</v>
      </c>
      <c r="B1097" s="150" t="s">
        <v>3326</v>
      </c>
      <c r="C1097" s="150" t="s">
        <v>214</v>
      </c>
      <c r="D1097" s="150" t="s">
        <v>3562</v>
      </c>
      <c r="E1097" s="151" t="s">
        <v>214</v>
      </c>
      <c r="F1097" s="150" t="s">
        <v>2577</v>
      </c>
      <c r="G1097" s="150" t="s">
        <v>3327</v>
      </c>
    </row>
    <row r="1098" spans="1:7" ht="17.100000000000001">
      <c r="A1098" s="150" t="s">
        <v>3334</v>
      </c>
      <c r="B1098" s="150" t="s">
        <v>40</v>
      </c>
      <c r="C1098" s="150" t="s">
        <v>214</v>
      </c>
      <c r="D1098" s="150" t="s">
        <v>3562</v>
      </c>
      <c r="E1098" s="151" t="s">
        <v>214</v>
      </c>
      <c r="F1098" s="150" t="s">
        <v>2577</v>
      </c>
      <c r="G1098" s="150" t="s">
        <v>3335</v>
      </c>
    </row>
    <row r="1099" spans="1:7" ht="17.100000000000001">
      <c r="A1099" s="150" t="s">
        <v>3336</v>
      </c>
      <c r="B1099" s="150"/>
      <c r="C1099" s="150" t="s">
        <v>214</v>
      </c>
      <c r="D1099" s="150" t="s">
        <v>3562</v>
      </c>
      <c r="E1099" s="151" t="s">
        <v>214</v>
      </c>
      <c r="F1099" s="150" t="s">
        <v>2577</v>
      </c>
      <c r="G1099" s="150" t="s">
        <v>2913</v>
      </c>
    </row>
    <row r="1100" spans="1:7" ht="17.25">
      <c r="A1100" s="52" t="s">
        <v>3572</v>
      </c>
      <c r="B1100" s="52"/>
      <c r="C1100" s="52"/>
      <c r="D1100" s="52"/>
      <c r="E1100" s="53"/>
      <c r="F1100" s="52"/>
      <c r="G1100" s="52"/>
    </row>
    <row r="1101" spans="1:7" ht="17.100000000000001">
      <c r="A1101" s="150" t="s">
        <v>3341</v>
      </c>
      <c r="B1101" s="150"/>
      <c r="C1101" s="150" t="s">
        <v>3342</v>
      </c>
      <c r="D1101" s="150" t="s">
        <v>3562</v>
      </c>
      <c r="E1101" s="151" t="s">
        <v>214</v>
      </c>
      <c r="F1101" s="151" t="s">
        <v>2580</v>
      </c>
      <c r="G1101" s="150" t="s">
        <v>2913</v>
      </c>
    </row>
    <row r="1102" spans="1:7" ht="17.100000000000001">
      <c r="A1102" s="150" t="s">
        <v>3346</v>
      </c>
      <c r="B1102" s="150"/>
      <c r="C1102" s="150" t="s">
        <v>214</v>
      </c>
      <c r="D1102" s="150" t="s">
        <v>3562</v>
      </c>
      <c r="E1102" s="151" t="s">
        <v>214</v>
      </c>
      <c r="F1102" s="150" t="s">
        <v>2577</v>
      </c>
      <c r="G1102" s="150" t="s">
        <v>2913</v>
      </c>
    </row>
    <row r="1103" spans="1:7" ht="17.25">
      <c r="A1103" s="52" t="s">
        <v>3573</v>
      </c>
      <c r="B1103" s="52"/>
      <c r="C1103" s="52"/>
      <c r="D1103" s="52"/>
      <c r="E1103" s="53"/>
      <c r="F1103" s="52"/>
      <c r="G1103" s="52"/>
    </row>
    <row r="1104" spans="1:7" ht="17.100000000000001">
      <c r="A1104" s="150" t="s">
        <v>3348</v>
      </c>
      <c r="B1104" s="150" t="s">
        <v>26</v>
      </c>
      <c r="C1104" s="150" t="s">
        <v>214</v>
      </c>
      <c r="D1104" s="150" t="s">
        <v>3562</v>
      </c>
      <c r="E1104" s="151" t="s">
        <v>214</v>
      </c>
      <c r="F1104" s="150" t="s">
        <v>2577</v>
      </c>
      <c r="G1104" s="150" t="s">
        <v>2913</v>
      </c>
    </row>
    <row r="1105" spans="1:7" ht="17.100000000000001">
      <c r="A1105" s="150" t="s">
        <v>3349</v>
      </c>
      <c r="B1105" s="150" t="s">
        <v>3350</v>
      </c>
      <c r="C1105" s="150" t="s">
        <v>214</v>
      </c>
      <c r="D1105" s="150" t="s">
        <v>3562</v>
      </c>
      <c r="E1105" s="151" t="s">
        <v>214</v>
      </c>
      <c r="F1105" s="150" t="s">
        <v>2577</v>
      </c>
      <c r="G1105" s="150" t="s">
        <v>3351</v>
      </c>
    </row>
    <row r="1106" spans="1:7" ht="17.100000000000001">
      <c r="A1106" s="150" t="s">
        <v>3352</v>
      </c>
      <c r="B1106" s="150" t="s">
        <v>3350</v>
      </c>
      <c r="C1106" s="150" t="s">
        <v>214</v>
      </c>
      <c r="D1106" s="150" t="s">
        <v>3562</v>
      </c>
      <c r="E1106" s="151" t="s">
        <v>214</v>
      </c>
      <c r="F1106" s="150" t="s">
        <v>2577</v>
      </c>
      <c r="G1106" s="150" t="s">
        <v>2913</v>
      </c>
    </row>
    <row r="1107" spans="1:7" ht="17.100000000000001">
      <c r="A1107" s="150" t="s">
        <v>3353</v>
      </c>
      <c r="B1107" s="150" t="s">
        <v>28</v>
      </c>
      <c r="C1107" s="150" t="s">
        <v>214</v>
      </c>
      <c r="D1107" s="150" t="s">
        <v>3562</v>
      </c>
      <c r="E1107" s="151" t="s">
        <v>214</v>
      </c>
      <c r="F1107" s="150" t="s">
        <v>2577</v>
      </c>
      <c r="G1107" s="150" t="s">
        <v>3354</v>
      </c>
    </row>
    <row r="1108" spans="1:7" ht="17.100000000000001">
      <c r="A1108" s="150" t="s">
        <v>3019</v>
      </c>
      <c r="B1108" s="150" t="s">
        <v>3020</v>
      </c>
      <c r="C1108" s="150" t="s">
        <v>2921</v>
      </c>
      <c r="D1108" s="150" t="s">
        <v>3562</v>
      </c>
      <c r="E1108" s="151" t="s">
        <v>3564</v>
      </c>
      <c r="F1108" s="150" t="s">
        <v>2577</v>
      </c>
      <c r="G1108" s="150" t="s">
        <v>2913</v>
      </c>
    </row>
    <row r="1109" spans="1:7" ht="17.25">
      <c r="A1109" s="52" t="s">
        <v>3574</v>
      </c>
      <c r="B1109" s="52"/>
      <c r="C1109" s="52"/>
      <c r="D1109" s="52"/>
      <c r="E1109" s="53"/>
      <c r="F1109" s="52"/>
      <c r="G1109" s="52"/>
    </row>
    <row r="1110" spans="1:7" ht="17.25">
      <c r="A1110" s="150" t="s">
        <v>3356</v>
      </c>
      <c r="B1110" s="150" t="s">
        <v>3047</v>
      </c>
      <c r="C1110" s="150" t="s">
        <v>214</v>
      </c>
      <c r="D1110" s="150" t="s">
        <v>3562</v>
      </c>
      <c r="E1110" s="151" t="s">
        <v>214</v>
      </c>
      <c r="F1110" s="150" t="s">
        <v>2577</v>
      </c>
      <c r="G1110" s="150" t="s">
        <v>2913</v>
      </c>
    </row>
    <row r="1111" spans="1:7" ht="17.100000000000001">
      <c r="A1111" s="150" t="s">
        <v>3357</v>
      </c>
      <c r="B1111" s="150" t="s">
        <v>3047</v>
      </c>
      <c r="C1111" s="150" t="s">
        <v>3358</v>
      </c>
      <c r="D1111" s="150" t="s">
        <v>3562</v>
      </c>
      <c r="E1111" s="151" t="s">
        <v>214</v>
      </c>
      <c r="F1111" s="151" t="s">
        <v>2580</v>
      </c>
      <c r="G1111" s="150" t="s">
        <v>2913</v>
      </c>
    </row>
    <row r="1112" spans="1:7" ht="17.100000000000001">
      <c r="A1112" s="150" t="s">
        <v>3359</v>
      </c>
      <c r="B1112" s="150" t="s">
        <v>3047</v>
      </c>
      <c r="C1112" s="150" t="s">
        <v>3297</v>
      </c>
      <c r="D1112" s="150" t="s">
        <v>3562</v>
      </c>
      <c r="E1112" s="151" t="s">
        <v>214</v>
      </c>
      <c r="F1112" s="150" t="s">
        <v>2577</v>
      </c>
      <c r="G1112" s="150" t="s">
        <v>3360</v>
      </c>
    </row>
    <row r="1113" spans="1:7" ht="17.100000000000001">
      <c r="A1113" s="150" t="s">
        <v>3361</v>
      </c>
      <c r="B1113" s="150" t="s">
        <v>3047</v>
      </c>
      <c r="C1113" s="150" t="s">
        <v>214</v>
      </c>
      <c r="D1113" s="150" t="s">
        <v>3562</v>
      </c>
      <c r="E1113" s="151" t="s">
        <v>214</v>
      </c>
      <c r="F1113" s="151" t="s">
        <v>2577</v>
      </c>
      <c r="G1113" s="150" t="s">
        <v>2913</v>
      </c>
    </row>
    <row r="1114" spans="1:7" ht="17.25">
      <c r="A1114" s="52" t="s">
        <v>3575</v>
      </c>
      <c r="B1114" s="52"/>
      <c r="C1114" s="52"/>
      <c r="D1114" s="52"/>
      <c r="E1114" s="53"/>
      <c r="F1114" s="52"/>
      <c r="G1114" s="52"/>
    </row>
    <row r="1115" spans="1:7" ht="17.100000000000001">
      <c r="A1115" s="150" t="s">
        <v>3363</v>
      </c>
      <c r="B1115" s="150" t="s">
        <v>3364</v>
      </c>
      <c r="C1115" s="150" t="s">
        <v>3365</v>
      </c>
      <c r="D1115" s="150" t="s">
        <v>3562</v>
      </c>
      <c r="E1115" s="151" t="s">
        <v>214</v>
      </c>
      <c r="F1115" s="150" t="s">
        <v>2577</v>
      </c>
      <c r="G1115" s="150" t="s">
        <v>2913</v>
      </c>
    </row>
    <row r="1116" spans="1:7" ht="17.100000000000001">
      <c r="A1116" s="150" t="s">
        <v>3368</v>
      </c>
      <c r="B1116" s="150" t="s">
        <v>3369</v>
      </c>
      <c r="C1116" s="150" t="s">
        <v>3370</v>
      </c>
      <c r="D1116" s="150" t="s">
        <v>3562</v>
      </c>
      <c r="E1116" s="151" t="s">
        <v>214</v>
      </c>
      <c r="F1116" s="150" t="s">
        <v>2577</v>
      </c>
      <c r="G1116" s="150" t="s">
        <v>2913</v>
      </c>
    </row>
    <row r="1117" spans="1:7" ht="17.100000000000001">
      <c r="A1117" s="150" t="s">
        <v>3371</v>
      </c>
      <c r="B1117" s="150" t="s">
        <v>3372</v>
      </c>
      <c r="C1117" s="150" t="s">
        <v>214</v>
      </c>
      <c r="D1117" s="150" t="s">
        <v>3562</v>
      </c>
      <c r="E1117" s="151" t="s">
        <v>214</v>
      </c>
      <c r="F1117" s="151" t="s">
        <v>2577</v>
      </c>
      <c r="G1117" s="150" t="s">
        <v>2913</v>
      </c>
    </row>
    <row r="1118" spans="1:7" ht="17.100000000000001">
      <c r="A1118" s="150" t="s">
        <v>3375</v>
      </c>
      <c r="B1118" s="150" t="s">
        <v>3376</v>
      </c>
      <c r="C1118" s="150" t="s">
        <v>214</v>
      </c>
      <c r="D1118" s="150" t="s">
        <v>3562</v>
      </c>
      <c r="E1118" s="151" t="s">
        <v>214</v>
      </c>
      <c r="F1118" s="150" t="s">
        <v>2577</v>
      </c>
      <c r="G1118" s="150" t="s">
        <v>2913</v>
      </c>
    </row>
    <row r="1119" spans="1:7" ht="17.100000000000001">
      <c r="A1119" s="150" t="s">
        <v>3377</v>
      </c>
      <c r="B1119" s="150" t="s">
        <v>3372</v>
      </c>
      <c r="C1119" s="150" t="s">
        <v>214</v>
      </c>
      <c r="D1119" s="150" t="s">
        <v>3562</v>
      </c>
      <c r="E1119" s="151" t="s">
        <v>214</v>
      </c>
      <c r="F1119" s="150" t="s">
        <v>2577</v>
      </c>
      <c r="G1119" s="150" t="s">
        <v>2913</v>
      </c>
    </row>
    <row r="1120" spans="1:7" ht="17.100000000000001">
      <c r="A1120" s="150" t="s">
        <v>3378</v>
      </c>
      <c r="B1120" s="150" t="s">
        <v>3372</v>
      </c>
      <c r="C1120" s="150" t="s">
        <v>214</v>
      </c>
      <c r="D1120" s="150" t="s">
        <v>3562</v>
      </c>
      <c r="E1120" s="151" t="s">
        <v>214</v>
      </c>
      <c r="F1120" s="150" t="s">
        <v>2577</v>
      </c>
      <c r="G1120" s="150" t="s">
        <v>2913</v>
      </c>
    </row>
    <row r="1121" spans="1:7" ht="17.25">
      <c r="A1121" s="52" t="s">
        <v>3576</v>
      </c>
      <c r="B1121" s="52"/>
      <c r="C1121" s="52"/>
      <c r="D1121" s="52"/>
      <c r="E1121" s="53"/>
      <c r="F1121" s="52"/>
      <c r="G1121" s="52"/>
    </row>
    <row r="1122" spans="1:7" ht="17.25">
      <c r="A1122" s="150" t="s">
        <v>3380</v>
      </c>
      <c r="B1122" s="150" t="s">
        <v>26</v>
      </c>
      <c r="C1122" s="150" t="s">
        <v>214</v>
      </c>
      <c r="D1122" s="150" t="s">
        <v>3562</v>
      </c>
      <c r="E1122" s="151" t="s">
        <v>214</v>
      </c>
      <c r="F1122" s="150" t="s">
        <v>2577</v>
      </c>
      <c r="G1122" s="150" t="s">
        <v>2913</v>
      </c>
    </row>
    <row r="1123" spans="1:7" ht="17.100000000000001">
      <c r="A1123" s="150" t="s">
        <v>3022</v>
      </c>
      <c r="B1123" s="150" t="s">
        <v>26</v>
      </c>
      <c r="C1123" s="150" t="s">
        <v>2921</v>
      </c>
      <c r="D1123" s="150" t="s">
        <v>3562</v>
      </c>
      <c r="E1123" s="151" t="s">
        <v>3564</v>
      </c>
      <c r="F1123" s="150" t="s">
        <v>2577</v>
      </c>
      <c r="G1123" s="150" t="s">
        <v>2913</v>
      </c>
    </row>
    <row r="1124" spans="1:7" ht="17.100000000000001">
      <c r="A1124" s="150" t="s">
        <v>3023</v>
      </c>
      <c r="B1124" s="150" t="s">
        <v>26</v>
      </c>
      <c r="C1124" s="150" t="s">
        <v>2921</v>
      </c>
      <c r="D1124" s="150" t="s">
        <v>3562</v>
      </c>
      <c r="E1124" s="151" t="s">
        <v>3564</v>
      </c>
      <c r="F1124" s="150" t="s">
        <v>2577</v>
      </c>
      <c r="G1124" s="150" t="s">
        <v>2913</v>
      </c>
    </row>
    <row r="1125" spans="1:7" ht="17.25">
      <c r="A1125" s="150" t="s">
        <v>3024</v>
      </c>
      <c r="B1125" s="150" t="s">
        <v>26</v>
      </c>
      <c r="C1125" s="150" t="s">
        <v>2921</v>
      </c>
      <c r="D1125" s="150" t="s">
        <v>3562</v>
      </c>
      <c r="E1125" s="151" t="s">
        <v>3564</v>
      </c>
      <c r="F1125" s="150" t="s">
        <v>2577</v>
      </c>
      <c r="G1125" s="150" t="s">
        <v>2913</v>
      </c>
    </row>
    <row r="1126" spans="1:7" ht="17.100000000000001">
      <c r="A1126" s="150" t="s">
        <v>3025</v>
      </c>
      <c r="B1126" s="150" t="s">
        <v>26</v>
      </c>
      <c r="C1126" s="150" t="s">
        <v>2921</v>
      </c>
      <c r="D1126" s="150" t="s">
        <v>3562</v>
      </c>
      <c r="E1126" s="151" t="s">
        <v>3564</v>
      </c>
      <c r="F1126" s="150" t="s">
        <v>2577</v>
      </c>
      <c r="G1126" s="150" t="s">
        <v>2913</v>
      </c>
    </row>
    <row r="1127" spans="1:7" ht="17.100000000000001">
      <c r="A1127" s="150" t="s">
        <v>3381</v>
      </c>
      <c r="B1127" s="150" t="s">
        <v>51</v>
      </c>
      <c r="C1127" s="150" t="s">
        <v>214</v>
      </c>
      <c r="D1127" s="150" t="s">
        <v>3562</v>
      </c>
      <c r="E1127" s="151" t="s">
        <v>214</v>
      </c>
      <c r="F1127" s="150" t="s">
        <v>2577</v>
      </c>
      <c r="G1127" s="150" t="s">
        <v>3382</v>
      </c>
    </row>
    <row r="1128" spans="1:7" ht="17.100000000000001">
      <c r="A1128" s="150" t="s">
        <v>3383</v>
      </c>
      <c r="B1128" s="150" t="s">
        <v>51</v>
      </c>
      <c r="C1128" s="150" t="s">
        <v>214</v>
      </c>
      <c r="D1128" s="150" t="s">
        <v>3562</v>
      </c>
      <c r="E1128" s="151" t="s">
        <v>214</v>
      </c>
      <c r="F1128" s="150" t="s">
        <v>2577</v>
      </c>
      <c r="G1128" s="150" t="s">
        <v>2913</v>
      </c>
    </row>
    <row r="1129" spans="1:7" ht="17.25">
      <c r="A1129" s="52" t="s">
        <v>3577</v>
      </c>
      <c r="B1129" s="52"/>
      <c r="C1129" s="52"/>
      <c r="D1129" s="52"/>
      <c r="E1129" s="53"/>
      <c r="F1129" s="52"/>
      <c r="G1129" s="52"/>
    </row>
    <row r="1130" spans="1:7" ht="17.100000000000001">
      <c r="A1130" s="150" t="s">
        <v>3385</v>
      </c>
      <c r="B1130" s="150" t="s">
        <v>75</v>
      </c>
      <c r="C1130" s="150" t="s">
        <v>214</v>
      </c>
      <c r="D1130" s="150" t="s">
        <v>3562</v>
      </c>
      <c r="E1130" s="151" t="s">
        <v>214</v>
      </c>
      <c r="F1130" s="150" t="s">
        <v>2577</v>
      </c>
      <c r="G1130" s="150" t="s">
        <v>2913</v>
      </c>
    </row>
    <row r="1131" spans="1:7" ht="17.25">
      <c r="A1131" s="150" t="s">
        <v>3386</v>
      </c>
      <c r="B1131" s="150" t="s">
        <v>3387</v>
      </c>
      <c r="C1131" s="150" t="s">
        <v>3365</v>
      </c>
      <c r="D1131" s="150" t="s">
        <v>3562</v>
      </c>
      <c r="E1131" s="151" t="s">
        <v>214</v>
      </c>
      <c r="F1131" s="150" t="s">
        <v>2577</v>
      </c>
      <c r="G1131" s="150" t="s">
        <v>2913</v>
      </c>
    </row>
    <row r="1132" spans="1:7" ht="17.100000000000001">
      <c r="A1132" s="150" t="s">
        <v>3388</v>
      </c>
      <c r="B1132" s="150" t="s">
        <v>75</v>
      </c>
      <c r="C1132" s="150" t="s">
        <v>3389</v>
      </c>
      <c r="D1132" s="150" t="s">
        <v>3562</v>
      </c>
      <c r="E1132" s="151" t="s">
        <v>214</v>
      </c>
      <c r="F1132" s="150" t="s">
        <v>2577</v>
      </c>
      <c r="G1132" s="150" t="s">
        <v>3390</v>
      </c>
    </row>
    <row r="1133" spans="1:7" ht="17.100000000000001">
      <c r="A1133" s="150" t="s">
        <v>3027</v>
      </c>
      <c r="B1133" s="150" t="s">
        <v>3020</v>
      </c>
      <c r="C1133" s="150" t="s">
        <v>3028</v>
      </c>
      <c r="D1133" s="150" t="s">
        <v>3562</v>
      </c>
      <c r="E1133" s="151" t="s">
        <v>214</v>
      </c>
      <c r="F1133" s="150" t="s">
        <v>2577</v>
      </c>
      <c r="G1133" s="150" t="s">
        <v>2913</v>
      </c>
    </row>
    <row r="1134" spans="1:7" ht="17.100000000000001">
      <c r="A1134" s="150" t="s">
        <v>3030</v>
      </c>
      <c r="B1134" s="150" t="s">
        <v>3020</v>
      </c>
      <c r="C1134" s="150" t="s">
        <v>2921</v>
      </c>
      <c r="D1134" s="150" t="s">
        <v>3562</v>
      </c>
      <c r="E1134" s="151" t="s">
        <v>3564</v>
      </c>
      <c r="F1134" s="150" t="s">
        <v>2577</v>
      </c>
      <c r="G1134" s="150" t="s">
        <v>2913</v>
      </c>
    </row>
    <row r="1135" spans="1:7" ht="17.100000000000001">
      <c r="A1135" s="150" t="s">
        <v>3031</v>
      </c>
      <c r="B1135" s="150" t="s">
        <v>3020</v>
      </c>
      <c r="C1135" s="150" t="s">
        <v>2921</v>
      </c>
      <c r="D1135" s="150" t="s">
        <v>3562</v>
      </c>
      <c r="E1135" s="151" t="s">
        <v>3564</v>
      </c>
      <c r="F1135" s="150" t="s">
        <v>2577</v>
      </c>
      <c r="G1135" s="150" t="s">
        <v>2913</v>
      </c>
    </row>
    <row r="1136" spans="1:7" ht="17.25">
      <c r="A1136" s="150" t="s">
        <v>3032</v>
      </c>
      <c r="B1136" s="150" t="s">
        <v>3020</v>
      </c>
      <c r="C1136" s="150" t="s">
        <v>2921</v>
      </c>
      <c r="D1136" s="150" t="s">
        <v>3562</v>
      </c>
      <c r="E1136" s="151" t="s">
        <v>3564</v>
      </c>
      <c r="F1136" s="150" t="s">
        <v>2577</v>
      </c>
      <c r="G1136" s="150" t="s">
        <v>2913</v>
      </c>
    </row>
    <row r="1137" spans="1:7" ht="17.100000000000001">
      <c r="A1137" s="150" t="s">
        <v>3392</v>
      </c>
      <c r="B1137" s="150" t="s">
        <v>84</v>
      </c>
      <c r="C1137" s="150" t="s">
        <v>214</v>
      </c>
      <c r="D1137" s="150" t="s">
        <v>3562</v>
      </c>
      <c r="E1137" s="151" t="s">
        <v>214</v>
      </c>
      <c r="F1137" s="150" t="s">
        <v>2577</v>
      </c>
      <c r="G1137" s="150" t="s">
        <v>2913</v>
      </c>
    </row>
    <row r="1138" spans="1:7" ht="17.100000000000001">
      <c r="A1138" s="150" t="s">
        <v>3393</v>
      </c>
      <c r="B1138" s="150" t="s">
        <v>3387</v>
      </c>
      <c r="C1138" s="150" t="s">
        <v>214</v>
      </c>
      <c r="D1138" s="150" t="s">
        <v>3562</v>
      </c>
      <c r="E1138" s="151" t="s">
        <v>214</v>
      </c>
      <c r="F1138" s="150" t="s">
        <v>2577</v>
      </c>
      <c r="G1138" s="150" t="s">
        <v>2913</v>
      </c>
    </row>
    <row r="1139" spans="1:7" ht="17.25">
      <c r="A1139" s="52" t="s">
        <v>3578</v>
      </c>
      <c r="B1139" s="52"/>
      <c r="C1139" s="52"/>
      <c r="D1139" s="52"/>
      <c r="E1139" s="53"/>
      <c r="F1139" s="52"/>
      <c r="G1139" s="52"/>
    </row>
    <row r="1140" spans="1:7" ht="17.100000000000001">
      <c r="A1140" s="150" t="s">
        <v>3398</v>
      </c>
      <c r="B1140" s="150" t="s">
        <v>75</v>
      </c>
      <c r="C1140" s="150" t="s">
        <v>214</v>
      </c>
      <c r="D1140" s="150" t="s">
        <v>3562</v>
      </c>
      <c r="E1140" s="151" t="s">
        <v>214</v>
      </c>
      <c r="F1140" s="150" t="s">
        <v>2577</v>
      </c>
      <c r="G1140" s="150" t="s">
        <v>2913</v>
      </c>
    </row>
    <row r="1141" spans="1:7" ht="17.100000000000001">
      <c r="A1141" s="150" t="s">
        <v>3399</v>
      </c>
      <c r="B1141" s="150" t="s">
        <v>75</v>
      </c>
      <c r="C1141" s="150" t="s">
        <v>214</v>
      </c>
      <c r="D1141" s="150" t="s">
        <v>3562</v>
      </c>
      <c r="E1141" s="151" t="s">
        <v>214</v>
      </c>
      <c r="F1141" s="150" t="s">
        <v>2577</v>
      </c>
      <c r="G1141" s="150" t="s">
        <v>2913</v>
      </c>
    </row>
    <row r="1142" spans="1:7" ht="17.100000000000001">
      <c r="A1142" s="150" t="s">
        <v>3400</v>
      </c>
      <c r="B1142" s="150" t="s">
        <v>51</v>
      </c>
      <c r="C1142" s="150" t="s">
        <v>214</v>
      </c>
      <c r="D1142" s="150" t="s">
        <v>3562</v>
      </c>
      <c r="E1142" s="151" t="s">
        <v>214</v>
      </c>
      <c r="F1142" s="150" t="s">
        <v>2577</v>
      </c>
      <c r="G1142" s="150" t="s">
        <v>2913</v>
      </c>
    </row>
    <row r="1143" spans="1:7" ht="17.25">
      <c r="A1143" s="150" t="s">
        <v>3037</v>
      </c>
      <c r="B1143" s="150" t="s">
        <v>3020</v>
      </c>
      <c r="C1143" s="150" t="s">
        <v>2921</v>
      </c>
      <c r="D1143" s="150" t="s">
        <v>3562</v>
      </c>
      <c r="E1143" s="151" t="s">
        <v>3564</v>
      </c>
      <c r="F1143" s="150" t="s">
        <v>2577</v>
      </c>
      <c r="G1143" s="150" t="s">
        <v>2913</v>
      </c>
    </row>
    <row r="1144" spans="1:7" ht="17.100000000000001">
      <c r="A1144" s="150" t="s">
        <v>3403</v>
      </c>
      <c r="B1144" s="150" t="s">
        <v>76</v>
      </c>
      <c r="C1144" s="150" t="s">
        <v>214</v>
      </c>
      <c r="D1144" s="150" t="s">
        <v>3562</v>
      </c>
      <c r="E1144" s="151" t="s">
        <v>214</v>
      </c>
      <c r="F1144" s="150" t="s">
        <v>2577</v>
      </c>
      <c r="G1144" s="150" t="s">
        <v>3404</v>
      </c>
    </row>
    <row r="1145" spans="1:7" ht="17.100000000000001">
      <c r="A1145" s="150" t="s">
        <v>3038</v>
      </c>
      <c r="B1145" s="150" t="s">
        <v>3020</v>
      </c>
      <c r="C1145" s="150" t="s">
        <v>2921</v>
      </c>
      <c r="D1145" s="150" t="s">
        <v>3562</v>
      </c>
      <c r="E1145" s="151" t="s">
        <v>3564</v>
      </c>
      <c r="F1145" s="150" t="s">
        <v>2577</v>
      </c>
      <c r="G1145" s="150" t="s">
        <v>2913</v>
      </c>
    </row>
    <row r="1146" spans="1:7" ht="17.25">
      <c r="A1146" s="52" t="s">
        <v>3579</v>
      </c>
      <c r="B1146" s="52"/>
      <c r="C1146" s="52"/>
      <c r="D1146" s="52"/>
      <c r="E1146" s="53"/>
      <c r="F1146" s="52"/>
      <c r="G1146" s="52"/>
    </row>
    <row r="1147" spans="1:7" ht="17.100000000000001">
      <c r="A1147" s="150" t="s">
        <v>3406</v>
      </c>
      <c r="B1147" s="150" t="s">
        <v>83</v>
      </c>
      <c r="C1147" s="150" t="s">
        <v>214</v>
      </c>
      <c r="D1147" s="150" t="s">
        <v>3562</v>
      </c>
      <c r="E1147" s="151" t="s">
        <v>214</v>
      </c>
      <c r="F1147" s="150" t="s">
        <v>2577</v>
      </c>
      <c r="G1147" s="150" t="s">
        <v>2913</v>
      </c>
    </row>
    <row r="1148" spans="1:7" ht="17.100000000000001">
      <c r="A1148" s="150" t="s">
        <v>3407</v>
      </c>
      <c r="B1148" s="150" t="s">
        <v>85</v>
      </c>
      <c r="C1148" s="150" t="s">
        <v>214</v>
      </c>
      <c r="D1148" s="150" t="s">
        <v>3562</v>
      </c>
      <c r="E1148" s="151" t="s">
        <v>214</v>
      </c>
      <c r="F1148" s="150" t="s">
        <v>2577</v>
      </c>
      <c r="G1148" s="150" t="s">
        <v>2913</v>
      </c>
    </row>
    <row r="1149" spans="1:7" ht="17.25">
      <c r="A1149" s="52" t="s">
        <v>3580</v>
      </c>
      <c r="B1149" s="52"/>
      <c r="C1149" s="52"/>
      <c r="D1149" s="52"/>
      <c r="E1149" s="53"/>
      <c r="F1149" s="52"/>
      <c r="G1149" s="52"/>
    </row>
    <row r="1150" spans="1:7" ht="17.100000000000001">
      <c r="A1150" s="150" t="s">
        <v>3418</v>
      </c>
      <c r="B1150" s="150" t="s">
        <v>89</v>
      </c>
      <c r="C1150" s="150" t="s">
        <v>214</v>
      </c>
      <c r="D1150" s="150" t="s">
        <v>3562</v>
      </c>
      <c r="E1150" s="151" t="s">
        <v>214</v>
      </c>
      <c r="F1150" s="150" t="s">
        <v>2577</v>
      </c>
      <c r="G1150" s="150" t="s">
        <v>3419</v>
      </c>
    </row>
    <row r="1151" spans="1:7" ht="17.25">
      <c r="A1151" s="150" t="s">
        <v>3420</v>
      </c>
      <c r="B1151" s="150" t="s">
        <v>3421</v>
      </c>
      <c r="C1151" s="150" t="s">
        <v>214</v>
      </c>
      <c r="D1151" s="150" t="s">
        <v>3562</v>
      </c>
      <c r="E1151" s="151" t="s">
        <v>214</v>
      </c>
      <c r="F1151" s="150" t="s">
        <v>2577</v>
      </c>
      <c r="G1151" s="150" t="s">
        <v>3422</v>
      </c>
    </row>
    <row r="1152" spans="1:7" ht="17.100000000000001">
      <c r="A1152" s="150" t="s">
        <v>3046</v>
      </c>
      <c r="B1152" s="150" t="s">
        <v>3047</v>
      </c>
      <c r="C1152" s="150"/>
      <c r="D1152" s="150" t="s">
        <v>2911</v>
      </c>
      <c r="E1152" s="151"/>
      <c r="F1152" s="150" t="s">
        <v>3048</v>
      </c>
      <c r="G1152" s="150" t="s">
        <v>3049</v>
      </c>
    </row>
    <row r="1153" spans="1:7" ht="17.100000000000001">
      <c r="A1153" s="150" t="s">
        <v>3050</v>
      </c>
      <c r="B1153" s="150" t="s">
        <v>3047</v>
      </c>
      <c r="C1153" s="150"/>
      <c r="D1153" s="150" t="s">
        <v>2911</v>
      </c>
      <c r="E1153" s="151"/>
      <c r="F1153" s="150" t="s">
        <v>3048</v>
      </c>
      <c r="G1153" s="150" t="s">
        <v>2913</v>
      </c>
    </row>
    <row r="1154" spans="1:7" ht="17.100000000000001">
      <c r="A1154" s="150" t="s">
        <v>3053</v>
      </c>
      <c r="B1154" s="150" t="s">
        <v>3041</v>
      </c>
      <c r="C1154" s="150" t="s">
        <v>3054</v>
      </c>
      <c r="D1154" s="150" t="s">
        <v>2911</v>
      </c>
      <c r="E1154" s="151"/>
      <c r="F1154" s="150" t="s">
        <v>3055</v>
      </c>
      <c r="G1154" s="150" t="s">
        <v>3056</v>
      </c>
    </row>
    <row r="1155" spans="1:7" ht="17.100000000000001">
      <c r="A1155" s="150" t="s">
        <v>3424</v>
      </c>
      <c r="B1155" s="150" t="s">
        <v>3421</v>
      </c>
      <c r="C1155" s="150" t="s">
        <v>1902</v>
      </c>
      <c r="D1155" s="150" t="s">
        <v>3562</v>
      </c>
      <c r="E1155" s="151" t="s">
        <v>214</v>
      </c>
      <c r="F1155" s="150" t="s">
        <v>2577</v>
      </c>
      <c r="G1155" s="150" t="s">
        <v>2913</v>
      </c>
    </row>
    <row r="1156" spans="1:7" ht="17.100000000000001">
      <c r="A1156" s="150" t="s">
        <v>3425</v>
      </c>
      <c r="B1156" s="150" t="s">
        <v>86</v>
      </c>
      <c r="C1156" s="150" t="s">
        <v>214</v>
      </c>
      <c r="D1156" s="150" t="s">
        <v>3562</v>
      </c>
      <c r="E1156" s="151" t="s">
        <v>214</v>
      </c>
      <c r="F1156" s="150" t="s">
        <v>2577</v>
      </c>
      <c r="G1156" s="150" t="s">
        <v>2913</v>
      </c>
    </row>
    <row r="1157" spans="1:7" ht="17.100000000000001">
      <c r="A1157" s="150" t="s">
        <v>3059</v>
      </c>
      <c r="B1157" s="150" t="s">
        <v>3060</v>
      </c>
      <c r="C1157" s="150" t="s">
        <v>2921</v>
      </c>
      <c r="D1157" s="150" t="s">
        <v>3562</v>
      </c>
      <c r="E1157" s="151" t="s">
        <v>3564</v>
      </c>
      <c r="F1157" s="150" t="s">
        <v>2577</v>
      </c>
      <c r="G1157" s="150" t="s">
        <v>2913</v>
      </c>
    </row>
    <row r="1158" spans="1:7" ht="17.100000000000001">
      <c r="A1158" s="150" t="s">
        <v>3059</v>
      </c>
      <c r="B1158" s="150" t="s">
        <v>3060</v>
      </c>
      <c r="C1158" s="150" t="s">
        <v>2921</v>
      </c>
      <c r="D1158" s="150" t="s">
        <v>3562</v>
      </c>
      <c r="E1158" s="151" t="s">
        <v>3564</v>
      </c>
      <c r="F1158" s="150" t="s">
        <v>2577</v>
      </c>
      <c r="G1158" s="150" t="s">
        <v>2913</v>
      </c>
    </row>
    <row r="1159" spans="1:7" ht="17.25">
      <c r="A1159" s="52" t="s">
        <v>3581</v>
      </c>
      <c r="B1159" s="52"/>
      <c r="C1159" s="52"/>
      <c r="D1159" s="52"/>
      <c r="E1159" s="53"/>
      <c r="F1159" s="52"/>
      <c r="G1159" s="52"/>
    </row>
    <row r="1160" spans="1:7" ht="17.100000000000001">
      <c r="A1160" s="150" t="s">
        <v>3434</v>
      </c>
      <c r="B1160" s="150" t="s">
        <v>89</v>
      </c>
      <c r="C1160" s="150" t="s">
        <v>214</v>
      </c>
      <c r="D1160" s="150" t="s">
        <v>3562</v>
      </c>
      <c r="E1160" s="151" t="s">
        <v>214</v>
      </c>
      <c r="F1160" s="150" t="s">
        <v>2577</v>
      </c>
      <c r="G1160" s="150" t="s">
        <v>2913</v>
      </c>
    </row>
    <row r="1161" spans="1:7" ht="17.25">
      <c r="A1161" s="150" t="s">
        <v>3063</v>
      </c>
      <c r="B1161" s="150" t="s">
        <v>3020</v>
      </c>
      <c r="C1161" s="150"/>
      <c r="D1161" s="150" t="s">
        <v>2911</v>
      </c>
      <c r="E1161" s="151"/>
      <c r="F1161" s="150" t="s">
        <v>3064</v>
      </c>
      <c r="G1161" s="150" t="s">
        <v>2913</v>
      </c>
    </row>
    <row r="1162" spans="1:7" ht="17.25">
      <c r="A1162" s="52" t="s">
        <v>3582</v>
      </c>
      <c r="B1162" s="52"/>
      <c r="C1162" s="52"/>
      <c r="D1162" s="52"/>
      <c r="E1162" s="53"/>
      <c r="F1162" s="52"/>
      <c r="G1162" s="52"/>
    </row>
    <row r="1163" spans="1:7" ht="17.100000000000001">
      <c r="A1163" s="150" t="s">
        <v>3066</v>
      </c>
      <c r="B1163" s="150"/>
      <c r="C1163" s="150" t="s">
        <v>666</v>
      </c>
      <c r="D1163" s="150" t="s">
        <v>2911</v>
      </c>
      <c r="E1163" s="151"/>
      <c r="F1163" s="150" t="s">
        <v>3067</v>
      </c>
      <c r="G1163" s="150" t="s">
        <v>2913</v>
      </c>
    </row>
    <row r="1164" spans="1:7" ht="17.100000000000001">
      <c r="A1164" s="150" t="s">
        <v>3438</v>
      </c>
      <c r="B1164" s="150" t="s">
        <v>94</v>
      </c>
      <c r="C1164" s="150" t="s">
        <v>214</v>
      </c>
      <c r="D1164" s="150" t="s">
        <v>3562</v>
      </c>
      <c r="E1164" s="151" t="s">
        <v>214</v>
      </c>
      <c r="F1164" s="150" t="s">
        <v>2577</v>
      </c>
      <c r="G1164" s="150" t="s">
        <v>2913</v>
      </c>
    </row>
    <row r="1165" spans="1:7" ht="17.100000000000001">
      <c r="A1165" s="150" t="s">
        <v>3445</v>
      </c>
      <c r="B1165" s="150" t="s">
        <v>95</v>
      </c>
      <c r="C1165" s="150" t="s">
        <v>3297</v>
      </c>
      <c r="D1165" s="150" t="s">
        <v>3562</v>
      </c>
      <c r="E1165" s="151" t="s">
        <v>214</v>
      </c>
      <c r="F1165" s="150" t="s">
        <v>2577</v>
      </c>
      <c r="G1165" s="150" t="s">
        <v>3446</v>
      </c>
    </row>
    <row r="1166" spans="1:7" ht="17.100000000000001">
      <c r="A1166" s="150" t="s">
        <v>3447</v>
      </c>
      <c r="B1166" s="150" t="s">
        <v>94</v>
      </c>
      <c r="C1166" s="150" t="s">
        <v>3448</v>
      </c>
      <c r="D1166" s="150" t="s">
        <v>3562</v>
      </c>
      <c r="E1166" s="151" t="s">
        <v>214</v>
      </c>
      <c r="F1166" s="150" t="s">
        <v>2577</v>
      </c>
      <c r="G1166" s="150" t="s">
        <v>2913</v>
      </c>
    </row>
    <row r="1167" spans="1:7" ht="17.100000000000001">
      <c r="A1167" s="150" t="s">
        <v>3068</v>
      </c>
      <c r="B1167" s="150" t="s">
        <v>3020</v>
      </c>
      <c r="C1167" s="150" t="s">
        <v>3069</v>
      </c>
      <c r="D1167" s="150" t="s">
        <v>2911</v>
      </c>
      <c r="E1167" s="151"/>
      <c r="F1167" s="151" t="s">
        <v>3070</v>
      </c>
      <c r="G1167" s="150" t="s">
        <v>2913</v>
      </c>
    </row>
    <row r="1168" spans="1:7" ht="17.25">
      <c r="A1168" s="150" t="s">
        <v>3449</v>
      </c>
      <c r="B1168" s="150" t="s">
        <v>94</v>
      </c>
      <c r="C1168" s="150" t="s">
        <v>3450</v>
      </c>
      <c r="D1168" s="150" t="s">
        <v>3562</v>
      </c>
      <c r="E1168" s="151" t="s">
        <v>3450</v>
      </c>
      <c r="F1168" s="150" t="s">
        <v>2580</v>
      </c>
      <c r="G1168" s="150" t="s">
        <v>3451</v>
      </c>
    </row>
    <row r="1169" spans="1:7" ht="17.100000000000001">
      <c r="A1169" s="150" t="s">
        <v>3452</v>
      </c>
      <c r="B1169" s="150" t="s">
        <v>94</v>
      </c>
      <c r="C1169" s="150" t="s">
        <v>3453</v>
      </c>
      <c r="D1169" s="150" t="s">
        <v>3562</v>
      </c>
      <c r="E1169" s="151" t="s">
        <v>214</v>
      </c>
      <c r="F1169" s="150" t="s">
        <v>2577</v>
      </c>
      <c r="G1169" s="150" t="s">
        <v>3454</v>
      </c>
    </row>
    <row r="1170" spans="1:7" ht="17.100000000000001">
      <c r="A1170" s="150" t="s">
        <v>3071</v>
      </c>
      <c r="B1170" s="150" t="s">
        <v>97</v>
      </c>
      <c r="C1170" s="150"/>
      <c r="D1170" s="150" t="s">
        <v>2911</v>
      </c>
      <c r="E1170" s="151"/>
      <c r="F1170" s="150" t="s">
        <v>3072</v>
      </c>
      <c r="G1170" s="150" t="s">
        <v>2913</v>
      </c>
    </row>
    <row r="1171" spans="1:7" ht="17.25">
      <c r="A1171" s="52" t="s">
        <v>3583</v>
      </c>
      <c r="B1171" s="52"/>
      <c r="C1171" s="52"/>
      <c r="D1171" s="52"/>
      <c r="E1171" s="53"/>
      <c r="F1171" s="52"/>
      <c r="G1171" s="52"/>
    </row>
    <row r="1172" spans="1:7" ht="17.100000000000001">
      <c r="A1172" s="150" t="s">
        <v>3456</v>
      </c>
      <c r="B1172" s="150" t="s">
        <v>100</v>
      </c>
      <c r="C1172" s="150" t="s">
        <v>3457</v>
      </c>
      <c r="D1172" s="150" t="s">
        <v>3562</v>
      </c>
      <c r="E1172" s="151" t="s">
        <v>214</v>
      </c>
      <c r="F1172" s="150" t="s">
        <v>2577</v>
      </c>
      <c r="G1172" s="150" t="s">
        <v>3458</v>
      </c>
    </row>
    <row r="1173" spans="1:7" ht="17.100000000000001">
      <c r="A1173" s="150" t="s">
        <v>3076</v>
      </c>
      <c r="B1173" s="150" t="s">
        <v>103</v>
      </c>
      <c r="C1173" s="150" t="s">
        <v>2921</v>
      </c>
      <c r="D1173" s="150" t="s">
        <v>3562</v>
      </c>
      <c r="E1173" s="151" t="s">
        <v>3564</v>
      </c>
      <c r="F1173" s="150" t="s">
        <v>2577</v>
      </c>
      <c r="G1173" s="150" t="s">
        <v>2913</v>
      </c>
    </row>
    <row r="1174" spans="1:7" ht="17.100000000000001">
      <c r="A1174" s="150" t="s">
        <v>3077</v>
      </c>
      <c r="B1174" s="150" t="s">
        <v>101</v>
      </c>
      <c r="C1174" s="150" t="s">
        <v>3078</v>
      </c>
      <c r="D1174" s="150" t="s">
        <v>3562</v>
      </c>
      <c r="E1174" s="151" t="s">
        <v>214</v>
      </c>
      <c r="F1174" s="150" t="s">
        <v>2577</v>
      </c>
      <c r="G1174" s="150" t="s">
        <v>3079</v>
      </c>
    </row>
    <row r="1175" spans="1:7" ht="17.100000000000001">
      <c r="A1175" s="150" t="s">
        <v>3080</v>
      </c>
      <c r="B1175" s="150" t="s">
        <v>3020</v>
      </c>
      <c r="C1175" s="150" t="s">
        <v>2921</v>
      </c>
      <c r="D1175" s="150" t="s">
        <v>3562</v>
      </c>
      <c r="E1175" s="151" t="s">
        <v>3564</v>
      </c>
      <c r="F1175" s="150" t="s">
        <v>2577</v>
      </c>
      <c r="G1175" s="150" t="s">
        <v>2913</v>
      </c>
    </row>
    <row r="1176" spans="1:7" ht="17.100000000000001">
      <c r="A1176" s="150" t="s">
        <v>3459</v>
      </c>
      <c r="B1176" s="150" t="s">
        <v>3020</v>
      </c>
      <c r="C1176" s="150" t="s">
        <v>214</v>
      </c>
      <c r="D1176" s="150" t="s">
        <v>3562</v>
      </c>
      <c r="E1176" s="151" t="s">
        <v>214</v>
      </c>
      <c r="F1176" s="150" t="s">
        <v>2577</v>
      </c>
      <c r="G1176" s="150" t="s">
        <v>2913</v>
      </c>
    </row>
    <row r="1177" spans="1:7" ht="17.25">
      <c r="A1177" s="52" t="s">
        <v>3584</v>
      </c>
      <c r="B1177" s="52"/>
      <c r="C1177" s="52"/>
      <c r="D1177" s="52"/>
      <c r="E1177" s="53"/>
      <c r="F1177" s="52"/>
      <c r="G1177" s="52"/>
    </row>
    <row r="1178" spans="1:7" ht="17.100000000000001">
      <c r="A1178" s="150" t="s">
        <v>2910</v>
      </c>
      <c r="B1178" s="150" t="s">
        <v>36</v>
      </c>
      <c r="C1178" s="150"/>
      <c r="D1178" s="150" t="s">
        <v>2911</v>
      </c>
      <c r="E1178" s="151"/>
      <c r="F1178" s="150" t="s">
        <v>2912</v>
      </c>
      <c r="G1178" s="150" t="s">
        <v>2913</v>
      </c>
    </row>
    <row r="1179" spans="1:7" ht="17.25">
      <c r="A1179" s="52" t="s">
        <v>3585</v>
      </c>
      <c r="B1179" s="52"/>
      <c r="C1179" s="52"/>
      <c r="D1179" s="52"/>
      <c r="E1179" s="53"/>
      <c r="F1179" s="52"/>
      <c r="G1179" s="52"/>
    </row>
    <row r="1180" spans="1:7" ht="17.100000000000001">
      <c r="A1180" s="150" t="s">
        <v>2932</v>
      </c>
      <c r="B1180" s="150" t="s">
        <v>2933</v>
      </c>
      <c r="C1180" s="150"/>
      <c r="D1180" s="150" t="s">
        <v>2911</v>
      </c>
      <c r="E1180" s="151"/>
      <c r="F1180" s="150" t="s">
        <v>2912</v>
      </c>
      <c r="G1180" s="150" t="s">
        <v>2913</v>
      </c>
    </row>
    <row r="1181" spans="1:7" ht="17.25">
      <c r="A1181" s="150" t="s">
        <v>2934</v>
      </c>
      <c r="B1181" s="150" t="s">
        <v>2933</v>
      </c>
      <c r="C1181" s="150"/>
      <c r="D1181" s="150" t="s">
        <v>2911</v>
      </c>
      <c r="E1181" s="151"/>
      <c r="F1181" s="150" t="s">
        <v>2912</v>
      </c>
      <c r="G1181" s="150" t="s">
        <v>2913</v>
      </c>
    </row>
    <row r="1182" spans="1:7" ht="17.100000000000001">
      <c r="A1182" s="150" t="s">
        <v>2935</v>
      </c>
      <c r="B1182" s="150" t="s">
        <v>2936</v>
      </c>
      <c r="C1182" s="150"/>
      <c r="D1182" s="150" t="s">
        <v>2911</v>
      </c>
      <c r="E1182" s="151"/>
      <c r="F1182" s="150" t="s">
        <v>2912</v>
      </c>
      <c r="G1182" s="150" t="s">
        <v>2913</v>
      </c>
    </row>
    <row r="1183" spans="1:7" ht="17.100000000000001">
      <c r="A1183" s="150" t="s">
        <v>2937</v>
      </c>
      <c r="B1183" s="150" t="s">
        <v>2938</v>
      </c>
      <c r="C1183" s="150"/>
      <c r="D1183" s="150" t="s">
        <v>2911</v>
      </c>
      <c r="E1183" s="151"/>
      <c r="F1183" s="150" t="s">
        <v>2912</v>
      </c>
      <c r="G1183" s="150" t="s">
        <v>2913</v>
      </c>
    </row>
    <row r="1184" spans="1:7" ht="17.25">
      <c r="A1184" s="150" t="s">
        <v>2939</v>
      </c>
      <c r="B1184" s="150" t="s">
        <v>2938</v>
      </c>
      <c r="C1184" s="150"/>
      <c r="D1184" s="150" t="s">
        <v>2911</v>
      </c>
      <c r="E1184" s="151"/>
      <c r="F1184" s="150" t="s">
        <v>2912</v>
      </c>
      <c r="G1184" s="150" t="s">
        <v>2913</v>
      </c>
    </row>
    <row r="1185" spans="1:7" ht="17.100000000000001">
      <c r="A1185" s="150" t="s">
        <v>2940</v>
      </c>
      <c r="B1185" s="150" t="s">
        <v>2938</v>
      </c>
      <c r="C1185" s="150"/>
      <c r="D1185" s="150" t="s">
        <v>2911</v>
      </c>
      <c r="E1185" s="151"/>
      <c r="F1185" s="150" t="s">
        <v>2912</v>
      </c>
      <c r="G1185" s="150" t="s">
        <v>2913</v>
      </c>
    </row>
    <row r="1186" spans="1:7" ht="17.100000000000001">
      <c r="A1186" s="150" t="s">
        <v>2941</v>
      </c>
      <c r="B1186" s="150" t="s">
        <v>2938</v>
      </c>
      <c r="C1186" s="150"/>
      <c r="D1186" s="150" t="s">
        <v>2911</v>
      </c>
      <c r="E1186" s="151"/>
      <c r="F1186" s="151" t="s">
        <v>2912</v>
      </c>
      <c r="G1186" s="150" t="s">
        <v>2913</v>
      </c>
    </row>
    <row r="1187" spans="1:7" ht="17.100000000000001">
      <c r="A1187" s="150" t="s">
        <v>2942</v>
      </c>
      <c r="B1187" s="150" t="s">
        <v>36</v>
      </c>
      <c r="C1187" s="150"/>
      <c r="D1187" s="150" t="s">
        <v>2911</v>
      </c>
      <c r="E1187" s="151"/>
      <c r="F1187" s="150" t="s">
        <v>2912</v>
      </c>
      <c r="G1187" s="150" t="s">
        <v>2913</v>
      </c>
    </row>
    <row r="1188" spans="1:7" ht="17.100000000000001">
      <c r="A1188" s="150" t="s">
        <v>2943</v>
      </c>
      <c r="B1188" s="150" t="s">
        <v>35</v>
      </c>
      <c r="C1188" s="150"/>
      <c r="D1188" s="150" t="s">
        <v>2911</v>
      </c>
      <c r="E1188" s="151"/>
      <c r="F1188" s="150" t="s">
        <v>2912</v>
      </c>
      <c r="G1188" s="150" t="s">
        <v>2913</v>
      </c>
    </row>
    <row r="1189" spans="1:7" ht="17.100000000000001">
      <c r="A1189" s="150" t="s">
        <v>2944</v>
      </c>
      <c r="B1189" s="150" t="s">
        <v>40</v>
      </c>
      <c r="C1189" s="150"/>
      <c r="D1189" s="150" t="s">
        <v>2911</v>
      </c>
      <c r="E1189" s="151"/>
      <c r="F1189" s="150" t="s">
        <v>2912</v>
      </c>
      <c r="G1189" s="150" t="s">
        <v>2913</v>
      </c>
    </row>
    <row r="1190" spans="1:7" ht="17.100000000000001">
      <c r="A1190" s="150" t="s">
        <v>2945</v>
      </c>
      <c r="B1190" s="150" t="s">
        <v>2946</v>
      </c>
      <c r="C1190" s="150"/>
      <c r="D1190" s="150" t="s">
        <v>2911</v>
      </c>
      <c r="E1190" s="151"/>
      <c r="F1190" s="150" t="s">
        <v>2912</v>
      </c>
      <c r="G1190" s="150" t="s">
        <v>2913</v>
      </c>
    </row>
    <row r="1191" spans="1:7" ht="17.100000000000001">
      <c r="A1191" s="150" t="s">
        <v>2947</v>
      </c>
      <c r="B1191" s="150" t="s">
        <v>35</v>
      </c>
      <c r="C1191" s="150"/>
      <c r="D1191" s="150" t="s">
        <v>2911</v>
      </c>
      <c r="E1191" s="151"/>
      <c r="F1191" s="150" t="s">
        <v>2912</v>
      </c>
      <c r="G1191" s="150" t="s">
        <v>2913</v>
      </c>
    </row>
    <row r="1192" spans="1:7" ht="17.25">
      <c r="A1192" s="52" t="s">
        <v>3586</v>
      </c>
      <c r="B1192" s="52"/>
      <c r="C1192" s="52"/>
      <c r="D1192" s="52"/>
      <c r="E1192" s="53"/>
      <c r="F1192" s="52"/>
      <c r="G1192" s="52"/>
    </row>
    <row r="1193" spans="1:7" ht="17.25">
      <c r="A1193" s="150" t="s">
        <v>2954</v>
      </c>
      <c r="B1193" s="150" t="s">
        <v>40</v>
      </c>
      <c r="C1193" s="150"/>
      <c r="D1193" s="150" t="s">
        <v>2911</v>
      </c>
      <c r="E1193" s="151"/>
      <c r="F1193" s="150" t="s">
        <v>2912</v>
      </c>
      <c r="G1193" s="150" t="s">
        <v>2955</v>
      </c>
    </row>
    <row r="1194" spans="1:7" ht="17.25">
      <c r="A1194" s="52" t="s">
        <v>3587</v>
      </c>
      <c r="B1194" s="52"/>
      <c r="C1194" s="52"/>
      <c r="D1194" s="52"/>
      <c r="E1194" s="53"/>
      <c r="F1194" s="52"/>
      <c r="G1194" s="52"/>
    </row>
    <row r="1195" spans="1:7" ht="17.100000000000001">
      <c r="A1195" s="148" t="s">
        <v>2964</v>
      </c>
      <c r="B1195" s="148" t="s">
        <v>64</v>
      </c>
      <c r="C1195" s="148" t="s">
        <v>2965</v>
      </c>
      <c r="D1195" s="148" t="s">
        <v>3588</v>
      </c>
      <c r="E1195" s="149" t="s">
        <v>3533</v>
      </c>
      <c r="F1195" s="149" t="s">
        <v>2967</v>
      </c>
      <c r="G1195" s="148" t="s">
        <v>2968</v>
      </c>
    </row>
    <row r="1196" spans="1:7" ht="17.100000000000001">
      <c r="A1196" s="150" t="s">
        <v>2970</v>
      </c>
      <c r="B1196" s="150" t="s">
        <v>36</v>
      </c>
      <c r="C1196" s="150"/>
      <c r="D1196" s="150" t="s">
        <v>2911</v>
      </c>
      <c r="E1196" s="151"/>
      <c r="F1196" s="150" t="s">
        <v>2912</v>
      </c>
      <c r="G1196" s="150" t="s">
        <v>2913</v>
      </c>
    </row>
    <row r="1197" spans="1:7" ht="17.25">
      <c r="A1197" s="52" t="s">
        <v>3589</v>
      </c>
      <c r="B1197" s="52"/>
      <c r="C1197" s="52"/>
      <c r="D1197" s="52"/>
      <c r="E1197" s="53"/>
      <c r="F1197" s="52"/>
      <c r="G1197" s="52"/>
    </row>
    <row r="1198" spans="1:7" ht="17.100000000000001">
      <c r="A1198" s="150" t="s">
        <v>2986</v>
      </c>
      <c r="B1198" s="150" t="s">
        <v>36</v>
      </c>
      <c r="C1198" s="150"/>
      <c r="D1198" s="150" t="s">
        <v>2911</v>
      </c>
      <c r="E1198" s="151"/>
      <c r="F1198" s="150" t="s">
        <v>2912</v>
      </c>
      <c r="G1198" s="150" t="s">
        <v>2987</v>
      </c>
    </row>
    <row r="1199" spans="1:7" ht="17.25">
      <c r="A1199" s="150" t="s">
        <v>2993</v>
      </c>
      <c r="B1199" s="150" t="s">
        <v>65</v>
      </c>
      <c r="C1199" s="150"/>
      <c r="D1199" s="150" t="s">
        <v>2911</v>
      </c>
      <c r="E1199" s="151"/>
      <c r="F1199" s="150" t="s">
        <v>2912</v>
      </c>
      <c r="G1199" s="150" t="s">
        <v>2913</v>
      </c>
    </row>
    <row r="1200" spans="1:7" ht="17.100000000000001">
      <c r="A1200" s="150" t="s">
        <v>2994</v>
      </c>
      <c r="B1200" s="150" t="s">
        <v>40</v>
      </c>
      <c r="C1200" s="150"/>
      <c r="D1200" s="150" t="s">
        <v>2911</v>
      </c>
      <c r="E1200" s="151"/>
      <c r="F1200" s="151" t="s">
        <v>2912</v>
      </c>
      <c r="G1200" s="150" t="s">
        <v>2913</v>
      </c>
    </row>
    <row r="1201" spans="1:7" ht="17.25">
      <c r="A1201" s="150" t="s">
        <v>2995</v>
      </c>
      <c r="B1201" s="150" t="s">
        <v>42</v>
      </c>
      <c r="C1201" s="150"/>
      <c r="D1201" s="150" t="s">
        <v>2911</v>
      </c>
      <c r="E1201" s="151"/>
      <c r="F1201" s="150" t="s">
        <v>2912</v>
      </c>
      <c r="G1201" s="150" t="s">
        <v>2913</v>
      </c>
    </row>
    <row r="1202" spans="1:7" ht="17.100000000000001">
      <c r="A1202" s="150" t="s">
        <v>2996</v>
      </c>
      <c r="B1202" s="150" t="s">
        <v>42</v>
      </c>
      <c r="C1202" s="150"/>
      <c r="D1202" s="150" t="s">
        <v>2911</v>
      </c>
      <c r="E1202" s="151"/>
      <c r="F1202" s="150" t="s">
        <v>2912</v>
      </c>
      <c r="G1202" s="150" t="s">
        <v>2913</v>
      </c>
    </row>
    <row r="1203" spans="1:7" ht="17.100000000000001">
      <c r="A1203" s="150" t="s">
        <v>2997</v>
      </c>
      <c r="B1203" s="150" t="s">
        <v>2946</v>
      </c>
      <c r="C1203" s="150"/>
      <c r="D1203" s="150" t="s">
        <v>2911</v>
      </c>
      <c r="E1203" s="151"/>
      <c r="F1203" s="150" t="s">
        <v>2912</v>
      </c>
      <c r="G1203" s="150" t="s">
        <v>2913</v>
      </c>
    </row>
    <row r="1204" spans="1:7" ht="17.100000000000001">
      <c r="A1204" s="150" t="s">
        <v>2998</v>
      </c>
      <c r="B1204" s="150" t="s">
        <v>63</v>
      </c>
      <c r="C1204" s="150"/>
      <c r="D1204" s="150" t="s">
        <v>2911</v>
      </c>
      <c r="E1204" s="151"/>
      <c r="F1204" s="150" t="s">
        <v>2912</v>
      </c>
      <c r="G1204" s="150" t="s">
        <v>2913</v>
      </c>
    </row>
    <row r="1205" spans="1:7" ht="17.100000000000001">
      <c r="A1205" s="150" t="s">
        <v>2999</v>
      </c>
      <c r="B1205" s="150" t="s">
        <v>2946</v>
      </c>
      <c r="C1205" s="150"/>
      <c r="D1205" s="150" t="s">
        <v>2911</v>
      </c>
      <c r="E1205" s="151"/>
      <c r="F1205" s="150" t="s">
        <v>2912</v>
      </c>
      <c r="G1205" s="150" t="s">
        <v>2913</v>
      </c>
    </row>
    <row r="1206" spans="1:7" ht="17.25">
      <c r="A1206" s="52" t="s">
        <v>3590</v>
      </c>
      <c r="B1206" s="52"/>
      <c r="C1206" s="52"/>
      <c r="D1206" s="52"/>
      <c r="E1206" s="53"/>
      <c r="F1206" s="52"/>
      <c r="G1206" s="52"/>
    </row>
    <row r="1207" spans="1:7" ht="17.100000000000001">
      <c r="A1207" s="150" t="s">
        <v>3001</v>
      </c>
      <c r="B1207" s="150" t="s">
        <v>44</v>
      </c>
      <c r="C1207" s="150"/>
      <c r="D1207" s="150" t="s">
        <v>2911</v>
      </c>
      <c r="E1207" s="151"/>
      <c r="F1207" s="150" t="s">
        <v>3002</v>
      </c>
      <c r="G1207" s="150" t="s">
        <v>2913</v>
      </c>
    </row>
    <row r="1208" spans="1:7" ht="17.100000000000001">
      <c r="A1208" s="150" t="s">
        <v>3003</v>
      </c>
      <c r="B1208" s="150" t="s">
        <v>44</v>
      </c>
      <c r="C1208" s="150" t="s">
        <v>3004</v>
      </c>
      <c r="D1208" s="150" t="s">
        <v>2911</v>
      </c>
      <c r="E1208" s="151"/>
      <c r="F1208" s="150" t="s">
        <v>3005</v>
      </c>
      <c r="G1208" s="150" t="s">
        <v>3006</v>
      </c>
    </row>
    <row r="1209" spans="1:7" ht="17.100000000000001">
      <c r="A1209" s="148" t="s">
        <v>3003</v>
      </c>
      <c r="B1209" s="148" t="s">
        <v>44</v>
      </c>
      <c r="C1209" s="148" t="s">
        <v>3004</v>
      </c>
      <c r="D1209" s="148" t="s">
        <v>3588</v>
      </c>
      <c r="E1209" s="149" t="s">
        <v>240</v>
      </c>
      <c r="F1209" s="149" t="s">
        <v>2967</v>
      </c>
      <c r="G1209" s="148" t="s">
        <v>3006</v>
      </c>
    </row>
    <row r="1210" spans="1:7" ht="17.100000000000001">
      <c r="A1210" s="150" t="s">
        <v>3009</v>
      </c>
      <c r="B1210" s="150" t="s">
        <v>2946</v>
      </c>
      <c r="C1210" s="150"/>
      <c r="D1210" s="150" t="s">
        <v>2911</v>
      </c>
      <c r="E1210" s="151"/>
      <c r="F1210" s="150" t="s">
        <v>3010</v>
      </c>
      <c r="G1210" s="150" t="s">
        <v>2913</v>
      </c>
    </row>
    <row r="1211" spans="1:7" ht="17.25">
      <c r="A1211" s="52" t="s">
        <v>3591</v>
      </c>
      <c r="B1211" s="52"/>
      <c r="C1211" s="52"/>
      <c r="D1211" s="52"/>
      <c r="E1211" s="53"/>
      <c r="F1211" s="52"/>
      <c r="G1211" s="52"/>
    </row>
    <row r="1212" spans="1:7" ht="17.100000000000001">
      <c r="A1212" s="150" t="s">
        <v>3014</v>
      </c>
      <c r="B1212" s="150" t="s">
        <v>63</v>
      </c>
      <c r="C1212" s="150"/>
      <c r="D1212" s="150" t="s">
        <v>2911</v>
      </c>
      <c r="E1212" s="151"/>
      <c r="F1212" s="150" t="s">
        <v>2912</v>
      </c>
      <c r="G1212" s="150" t="s">
        <v>2913</v>
      </c>
    </row>
    <row r="1213" spans="1:7" ht="17.25">
      <c r="A1213" s="52" t="s">
        <v>3592</v>
      </c>
      <c r="B1213" s="52"/>
      <c r="C1213" s="52"/>
      <c r="D1213" s="52"/>
      <c r="E1213" s="53"/>
      <c r="F1213" s="52"/>
      <c r="G1213" s="52"/>
    </row>
    <row r="1214" spans="1:7" ht="17.25">
      <c r="A1214" s="150" t="s">
        <v>3046</v>
      </c>
      <c r="B1214" s="150" t="s">
        <v>3047</v>
      </c>
      <c r="C1214" s="150"/>
      <c r="D1214" s="150" t="s">
        <v>2911</v>
      </c>
      <c r="E1214" s="151"/>
      <c r="F1214" s="150" t="s">
        <v>3048</v>
      </c>
      <c r="G1214" s="150" t="s">
        <v>3049</v>
      </c>
    </row>
    <row r="1215" spans="1:7" ht="17.100000000000001">
      <c r="A1215" s="150" t="s">
        <v>3050</v>
      </c>
      <c r="B1215" s="150" t="s">
        <v>3047</v>
      </c>
      <c r="C1215" s="150"/>
      <c r="D1215" s="150" t="s">
        <v>2911</v>
      </c>
      <c r="E1215" s="151"/>
      <c r="F1215" s="150" t="s">
        <v>3048</v>
      </c>
      <c r="G1215" s="150" t="s">
        <v>2913</v>
      </c>
    </row>
    <row r="1216" spans="1:7" ht="17.25">
      <c r="A1216" s="150" t="s">
        <v>3053</v>
      </c>
      <c r="B1216" s="150" t="s">
        <v>3041</v>
      </c>
      <c r="C1216" s="150" t="s">
        <v>3054</v>
      </c>
      <c r="D1216" s="150" t="s">
        <v>2911</v>
      </c>
      <c r="E1216" s="151"/>
      <c r="F1216" s="150" t="s">
        <v>3055</v>
      </c>
      <c r="G1216" s="150" t="s">
        <v>3056</v>
      </c>
    </row>
    <row r="1217" spans="1:7" ht="17.25">
      <c r="A1217" s="52" t="s">
        <v>3593</v>
      </c>
      <c r="B1217" s="52"/>
      <c r="C1217" s="52"/>
      <c r="D1217" s="52"/>
      <c r="E1217" s="53"/>
      <c r="F1217" s="52"/>
      <c r="G1217" s="52"/>
    </row>
    <row r="1218" spans="1:7" ht="17.100000000000001">
      <c r="A1218" s="150" t="s">
        <v>3063</v>
      </c>
      <c r="B1218" s="150" t="s">
        <v>3020</v>
      </c>
      <c r="C1218" s="150"/>
      <c r="D1218" s="150" t="s">
        <v>2911</v>
      </c>
      <c r="E1218" s="151"/>
      <c r="F1218" s="150" t="s">
        <v>3064</v>
      </c>
      <c r="G1218" s="150" t="s">
        <v>2913</v>
      </c>
    </row>
    <row r="1219" spans="1:7" ht="17.25">
      <c r="A1219" s="52" t="s">
        <v>3594</v>
      </c>
      <c r="B1219" s="52"/>
      <c r="C1219" s="52"/>
      <c r="D1219" s="52"/>
      <c r="E1219" s="53"/>
      <c r="F1219" s="52"/>
      <c r="G1219" s="52"/>
    </row>
    <row r="1220" spans="1:7" ht="17.100000000000001">
      <c r="A1220" s="150" t="s">
        <v>3066</v>
      </c>
      <c r="B1220" s="150"/>
      <c r="C1220" s="150" t="s">
        <v>666</v>
      </c>
      <c r="D1220" s="150" t="s">
        <v>2911</v>
      </c>
      <c r="E1220" s="151"/>
      <c r="F1220" s="150" t="s">
        <v>3067</v>
      </c>
      <c r="G1220" s="150" t="s">
        <v>2913</v>
      </c>
    </row>
    <row r="1221" spans="1:7" ht="17.100000000000001">
      <c r="A1221" s="150" t="s">
        <v>3068</v>
      </c>
      <c r="B1221" s="150" t="s">
        <v>3020</v>
      </c>
      <c r="C1221" s="150" t="s">
        <v>3069</v>
      </c>
      <c r="D1221" s="150" t="s">
        <v>2911</v>
      </c>
      <c r="E1221" s="151"/>
      <c r="F1221" s="150" t="s">
        <v>3070</v>
      </c>
      <c r="G1221" s="150" t="s">
        <v>2913</v>
      </c>
    </row>
    <row r="1222" spans="1:7" ht="17.100000000000001">
      <c r="A1222" s="150" t="s">
        <v>3071</v>
      </c>
      <c r="B1222" s="150" t="s">
        <v>97</v>
      </c>
      <c r="C1222" s="150"/>
      <c r="D1222" s="150" t="s">
        <v>2911</v>
      </c>
      <c r="E1222" s="151"/>
      <c r="F1222" s="150" t="s">
        <v>3072</v>
      </c>
      <c r="G1222" s="150" t="s">
        <v>2913</v>
      </c>
    </row>
    <row r="1223" spans="1:7" ht="17.25">
      <c r="A1223" s="52" t="s">
        <v>3595</v>
      </c>
      <c r="B1223" s="52"/>
      <c r="C1223" s="52"/>
      <c r="D1223" s="52"/>
      <c r="E1223" s="53"/>
      <c r="F1223" s="52"/>
      <c r="G1223" s="52"/>
    </row>
    <row r="1224" spans="1:7" ht="17.100000000000001">
      <c r="A1224" s="150" t="s">
        <v>2910</v>
      </c>
      <c r="B1224" s="150" t="s">
        <v>36</v>
      </c>
      <c r="C1224" s="150"/>
      <c r="D1224" s="150" t="s">
        <v>2911</v>
      </c>
      <c r="E1224" s="151"/>
      <c r="F1224" s="150" t="s">
        <v>2912</v>
      </c>
      <c r="G1224" s="150" t="s">
        <v>2913</v>
      </c>
    </row>
    <row r="1225" spans="1:7" ht="17.25">
      <c r="A1225" s="52" t="s">
        <v>3596</v>
      </c>
      <c r="B1225" s="52"/>
      <c r="C1225" s="52"/>
      <c r="D1225" s="52"/>
      <c r="E1225" s="53"/>
      <c r="F1225" s="52"/>
      <c r="G1225" s="52"/>
    </row>
    <row r="1226" spans="1:7" ht="17.100000000000001">
      <c r="A1226" s="150" t="s">
        <v>2915</v>
      </c>
      <c r="B1226" s="150" t="s">
        <v>35</v>
      </c>
      <c r="C1226" s="150" t="s">
        <v>2916</v>
      </c>
      <c r="D1226" s="150" t="s">
        <v>3597</v>
      </c>
      <c r="E1226" s="151" t="s">
        <v>2918</v>
      </c>
      <c r="F1226" s="150" t="s">
        <v>2897</v>
      </c>
      <c r="G1226" s="150" t="s">
        <v>2919</v>
      </c>
    </row>
    <row r="1227" spans="1:7" ht="17.100000000000001">
      <c r="A1227" s="150" t="s">
        <v>3103</v>
      </c>
      <c r="B1227" s="150" t="s">
        <v>35</v>
      </c>
      <c r="C1227" s="150" t="s">
        <v>3104</v>
      </c>
      <c r="D1227" s="150" t="s">
        <v>3597</v>
      </c>
      <c r="E1227" s="151" t="s">
        <v>3598</v>
      </c>
      <c r="F1227" s="150" t="s">
        <v>2893</v>
      </c>
      <c r="G1227" s="150" t="s">
        <v>3106</v>
      </c>
    </row>
    <row r="1228" spans="1:7" ht="17.25">
      <c r="A1228" s="150" t="s">
        <v>2920</v>
      </c>
      <c r="B1228" s="150" t="s">
        <v>36</v>
      </c>
      <c r="C1228" s="150" t="s">
        <v>2921</v>
      </c>
      <c r="D1228" s="150" t="s">
        <v>3597</v>
      </c>
      <c r="E1228" s="151" t="s">
        <v>2922</v>
      </c>
      <c r="F1228" s="150" t="s">
        <v>2897</v>
      </c>
      <c r="G1228" s="150" t="s">
        <v>2923</v>
      </c>
    </row>
    <row r="1229" spans="1:7" ht="17.100000000000001">
      <c r="A1229" s="150" t="s">
        <v>3114</v>
      </c>
      <c r="B1229" s="150" t="s">
        <v>38</v>
      </c>
      <c r="C1229" s="150" t="s">
        <v>3115</v>
      </c>
      <c r="D1229" s="150" t="s">
        <v>3597</v>
      </c>
      <c r="E1229" s="151" t="s">
        <v>1330</v>
      </c>
      <c r="F1229" s="150" t="s">
        <v>2893</v>
      </c>
      <c r="G1229" s="150" t="s">
        <v>3116</v>
      </c>
    </row>
    <row r="1230" spans="1:7" ht="17.100000000000001">
      <c r="A1230" s="150" t="s">
        <v>2924</v>
      </c>
      <c r="B1230" s="150" t="s">
        <v>38</v>
      </c>
      <c r="C1230" s="150" t="s">
        <v>2925</v>
      </c>
      <c r="D1230" s="150" t="s">
        <v>3597</v>
      </c>
      <c r="E1230" s="151" t="s">
        <v>2918</v>
      </c>
      <c r="F1230" s="150" t="s">
        <v>2897</v>
      </c>
      <c r="G1230" s="150" t="s">
        <v>2926</v>
      </c>
    </row>
    <row r="1231" spans="1:7" ht="17.100000000000001">
      <c r="A1231" s="150" t="s">
        <v>2927</v>
      </c>
      <c r="B1231" s="150" t="s">
        <v>42</v>
      </c>
      <c r="C1231" s="150" t="s">
        <v>2921</v>
      </c>
      <c r="D1231" s="150" t="s">
        <v>3597</v>
      </c>
      <c r="E1231" s="151" t="s">
        <v>2922</v>
      </c>
      <c r="F1231" s="151" t="s">
        <v>2897</v>
      </c>
      <c r="G1231" s="150" t="s">
        <v>2928</v>
      </c>
    </row>
    <row r="1232" spans="1:7" ht="17.100000000000001">
      <c r="A1232" s="150" t="s">
        <v>2929</v>
      </c>
      <c r="B1232" s="150" t="s">
        <v>44</v>
      </c>
      <c r="C1232" s="150" t="s">
        <v>2921</v>
      </c>
      <c r="D1232" s="150" t="s">
        <v>3597</v>
      </c>
      <c r="E1232" s="151" t="s">
        <v>2922</v>
      </c>
      <c r="F1232" s="150" t="s">
        <v>2897</v>
      </c>
      <c r="G1232" s="150" t="s">
        <v>2913</v>
      </c>
    </row>
    <row r="1233" spans="1:7" ht="17.25">
      <c r="A1233" s="150" t="s">
        <v>2930</v>
      </c>
      <c r="B1233" s="150" t="s">
        <v>64</v>
      </c>
      <c r="C1233" s="150" t="s">
        <v>2921</v>
      </c>
      <c r="D1233" s="150" t="s">
        <v>3597</v>
      </c>
      <c r="E1233" s="151" t="s">
        <v>2922</v>
      </c>
      <c r="F1233" s="150" t="s">
        <v>2897</v>
      </c>
      <c r="G1233" s="150" t="s">
        <v>2913</v>
      </c>
    </row>
    <row r="1234" spans="1:7" ht="17.100000000000001">
      <c r="A1234" s="150" t="s">
        <v>2931</v>
      </c>
      <c r="B1234" s="150" t="s">
        <v>63</v>
      </c>
      <c r="C1234" s="150" t="s">
        <v>2925</v>
      </c>
      <c r="D1234" s="150" t="s">
        <v>3597</v>
      </c>
      <c r="E1234" s="151" t="s">
        <v>2918</v>
      </c>
      <c r="F1234" s="150" t="s">
        <v>2897</v>
      </c>
      <c r="G1234" s="150" t="s">
        <v>2926</v>
      </c>
    </row>
    <row r="1235" spans="1:7" ht="17.25">
      <c r="A1235" s="150" t="s">
        <v>3129</v>
      </c>
      <c r="B1235" s="150" t="s">
        <v>65</v>
      </c>
      <c r="C1235" s="150" t="s">
        <v>3115</v>
      </c>
      <c r="D1235" s="150" t="s">
        <v>3597</v>
      </c>
      <c r="E1235" s="151" t="s">
        <v>1330</v>
      </c>
      <c r="F1235" s="150" t="s">
        <v>2893</v>
      </c>
      <c r="G1235" s="150" t="s">
        <v>3116</v>
      </c>
    </row>
    <row r="1236" spans="1:7" ht="17.100000000000001">
      <c r="A1236" s="150" t="s">
        <v>2932</v>
      </c>
      <c r="B1236" s="150" t="s">
        <v>2933</v>
      </c>
      <c r="C1236" s="150"/>
      <c r="D1236" s="150" t="s">
        <v>2911</v>
      </c>
      <c r="E1236" s="151"/>
      <c r="F1236" s="150" t="s">
        <v>2912</v>
      </c>
      <c r="G1236" s="150" t="s">
        <v>2913</v>
      </c>
    </row>
    <row r="1237" spans="1:7" ht="17.100000000000001">
      <c r="A1237" s="150" t="s">
        <v>2934</v>
      </c>
      <c r="B1237" s="150" t="s">
        <v>2933</v>
      </c>
      <c r="C1237" s="150"/>
      <c r="D1237" s="150" t="s">
        <v>2911</v>
      </c>
      <c r="E1237" s="151"/>
      <c r="F1237" s="150" t="s">
        <v>2912</v>
      </c>
      <c r="G1237" s="150" t="s">
        <v>2913</v>
      </c>
    </row>
    <row r="1238" spans="1:7" ht="17.100000000000001">
      <c r="A1238" s="150" t="s">
        <v>2935</v>
      </c>
      <c r="B1238" s="150" t="s">
        <v>2936</v>
      </c>
      <c r="C1238" s="150"/>
      <c r="D1238" s="150" t="s">
        <v>2911</v>
      </c>
      <c r="E1238" s="151"/>
      <c r="F1238" s="150" t="s">
        <v>2912</v>
      </c>
      <c r="G1238" s="150" t="s">
        <v>2913</v>
      </c>
    </row>
    <row r="1239" spans="1:7" ht="17.25">
      <c r="A1239" s="150" t="s">
        <v>2937</v>
      </c>
      <c r="B1239" s="150" t="s">
        <v>2938</v>
      </c>
      <c r="C1239" s="150"/>
      <c r="D1239" s="150" t="s">
        <v>2911</v>
      </c>
      <c r="E1239" s="151"/>
      <c r="F1239" s="150" t="s">
        <v>2912</v>
      </c>
      <c r="G1239" s="150" t="s">
        <v>2913</v>
      </c>
    </row>
    <row r="1240" spans="1:7" ht="17.100000000000001">
      <c r="A1240" s="150" t="s">
        <v>2939</v>
      </c>
      <c r="B1240" s="150" t="s">
        <v>2938</v>
      </c>
      <c r="C1240" s="150"/>
      <c r="D1240" s="150" t="s">
        <v>2911</v>
      </c>
      <c r="E1240" s="151"/>
      <c r="F1240" s="150" t="s">
        <v>2912</v>
      </c>
      <c r="G1240" s="150" t="s">
        <v>2913</v>
      </c>
    </row>
    <row r="1241" spans="1:7" ht="17.25">
      <c r="A1241" s="150" t="s">
        <v>2940</v>
      </c>
      <c r="B1241" s="150" t="s">
        <v>2938</v>
      </c>
      <c r="C1241" s="150"/>
      <c r="D1241" s="150" t="s">
        <v>2911</v>
      </c>
      <c r="E1241" s="151"/>
      <c r="F1241" s="150" t="s">
        <v>2912</v>
      </c>
      <c r="G1241" s="150" t="s">
        <v>2913</v>
      </c>
    </row>
    <row r="1242" spans="1:7" ht="17.100000000000001">
      <c r="A1242" s="150" t="s">
        <v>2941</v>
      </c>
      <c r="B1242" s="150" t="s">
        <v>2938</v>
      </c>
      <c r="C1242" s="150"/>
      <c r="D1242" s="150" t="s">
        <v>2911</v>
      </c>
      <c r="E1242" s="151"/>
      <c r="F1242" s="150" t="s">
        <v>2912</v>
      </c>
      <c r="G1242" s="150" t="s">
        <v>2913</v>
      </c>
    </row>
    <row r="1243" spans="1:7" ht="17.100000000000001">
      <c r="A1243" s="150" t="s">
        <v>2942</v>
      </c>
      <c r="B1243" s="150" t="s">
        <v>36</v>
      </c>
      <c r="C1243" s="150"/>
      <c r="D1243" s="150" t="s">
        <v>2911</v>
      </c>
      <c r="E1243" s="151"/>
      <c r="F1243" s="150" t="s">
        <v>2912</v>
      </c>
      <c r="G1243" s="150" t="s">
        <v>2913</v>
      </c>
    </row>
    <row r="1244" spans="1:7" ht="17.100000000000001">
      <c r="A1244" s="150" t="s">
        <v>2943</v>
      </c>
      <c r="B1244" s="150" t="s">
        <v>35</v>
      </c>
      <c r="C1244" s="150"/>
      <c r="D1244" s="150" t="s">
        <v>2911</v>
      </c>
      <c r="E1244" s="151"/>
      <c r="F1244" s="150" t="s">
        <v>2912</v>
      </c>
      <c r="G1244" s="150" t="s">
        <v>2913</v>
      </c>
    </row>
    <row r="1245" spans="1:7" ht="17.25">
      <c r="A1245" s="150" t="s">
        <v>2944</v>
      </c>
      <c r="B1245" s="150" t="s">
        <v>40</v>
      </c>
      <c r="C1245" s="150"/>
      <c r="D1245" s="150" t="s">
        <v>2911</v>
      </c>
      <c r="E1245" s="151"/>
      <c r="F1245" s="150" t="s">
        <v>2912</v>
      </c>
      <c r="G1245" s="150" t="s">
        <v>2913</v>
      </c>
    </row>
    <row r="1246" spans="1:7" ht="17.100000000000001">
      <c r="A1246" s="150" t="s">
        <v>2945</v>
      </c>
      <c r="B1246" s="150" t="s">
        <v>2946</v>
      </c>
      <c r="C1246" s="150"/>
      <c r="D1246" s="150" t="s">
        <v>2911</v>
      </c>
      <c r="E1246" s="151"/>
      <c r="F1246" s="150" t="s">
        <v>2912</v>
      </c>
      <c r="G1246" s="150" t="s">
        <v>2913</v>
      </c>
    </row>
    <row r="1247" spans="1:7" ht="17.100000000000001">
      <c r="A1247" s="150" t="s">
        <v>2947</v>
      </c>
      <c r="B1247" s="150" t="s">
        <v>35</v>
      </c>
      <c r="C1247" s="150"/>
      <c r="D1247" s="150" t="s">
        <v>2911</v>
      </c>
      <c r="E1247" s="151"/>
      <c r="F1247" s="150" t="s">
        <v>2912</v>
      </c>
      <c r="G1247" s="150" t="s">
        <v>2913</v>
      </c>
    </row>
    <row r="1248" spans="1:7" ht="17.25">
      <c r="A1248" s="150" t="s">
        <v>2948</v>
      </c>
      <c r="B1248" s="150" t="s">
        <v>42</v>
      </c>
      <c r="C1248" s="150" t="s">
        <v>2921</v>
      </c>
      <c r="D1248" s="150" t="s">
        <v>3597</v>
      </c>
      <c r="E1248" s="151" t="s">
        <v>2922</v>
      </c>
      <c r="F1248" s="150" t="s">
        <v>2897</v>
      </c>
      <c r="G1248" s="150" t="s">
        <v>2949</v>
      </c>
    </row>
    <row r="1249" spans="1:7" ht="17.100000000000001">
      <c r="A1249" s="150" t="s">
        <v>3135</v>
      </c>
      <c r="B1249" s="150" t="s">
        <v>3136</v>
      </c>
      <c r="C1249" s="150" t="s">
        <v>1330</v>
      </c>
      <c r="D1249" s="150" t="s">
        <v>3597</v>
      </c>
      <c r="E1249" s="151" t="s">
        <v>1330</v>
      </c>
      <c r="F1249" s="151" t="s">
        <v>2893</v>
      </c>
      <c r="G1249" s="150" t="s">
        <v>3137</v>
      </c>
    </row>
    <row r="1250" spans="1:7" ht="17.100000000000001">
      <c r="A1250" s="150" t="s">
        <v>2950</v>
      </c>
      <c r="B1250" s="150" t="s">
        <v>2951</v>
      </c>
      <c r="C1250" s="150" t="s">
        <v>2925</v>
      </c>
      <c r="D1250" s="150" t="s">
        <v>3597</v>
      </c>
      <c r="E1250" s="151" t="s">
        <v>2918</v>
      </c>
      <c r="F1250" s="150" t="s">
        <v>2897</v>
      </c>
      <c r="G1250" s="150" t="s">
        <v>2952</v>
      </c>
    </row>
    <row r="1251" spans="1:7" ht="17.25">
      <c r="A1251" s="52" t="s">
        <v>3599</v>
      </c>
      <c r="B1251" s="52"/>
      <c r="C1251" s="52"/>
      <c r="D1251" s="52"/>
      <c r="E1251" s="53"/>
      <c r="F1251" s="52"/>
      <c r="G1251" s="52"/>
    </row>
    <row r="1252" spans="1:7" ht="17.100000000000001">
      <c r="A1252" s="150" t="s">
        <v>3600</v>
      </c>
      <c r="B1252" s="150" t="s">
        <v>36</v>
      </c>
      <c r="C1252" s="150" t="s">
        <v>235</v>
      </c>
      <c r="D1252" s="150" t="s">
        <v>3597</v>
      </c>
      <c r="E1252" s="151" t="s">
        <v>235</v>
      </c>
      <c r="F1252" s="150" t="s">
        <v>2893</v>
      </c>
      <c r="G1252" s="150" t="s">
        <v>2913</v>
      </c>
    </row>
    <row r="1253" spans="1:7" ht="17.100000000000001">
      <c r="A1253" s="150" t="s">
        <v>3149</v>
      </c>
      <c r="B1253" s="150" t="s">
        <v>40</v>
      </c>
      <c r="C1253" s="150" t="s">
        <v>3150</v>
      </c>
      <c r="D1253" s="150" t="s">
        <v>3597</v>
      </c>
      <c r="E1253" s="151" t="s">
        <v>235</v>
      </c>
      <c r="F1253" s="150" t="s">
        <v>2893</v>
      </c>
      <c r="G1253" s="150" t="s">
        <v>3151</v>
      </c>
    </row>
    <row r="1254" spans="1:7" ht="17.100000000000001">
      <c r="A1254" s="150" t="s">
        <v>2954</v>
      </c>
      <c r="B1254" s="150" t="s">
        <v>40</v>
      </c>
      <c r="C1254" s="150"/>
      <c r="D1254" s="150" t="s">
        <v>2911</v>
      </c>
      <c r="E1254" s="151"/>
      <c r="F1254" s="150" t="s">
        <v>2912</v>
      </c>
      <c r="G1254" s="150" t="s">
        <v>2955</v>
      </c>
    </row>
    <row r="1255" spans="1:7" ht="17.25">
      <c r="A1255" s="52" t="s">
        <v>3601</v>
      </c>
      <c r="B1255" s="52"/>
      <c r="C1255" s="52"/>
      <c r="D1255" s="52"/>
      <c r="E1255" s="53"/>
      <c r="F1255" s="52"/>
      <c r="G1255" s="52"/>
    </row>
    <row r="1256" spans="1:7" ht="17.100000000000001">
      <c r="A1256" s="150" t="s">
        <v>2957</v>
      </c>
      <c r="B1256" s="150" t="s">
        <v>42</v>
      </c>
      <c r="C1256" s="150" t="s">
        <v>2921</v>
      </c>
      <c r="D1256" s="150" t="s">
        <v>3597</v>
      </c>
      <c r="E1256" s="151" t="s">
        <v>2922</v>
      </c>
      <c r="F1256" s="150" t="s">
        <v>2897</v>
      </c>
      <c r="G1256" s="150" t="s">
        <v>2958</v>
      </c>
    </row>
    <row r="1257" spans="1:7" ht="17.100000000000001">
      <c r="A1257" s="150" t="s">
        <v>2959</v>
      </c>
      <c r="B1257" s="150" t="s">
        <v>42</v>
      </c>
      <c r="C1257" s="150" t="s">
        <v>2960</v>
      </c>
      <c r="D1257" s="150" t="s">
        <v>3597</v>
      </c>
      <c r="E1257" s="151" t="s">
        <v>2961</v>
      </c>
      <c r="F1257" s="150" t="s">
        <v>2897</v>
      </c>
      <c r="G1257" s="150" t="s">
        <v>2962</v>
      </c>
    </row>
    <row r="1258" spans="1:7" ht="17.100000000000001">
      <c r="A1258" s="150" t="s">
        <v>3181</v>
      </c>
      <c r="B1258" s="150" t="s">
        <v>44</v>
      </c>
      <c r="C1258" s="150" t="s">
        <v>3182</v>
      </c>
      <c r="D1258" s="150" t="s">
        <v>3597</v>
      </c>
      <c r="E1258" s="151" t="s">
        <v>1330</v>
      </c>
      <c r="F1258" s="150" t="s">
        <v>2893</v>
      </c>
      <c r="G1258" s="150" t="s">
        <v>3183</v>
      </c>
    </row>
    <row r="1259" spans="1:7" ht="17.100000000000001">
      <c r="A1259" s="150" t="s">
        <v>2963</v>
      </c>
      <c r="B1259" s="150" t="s">
        <v>63</v>
      </c>
      <c r="C1259" s="150" t="s">
        <v>2921</v>
      </c>
      <c r="D1259" s="150" t="s">
        <v>3597</v>
      </c>
      <c r="E1259" s="151" t="s">
        <v>2922</v>
      </c>
      <c r="F1259" s="150" t="s">
        <v>2897</v>
      </c>
      <c r="G1259" s="150" t="s">
        <v>2958</v>
      </c>
    </row>
    <row r="1260" spans="1:7" ht="17.100000000000001">
      <c r="A1260" s="150" t="s">
        <v>3186</v>
      </c>
      <c r="B1260" s="150" t="s">
        <v>65</v>
      </c>
      <c r="C1260" s="150" t="s">
        <v>1330</v>
      </c>
      <c r="D1260" s="150" t="s">
        <v>3597</v>
      </c>
      <c r="E1260" s="151" t="s">
        <v>1330</v>
      </c>
      <c r="F1260" s="150" t="s">
        <v>2893</v>
      </c>
      <c r="G1260" s="150" t="s">
        <v>3187</v>
      </c>
    </row>
    <row r="1261" spans="1:7" ht="17.100000000000001">
      <c r="A1261" s="150" t="s">
        <v>2969</v>
      </c>
      <c r="B1261" s="150" t="s">
        <v>35</v>
      </c>
      <c r="C1261" s="150" t="s">
        <v>2921</v>
      </c>
      <c r="D1261" s="150" t="s">
        <v>3597</v>
      </c>
      <c r="E1261" s="151" t="s">
        <v>2922</v>
      </c>
      <c r="F1261" s="150" t="s">
        <v>2897</v>
      </c>
      <c r="G1261" s="150" t="s">
        <v>2913</v>
      </c>
    </row>
    <row r="1262" spans="1:7" ht="17.100000000000001">
      <c r="A1262" s="150" t="s">
        <v>2970</v>
      </c>
      <c r="B1262" s="150" t="s">
        <v>36</v>
      </c>
      <c r="C1262" s="150"/>
      <c r="D1262" s="150" t="s">
        <v>2911</v>
      </c>
      <c r="E1262" s="151"/>
      <c r="F1262" s="150" t="s">
        <v>2912</v>
      </c>
      <c r="G1262" s="150" t="s">
        <v>2913</v>
      </c>
    </row>
    <row r="1263" spans="1:7" ht="17.100000000000001">
      <c r="A1263" s="150" t="s">
        <v>2971</v>
      </c>
      <c r="B1263" s="150"/>
      <c r="C1263" s="150" t="s">
        <v>2925</v>
      </c>
      <c r="D1263" s="150" t="s">
        <v>3597</v>
      </c>
      <c r="E1263" s="151" t="s">
        <v>2918</v>
      </c>
      <c r="F1263" s="150" t="s">
        <v>2897</v>
      </c>
      <c r="G1263" s="150" t="s">
        <v>2972</v>
      </c>
    </row>
    <row r="1264" spans="1:7" ht="17.100000000000001">
      <c r="A1264" s="150" t="s">
        <v>2973</v>
      </c>
      <c r="B1264" s="150" t="s">
        <v>2974</v>
      </c>
      <c r="C1264" s="150" t="s">
        <v>2925</v>
      </c>
      <c r="D1264" s="150" t="s">
        <v>3597</v>
      </c>
      <c r="E1264" s="151" t="s">
        <v>2918</v>
      </c>
      <c r="F1264" s="150" t="s">
        <v>2897</v>
      </c>
      <c r="G1264" s="150" t="s">
        <v>2913</v>
      </c>
    </row>
    <row r="1265" spans="1:7" ht="17.100000000000001">
      <c r="A1265" s="150" t="s">
        <v>2975</v>
      </c>
      <c r="B1265" s="150" t="s">
        <v>2933</v>
      </c>
      <c r="C1265" s="150" t="s">
        <v>2925</v>
      </c>
      <c r="D1265" s="150" t="s">
        <v>3597</v>
      </c>
      <c r="E1265" s="151" t="s">
        <v>2918</v>
      </c>
      <c r="F1265" s="150" t="s">
        <v>2897</v>
      </c>
      <c r="G1265" s="150" t="s">
        <v>2976</v>
      </c>
    </row>
    <row r="1266" spans="1:7" ht="17.25">
      <c r="A1266" s="52" t="s">
        <v>3602</v>
      </c>
      <c r="B1266" s="52"/>
      <c r="C1266" s="52"/>
      <c r="D1266" s="52"/>
      <c r="E1266" s="53"/>
      <c r="F1266" s="52"/>
      <c r="G1266" s="52"/>
    </row>
    <row r="1267" spans="1:7" ht="17.100000000000001">
      <c r="A1267" s="150" t="s">
        <v>2978</v>
      </c>
      <c r="B1267" s="150" t="s">
        <v>40</v>
      </c>
      <c r="C1267" s="150" t="s">
        <v>2921</v>
      </c>
      <c r="D1267" s="150" t="s">
        <v>3597</v>
      </c>
      <c r="E1267" s="151" t="s">
        <v>2922</v>
      </c>
      <c r="F1267" s="151" t="s">
        <v>2897</v>
      </c>
      <c r="G1267" s="150" t="s">
        <v>2913</v>
      </c>
    </row>
    <row r="1268" spans="1:7" ht="17.100000000000001">
      <c r="A1268" s="150" t="s">
        <v>2979</v>
      </c>
      <c r="B1268" s="150" t="s">
        <v>42</v>
      </c>
      <c r="C1268" s="150" t="s">
        <v>2960</v>
      </c>
      <c r="D1268" s="150" t="s">
        <v>3597</v>
      </c>
      <c r="E1268" s="151" t="s">
        <v>2961</v>
      </c>
      <c r="F1268" s="150" t="s">
        <v>2897</v>
      </c>
      <c r="G1268" s="150" t="s">
        <v>2913</v>
      </c>
    </row>
    <row r="1269" spans="1:7" ht="17.100000000000001">
      <c r="A1269" s="150" t="s">
        <v>2980</v>
      </c>
      <c r="B1269" s="150" t="s">
        <v>64</v>
      </c>
      <c r="C1269" s="150" t="s">
        <v>2921</v>
      </c>
      <c r="D1269" s="150" t="s">
        <v>3597</v>
      </c>
      <c r="E1269" s="151" t="s">
        <v>2922</v>
      </c>
      <c r="F1269" s="151" t="s">
        <v>2897</v>
      </c>
      <c r="G1269" s="150" t="s">
        <v>2981</v>
      </c>
    </row>
    <row r="1270" spans="1:7" ht="17.100000000000001">
      <c r="A1270" s="150" t="s">
        <v>3223</v>
      </c>
      <c r="B1270" s="150" t="s">
        <v>3224</v>
      </c>
      <c r="C1270" s="150" t="s">
        <v>1330</v>
      </c>
      <c r="D1270" s="150" t="s">
        <v>3597</v>
      </c>
      <c r="E1270" s="151" t="s">
        <v>1330</v>
      </c>
      <c r="F1270" s="150" t="s">
        <v>2893</v>
      </c>
      <c r="G1270" s="150" t="s">
        <v>2913</v>
      </c>
    </row>
    <row r="1271" spans="1:7" ht="17.25">
      <c r="A1271" s="52" t="s">
        <v>3603</v>
      </c>
      <c r="B1271" s="52"/>
      <c r="C1271" s="52"/>
      <c r="D1271" s="52"/>
      <c r="E1271" s="53"/>
      <c r="F1271" s="52"/>
      <c r="G1271" s="52"/>
    </row>
    <row r="1272" spans="1:7" ht="17.100000000000001">
      <c r="A1272" s="150" t="s">
        <v>2985</v>
      </c>
      <c r="B1272" s="150" t="s">
        <v>36</v>
      </c>
      <c r="C1272" s="150" t="s">
        <v>2960</v>
      </c>
      <c r="D1272" s="150" t="s">
        <v>3597</v>
      </c>
      <c r="E1272" s="151" t="s">
        <v>2961</v>
      </c>
      <c r="F1272" s="150" t="s">
        <v>2897</v>
      </c>
      <c r="G1272" s="150" t="s">
        <v>2913</v>
      </c>
    </row>
    <row r="1273" spans="1:7" ht="17.100000000000001">
      <c r="A1273" s="150" t="s">
        <v>2986</v>
      </c>
      <c r="B1273" s="150" t="s">
        <v>36</v>
      </c>
      <c r="C1273" s="150"/>
      <c r="D1273" s="150" t="s">
        <v>2911</v>
      </c>
      <c r="E1273" s="151"/>
      <c r="F1273" s="150" t="s">
        <v>2912</v>
      </c>
      <c r="G1273" s="150" t="s">
        <v>2987</v>
      </c>
    </row>
    <row r="1274" spans="1:7" ht="17.25">
      <c r="A1274" s="150" t="s">
        <v>2988</v>
      </c>
      <c r="B1274" s="150" t="s">
        <v>42</v>
      </c>
      <c r="C1274" s="150" t="s">
        <v>2989</v>
      </c>
      <c r="D1274" s="150" t="s">
        <v>3597</v>
      </c>
      <c r="E1274" s="151" t="s">
        <v>2922</v>
      </c>
      <c r="F1274" s="150" t="s">
        <v>2897</v>
      </c>
      <c r="G1274" s="150" t="s">
        <v>2990</v>
      </c>
    </row>
    <row r="1275" spans="1:7" ht="17.100000000000001">
      <c r="A1275" s="150" t="s">
        <v>2991</v>
      </c>
      <c r="B1275" s="150" t="s">
        <v>44</v>
      </c>
      <c r="C1275" s="150" t="s">
        <v>2921</v>
      </c>
      <c r="D1275" s="150" t="s">
        <v>3597</v>
      </c>
      <c r="E1275" s="151" t="s">
        <v>2922</v>
      </c>
      <c r="F1275" s="150" t="s">
        <v>2897</v>
      </c>
      <c r="G1275" s="150" t="s">
        <v>2992</v>
      </c>
    </row>
    <row r="1276" spans="1:7" ht="17.100000000000001">
      <c r="A1276" s="150" t="s">
        <v>2993</v>
      </c>
      <c r="B1276" s="150" t="s">
        <v>65</v>
      </c>
      <c r="C1276" s="150"/>
      <c r="D1276" s="150" t="s">
        <v>2911</v>
      </c>
      <c r="E1276" s="151"/>
      <c r="F1276" s="151" t="s">
        <v>2912</v>
      </c>
      <c r="G1276" s="150" t="s">
        <v>2913</v>
      </c>
    </row>
    <row r="1277" spans="1:7" ht="17.100000000000001">
      <c r="A1277" s="150" t="s">
        <v>2994</v>
      </c>
      <c r="B1277" s="150" t="s">
        <v>40</v>
      </c>
      <c r="C1277" s="150"/>
      <c r="D1277" s="150" t="s">
        <v>2911</v>
      </c>
      <c r="E1277" s="151"/>
      <c r="F1277" s="150" t="s">
        <v>2912</v>
      </c>
      <c r="G1277" s="150" t="s">
        <v>2913</v>
      </c>
    </row>
    <row r="1278" spans="1:7" ht="17.25">
      <c r="A1278" s="150" t="s">
        <v>2995</v>
      </c>
      <c r="B1278" s="150" t="s">
        <v>42</v>
      </c>
      <c r="C1278" s="150"/>
      <c r="D1278" s="150" t="s">
        <v>2911</v>
      </c>
      <c r="E1278" s="151"/>
      <c r="F1278" s="150" t="s">
        <v>2912</v>
      </c>
      <c r="G1278" s="150" t="s">
        <v>2913</v>
      </c>
    </row>
    <row r="1279" spans="1:7" ht="17.100000000000001">
      <c r="A1279" s="150" t="s">
        <v>2996</v>
      </c>
      <c r="B1279" s="150" t="s">
        <v>42</v>
      </c>
      <c r="C1279" s="150"/>
      <c r="D1279" s="150" t="s">
        <v>2911</v>
      </c>
      <c r="E1279" s="151"/>
      <c r="F1279" s="150" t="s">
        <v>2912</v>
      </c>
      <c r="G1279" s="150" t="s">
        <v>2913</v>
      </c>
    </row>
    <row r="1280" spans="1:7" ht="17.100000000000001">
      <c r="A1280" s="150" t="s">
        <v>2997</v>
      </c>
      <c r="B1280" s="150" t="s">
        <v>2946</v>
      </c>
      <c r="C1280" s="150"/>
      <c r="D1280" s="150" t="s">
        <v>2911</v>
      </c>
      <c r="E1280" s="151"/>
      <c r="F1280" s="150" t="s">
        <v>2912</v>
      </c>
      <c r="G1280" s="150" t="s">
        <v>2913</v>
      </c>
    </row>
    <row r="1281" spans="1:7" ht="17.100000000000001">
      <c r="A1281" s="150" t="s">
        <v>2998</v>
      </c>
      <c r="B1281" s="150" t="s">
        <v>63</v>
      </c>
      <c r="C1281" s="150"/>
      <c r="D1281" s="150" t="s">
        <v>2911</v>
      </c>
      <c r="E1281" s="151"/>
      <c r="F1281" s="150" t="s">
        <v>2912</v>
      </c>
      <c r="G1281" s="150" t="s">
        <v>2913</v>
      </c>
    </row>
    <row r="1282" spans="1:7" ht="17.100000000000001">
      <c r="A1282" s="150" t="s">
        <v>2999</v>
      </c>
      <c r="B1282" s="150" t="s">
        <v>2946</v>
      </c>
      <c r="C1282" s="150"/>
      <c r="D1282" s="150" t="s">
        <v>2911</v>
      </c>
      <c r="E1282" s="151"/>
      <c r="F1282" s="150" t="s">
        <v>2912</v>
      </c>
      <c r="G1282" s="150" t="s">
        <v>2913</v>
      </c>
    </row>
    <row r="1283" spans="1:7" ht="17.100000000000001">
      <c r="A1283" s="150" t="s">
        <v>3267</v>
      </c>
      <c r="B1283" s="150" t="s">
        <v>33</v>
      </c>
      <c r="C1283" s="150" t="s">
        <v>3268</v>
      </c>
      <c r="D1283" s="150" t="s">
        <v>3597</v>
      </c>
      <c r="E1283" s="151" t="s">
        <v>235</v>
      </c>
      <c r="F1283" s="150" t="s">
        <v>2893</v>
      </c>
      <c r="G1283" s="150" t="s">
        <v>3270</v>
      </c>
    </row>
    <row r="1284" spans="1:7" ht="17.25">
      <c r="A1284" s="52" t="s">
        <v>3604</v>
      </c>
      <c r="B1284" s="52"/>
      <c r="C1284" s="52"/>
      <c r="D1284" s="52"/>
      <c r="E1284" s="53"/>
      <c r="F1284" s="52"/>
      <c r="G1284" s="52"/>
    </row>
    <row r="1285" spans="1:7" ht="17.100000000000001">
      <c r="A1285" s="148" t="s">
        <v>3472</v>
      </c>
      <c r="B1285" s="148" t="s">
        <v>44</v>
      </c>
      <c r="C1285" s="148" t="s">
        <v>3473</v>
      </c>
      <c r="D1285" s="148" t="s">
        <v>3597</v>
      </c>
      <c r="E1285" s="149" t="s">
        <v>2665</v>
      </c>
      <c r="F1285" s="149" t="s">
        <v>2967</v>
      </c>
      <c r="G1285" s="148" t="s">
        <v>3474</v>
      </c>
    </row>
    <row r="1286" spans="1:7" ht="17.100000000000001">
      <c r="A1286" s="150" t="s">
        <v>3001</v>
      </c>
      <c r="B1286" s="150" t="s">
        <v>44</v>
      </c>
      <c r="C1286" s="150"/>
      <c r="D1286" s="150" t="s">
        <v>2911</v>
      </c>
      <c r="E1286" s="151"/>
      <c r="F1286" s="150" t="s">
        <v>3002</v>
      </c>
      <c r="G1286" s="150" t="s">
        <v>2913</v>
      </c>
    </row>
    <row r="1287" spans="1:7" ht="17.100000000000001">
      <c r="A1287" s="150" t="s">
        <v>3003</v>
      </c>
      <c r="B1287" s="150" t="s">
        <v>44</v>
      </c>
      <c r="C1287" s="150" t="s">
        <v>3004</v>
      </c>
      <c r="D1287" s="150" t="s">
        <v>2911</v>
      </c>
      <c r="E1287" s="151"/>
      <c r="F1287" s="150" t="s">
        <v>3005</v>
      </c>
      <c r="G1287" s="150" t="s">
        <v>3006</v>
      </c>
    </row>
    <row r="1288" spans="1:7" ht="17.100000000000001">
      <c r="A1288" s="150" t="s">
        <v>3009</v>
      </c>
      <c r="B1288" s="150" t="s">
        <v>2946</v>
      </c>
      <c r="C1288" s="150"/>
      <c r="D1288" s="150" t="s">
        <v>2911</v>
      </c>
      <c r="E1288" s="151"/>
      <c r="F1288" s="150" t="s">
        <v>3010</v>
      </c>
      <c r="G1288" s="150" t="s">
        <v>2913</v>
      </c>
    </row>
    <row r="1289" spans="1:7" ht="17.25">
      <c r="A1289" s="52" t="s">
        <v>3605</v>
      </c>
      <c r="B1289" s="52"/>
      <c r="C1289" s="52"/>
      <c r="D1289" s="52"/>
      <c r="E1289" s="53"/>
      <c r="F1289" s="52"/>
      <c r="G1289" s="52"/>
    </row>
    <row r="1290" spans="1:7" ht="17.100000000000001">
      <c r="A1290" s="150" t="s">
        <v>3476</v>
      </c>
      <c r="B1290" s="150" t="s">
        <v>40</v>
      </c>
      <c r="C1290" s="150" t="s">
        <v>3477</v>
      </c>
      <c r="D1290" s="150" t="s">
        <v>3597</v>
      </c>
      <c r="E1290" s="151" t="s">
        <v>235</v>
      </c>
      <c r="F1290" s="151" t="s">
        <v>2893</v>
      </c>
      <c r="G1290" s="150" t="s">
        <v>3478</v>
      </c>
    </row>
    <row r="1291" spans="1:7" ht="17.100000000000001">
      <c r="A1291" s="150" t="s">
        <v>3606</v>
      </c>
      <c r="B1291" s="150" t="s">
        <v>44</v>
      </c>
      <c r="C1291" s="150" t="s">
        <v>235</v>
      </c>
      <c r="D1291" s="150" t="s">
        <v>3597</v>
      </c>
      <c r="E1291" s="151" t="s">
        <v>235</v>
      </c>
      <c r="F1291" s="150" t="s">
        <v>2893</v>
      </c>
      <c r="G1291" s="150" t="s">
        <v>3607</v>
      </c>
    </row>
    <row r="1292" spans="1:7" ht="17.100000000000001">
      <c r="A1292" s="150" t="s">
        <v>3012</v>
      </c>
      <c r="B1292" s="150" t="s">
        <v>65</v>
      </c>
      <c r="C1292" s="150" t="s">
        <v>2916</v>
      </c>
      <c r="D1292" s="150" t="s">
        <v>3597</v>
      </c>
      <c r="E1292" s="151" t="s">
        <v>2918</v>
      </c>
      <c r="F1292" s="151" t="s">
        <v>2897</v>
      </c>
      <c r="G1292" s="150" t="s">
        <v>3013</v>
      </c>
    </row>
    <row r="1293" spans="1:7" ht="17.100000000000001">
      <c r="A1293" s="150" t="s">
        <v>3014</v>
      </c>
      <c r="B1293" s="150" t="s">
        <v>63</v>
      </c>
      <c r="C1293" s="150"/>
      <c r="D1293" s="150" t="s">
        <v>2911</v>
      </c>
      <c r="E1293" s="151"/>
      <c r="F1293" s="150" t="s">
        <v>2912</v>
      </c>
      <c r="G1293" s="150" t="s">
        <v>2913</v>
      </c>
    </row>
    <row r="1294" spans="1:7" ht="17.100000000000001">
      <c r="A1294" s="150" t="s">
        <v>3331</v>
      </c>
      <c r="B1294" s="150" t="s">
        <v>3332</v>
      </c>
      <c r="C1294" s="150" t="s">
        <v>1330</v>
      </c>
      <c r="D1294" s="150" t="s">
        <v>3597</v>
      </c>
      <c r="E1294" s="151" t="s">
        <v>1330</v>
      </c>
      <c r="F1294" s="150" t="s">
        <v>2893</v>
      </c>
      <c r="G1294" s="150" t="s">
        <v>2913</v>
      </c>
    </row>
    <row r="1295" spans="1:7" ht="17.25">
      <c r="A1295" s="150" t="s">
        <v>3333</v>
      </c>
      <c r="B1295" s="150" t="s">
        <v>3332</v>
      </c>
      <c r="C1295" s="150" t="s">
        <v>1330</v>
      </c>
      <c r="D1295" s="150" t="s">
        <v>3597</v>
      </c>
      <c r="E1295" s="151" t="s">
        <v>1330</v>
      </c>
      <c r="F1295" s="150" t="s">
        <v>2893</v>
      </c>
      <c r="G1295" s="150" t="s">
        <v>2913</v>
      </c>
    </row>
    <row r="1296" spans="1:7" ht="17.25">
      <c r="A1296" s="52" t="s">
        <v>3608</v>
      </c>
      <c r="B1296" s="52"/>
      <c r="C1296" s="52"/>
      <c r="D1296" s="52"/>
      <c r="E1296" s="53"/>
      <c r="F1296" s="52"/>
      <c r="G1296" s="52"/>
    </row>
    <row r="1297" spans="1:7" ht="17.100000000000001">
      <c r="A1297" s="150" t="s">
        <v>3016</v>
      </c>
      <c r="B1297" s="150" t="s">
        <v>10</v>
      </c>
      <c r="C1297" s="150" t="s">
        <v>2925</v>
      </c>
      <c r="D1297" s="150" t="s">
        <v>3597</v>
      </c>
      <c r="E1297" s="151" t="s">
        <v>2918</v>
      </c>
      <c r="F1297" s="150" t="s">
        <v>2897</v>
      </c>
      <c r="G1297" s="150" t="s">
        <v>3017</v>
      </c>
    </row>
    <row r="1298" spans="1:7" ht="17.100000000000001">
      <c r="A1298" s="150" t="s">
        <v>3340</v>
      </c>
      <c r="B1298" s="150" t="s">
        <v>3020</v>
      </c>
      <c r="C1298" s="150" t="s">
        <v>1330</v>
      </c>
      <c r="D1298" s="150" t="s">
        <v>3597</v>
      </c>
      <c r="E1298" s="151" t="s">
        <v>1330</v>
      </c>
      <c r="F1298" s="151" t="s">
        <v>2893</v>
      </c>
      <c r="G1298" s="150" t="s">
        <v>2913</v>
      </c>
    </row>
    <row r="1299" spans="1:7" ht="17.100000000000001">
      <c r="A1299" s="150" t="s">
        <v>3341</v>
      </c>
      <c r="B1299" s="150"/>
      <c r="C1299" s="150" t="s">
        <v>3342</v>
      </c>
      <c r="D1299" s="150" t="s">
        <v>3597</v>
      </c>
      <c r="E1299" s="151" t="s">
        <v>1330</v>
      </c>
      <c r="F1299" s="150" t="s">
        <v>2893</v>
      </c>
      <c r="G1299" s="150" t="s">
        <v>2913</v>
      </c>
    </row>
    <row r="1300" spans="1:7" ht="17.25">
      <c r="A1300" s="52" t="s">
        <v>3609</v>
      </c>
      <c r="B1300" s="52"/>
      <c r="C1300" s="52"/>
      <c r="D1300" s="52"/>
      <c r="E1300" s="53"/>
      <c r="F1300" s="52"/>
      <c r="G1300" s="52"/>
    </row>
    <row r="1301" spans="1:7" ht="17.100000000000001">
      <c r="A1301" s="150" t="s">
        <v>3019</v>
      </c>
      <c r="B1301" s="150" t="s">
        <v>3020</v>
      </c>
      <c r="C1301" s="150" t="s">
        <v>2921</v>
      </c>
      <c r="D1301" s="150" t="s">
        <v>3597</v>
      </c>
      <c r="E1301" s="151" t="s">
        <v>2922</v>
      </c>
      <c r="F1301" s="150" t="s">
        <v>2897</v>
      </c>
      <c r="G1301" s="150" t="s">
        <v>2913</v>
      </c>
    </row>
    <row r="1302" spans="1:7" ht="17.25">
      <c r="A1302" s="52" t="s">
        <v>3610</v>
      </c>
      <c r="B1302" s="52"/>
      <c r="C1302" s="52"/>
      <c r="D1302" s="52"/>
      <c r="E1302" s="53"/>
      <c r="F1302" s="52"/>
      <c r="G1302" s="52"/>
    </row>
    <row r="1303" spans="1:7" ht="17.100000000000001">
      <c r="A1303" s="150" t="s">
        <v>3357</v>
      </c>
      <c r="B1303" s="150" t="s">
        <v>3047</v>
      </c>
      <c r="C1303" s="150" t="s">
        <v>3358</v>
      </c>
      <c r="D1303" s="150" t="s">
        <v>3597</v>
      </c>
      <c r="E1303" s="151" t="s">
        <v>235</v>
      </c>
      <c r="F1303" s="150" t="s">
        <v>2893</v>
      </c>
      <c r="G1303" s="150" t="s">
        <v>2913</v>
      </c>
    </row>
    <row r="1304" spans="1:7" ht="17.25">
      <c r="A1304" s="52" t="s">
        <v>3611</v>
      </c>
      <c r="B1304" s="52"/>
      <c r="C1304" s="52"/>
      <c r="D1304" s="52"/>
      <c r="E1304" s="53"/>
      <c r="F1304" s="52"/>
      <c r="G1304" s="52"/>
    </row>
    <row r="1305" spans="1:7" ht="17.100000000000001">
      <c r="A1305" s="150" t="s">
        <v>3612</v>
      </c>
      <c r="B1305" s="150" t="s">
        <v>3369</v>
      </c>
      <c r="C1305" s="150" t="s">
        <v>3613</v>
      </c>
      <c r="D1305" s="150" t="s">
        <v>3597</v>
      </c>
      <c r="E1305" s="151" t="s">
        <v>235</v>
      </c>
      <c r="F1305" s="150" t="s">
        <v>2893</v>
      </c>
      <c r="G1305" s="150" t="s">
        <v>2913</v>
      </c>
    </row>
    <row r="1306" spans="1:7" ht="17.25">
      <c r="A1306" s="52" t="s">
        <v>3614</v>
      </c>
      <c r="B1306" s="52"/>
      <c r="C1306" s="52"/>
      <c r="D1306" s="52"/>
      <c r="E1306" s="53"/>
      <c r="F1306" s="52"/>
      <c r="G1306" s="52"/>
    </row>
    <row r="1307" spans="1:7" ht="17.100000000000001">
      <c r="A1307" s="150" t="s">
        <v>3022</v>
      </c>
      <c r="B1307" s="150" t="s">
        <v>26</v>
      </c>
      <c r="C1307" s="150" t="s">
        <v>2921</v>
      </c>
      <c r="D1307" s="150" t="s">
        <v>3597</v>
      </c>
      <c r="E1307" s="151" t="s">
        <v>2922</v>
      </c>
      <c r="F1307" s="150" t="s">
        <v>2897</v>
      </c>
      <c r="G1307" s="150" t="s">
        <v>2913</v>
      </c>
    </row>
    <row r="1308" spans="1:7" ht="17.100000000000001">
      <c r="A1308" s="150" t="s">
        <v>3023</v>
      </c>
      <c r="B1308" s="150" t="s">
        <v>26</v>
      </c>
      <c r="C1308" s="150" t="s">
        <v>2921</v>
      </c>
      <c r="D1308" s="150" t="s">
        <v>3597</v>
      </c>
      <c r="E1308" s="151" t="s">
        <v>2922</v>
      </c>
      <c r="F1308" s="150" t="s">
        <v>2897</v>
      </c>
      <c r="G1308" s="150" t="s">
        <v>2913</v>
      </c>
    </row>
    <row r="1309" spans="1:7" ht="17.25">
      <c r="A1309" s="150" t="s">
        <v>3024</v>
      </c>
      <c r="B1309" s="150" t="s">
        <v>26</v>
      </c>
      <c r="C1309" s="150" t="s">
        <v>2921</v>
      </c>
      <c r="D1309" s="150" t="s">
        <v>3597</v>
      </c>
      <c r="E1309" s="151" t="s">
        <v>2922</v>
      </c>
      <c r="F1309" s="150" t="s">
        <v>2897</v>
      </c>
      <c r="G1309" s="150" t="s">
        <v>2913</v>
      </c>
    </row>
    <row r="1310" spans="1:7" ht="17.100000000000001">
      <c r="A1310" s="150" t="s">
        <v>3025</v>
      </c>
      <c r="B1310" s="150" t="s">
        <v>26</v>
      </c>
      <c r="C1310" s="150" t="s">
        <v>2921</v>
      </c>
      <c r="D1310" s="150" t="s">
        <v>3597</v>
      </c>
      <c r="E1310" s="151" t="s">
        <v>2922</v>
      </c>
      <c r="F1310" s="151" t="s">
        <v>2897</v>
      </c>
      <c r="G1310" s="150" t="s">
        <v>2913</v>
      </c>
    </row>
    <row r="1311" spans="1:7" ht="17.25">
      <c r="A1311" s="52" t="s">
        <v>3615</v>
      </c>
      <c r="B1311" s="52"/>
      <c r="C1311" s="52"/>
      <c r="D1311" s="52"/>
      <c r="E1311" s="53"/>
      <c r="F1311" s="52"/>
      <c r="G1311" s="52"/>
    </row>
    <row r="1312" spans="1:7" ht="17.100000000000001">
      <c r="A1312" s="150" t="s">
        <v>3030</v>
      </c>
      <c r="B1312" s="150" t="s">
        <v>3020</v>
      </c>
      <c r="C1312" s="150" t="s">
        <v>2921</v>
      </c>
      <c r="D1312" s="150" t="s">
        <v>3597</v>
      </c>
      <c r="E1312" s="151" t="s">
        <v>2922</v>
      </c>
      <c r="F1312" s="150" t="s">
        <v>2897</v>
      </c>
      <c r="G1312" s="150" t="s">
        <v>2913</v>
      </c>
    </row>
    <row r="1313" spans="1:7" ht="17.100000000000001">
      <c r="A1313" s="150" t="s">
        <v>3031</v>
      </c>
      <c r="B1313" s="150" t="s">
        <v>3020</v>
      </c>
      <c r="C1313" s="150" t="s">
        <v>2921</v>
      </c>
      <c r="D1313" s="150" t="s">
        <v>3597</v>
      </c>
      <c r="E1313" s="151" t="s">
        <v>2922</v>
      </c>
      <c r="F1313" s="150" t="s">
        <v>2897</v>
      </c>
      <c r="G1313" s="150" t="s">
        <v>2913</v>
      </c>
    </row>
    <row r="1314" spans="1:7" ht="17.25">
      <c r="A1314" s="150" t="s">
        <v>3032</v>
      </c>
      <c r="B1314" s="150" t="s">
        <v>3020</v>
      </c>
      <c r="C1314" s="150" t="s">
        <v>2921</v>
      </c>
      <c r="D1314" s="150" t="s">
        <v>3597</v>
      </c>
      <c r="E1314" s="151" t="s">
        <v>2922</v>
      </c>
      <c r="F1314" s="150" t="s">
        <v>2897</v>
      </c>
      <c r="G1314" s="150" t="s">
        <v>2913</v>
      </c>
    </row>
    <row r="1315" spans="1:7" ht="17.25">
      <c r="A1315" s="52" t="s">
        <v>3616</v>
      </c>
      <c r="B1315" s="52"/>
      <c r="C1315" s="52"/>
      <c r="D1315" s="52"/>
      <c r="E1315" s="53"/>
      <c r="F1315" s="52"/>
      <c r="G1315" s="52"/>
    </row>
    <row r="1316" spans="1:7" ht="17.100000000000001">
      <c r="A1316" s="150" t="s">
        <v>3037</v>
      </c>
      <c r="B1316" s="150" t="s">
        <v>3020</v>
      </c>
      <c r="C1316" s="150" t="s">
        <v>2921</v>
      </c>
      <c r="D1316" s="150" t="s">
        <v>3597</v>
      </c>
      <c r="E1316" s="151" t="s">
        <v>2922</v>
      </c>
      <c r="F1316" s="150" t="s">
        <v>2897</v>
      </c>
      <c r="G1316" s="150" t="s">
        <v>2913</v>
      </c>
    </row>
    <row r="1317" spans="1:7" ht="17.100000000000001">
      <c r="A1317" s="150" t="s">
        <v>3038</v>
      </c>
      <c r="B1317" s="150" t="s">
        <v>3020</v>
      </c>
      <c r="C1317" s="150" t="s">
        <v>2921</v>
      </c>
      <c r="D1317" s="150" t="s">
        <v>3597</v>
      </c>
      <c r="E1317" s="151" t="s">
        <v>2922</v>
      </c>
      <c r="F1317" s="150" t="s">
        <v>2897</v>
      </c>
      <c r="G1317" s="150" t="s">
        <v>2913</v>
      </c>
    </row>
    <row r="1318" spans="1:7" ht="17.25">
      <c r="A1318" s="52" t="s">
        <v>3617</v>
      </c>
      <c r="B1318" s="52"/>
      <c r="C1318" s="52"/>
      <c r="D1318" s="52"/>
      <c r="E1318" s="53"/>
      <c r="F1318" s="52"/>
      <c r="G1318" s="52"/>
    </row>
    <row r="1319" spans="1:7" ht="17.100000000000001">
      <c r="A1319" s="150" t="s">
        <v>3040</v>
      </c>
      <c r="B1319" s="150" t="s">
        <v>3041</v>
      </c>
      <c r="C1319" s="150" t="s">
        <v>2925</v>
      </c>
      <c r="D1319" s="150" t="s">
        <v>3597</v>
      </c>
      <c r="E1319" s="151" t="s">
        <v>2918</v>
      </c>
      <c r="F1319" s="150" t="s">
        <v>2897</v>
      </c>
      <c r="G1319" s="150" t="s">
        <v>3042</v>
      </c>
    </row>
    <row r="1320" spans="1:7" ht="17.100000000000001">
      <c r="A1320" s="150" t="s">
        <v>3043</v>
      </c>
      <c r="B1320" s="150" t="s">
        <v>3044</v>
      </c>
      <c r="C1320" s="150" t="s">
        <v>2925</v>
      </c>
      <c r="D1320" s="150" t="s">
        <v>3597</v>
      </c>
      <c r="E1320" s="151" t="s">
        <v>2918</v>
      </c>
      <c r="F1320" s="150" t="s">
        <v>2897</v>
      </c>
      <c r="G1320" s="150" t="s">
        <v>3045</v>
      </c>
    </row>
    <row r="1321" spans="1:7" ht="17.25">
      <c r="A1321" s="150" t="s">
        <v>3046</v>
      </c>
      <c r="B1321" s="150" t="s">
        <v>3047</v>
      </c>
      <c r="C1321" s="150"/>
      <c r="D1321" s="150" t="s">
        <v>2911</v>
      </c>
      <c r="E1321" s="151"/>
      <c r="F1321" s="150" t="s">
        <v>3048</v>
      </c>
      <c r="G1321" s="150" t="s">
        <v>3049</v>
      </c>
    </row>
    <row r="1322" spans="1:7" ht="17.100000000000001">
      <c r="A1322" s="150" t="s">
        <v>3050</v>
      </c>
      <c r="B1322" s="150" t="s">
        <v>3047</v>
      </c>
      <c r="C1322" s="150"/>
      <c r="D1322" s="150" t="s">
        <v>2911</v>
      </c>
      <c r="E1322" s="151"/>
      <c r="F1322" s="150" t="s">
        <v>3048</v>
      </c>
      <c r="G1322" s="150" t="s">
        <v>2913</v>
      </c>
    </row>
    <row r="1323" spans="1:7" ht="17.100000000000001">
      <c r="A1323" s="150" t="s">
        <v>3051</v>
      </c>
      <c r="B1323" s="150" t="s">
        <v>89</v>
      </c>
      <c r="C1323" s="150" t="s">
        <v>2925</v>
      </c>
      <c r="D1323" s="150" t="s">
        <v>3597</v>
      </c>
      <c r="E1323" s="151" t="s">
        <v>2918</v>
      </c>
      <c r="F1323" s="150" t="s">
        <v>2897</v>
      </c>
      <c r="G1323" s="150" t="s">
        <v>3052</v>
      </c>
    </row>
    <row r="1324" spans="1:7" ht="17.100000000000001">
      <c r="A1324" s="150" t="s">
        <v>3053</v>
      </c>
      <c r="B1324" s="150" t="s">
        <v>3041</v>
      </c>
      <c r="C1324" s="150" t="s">
        <v>3054</v>
      </c>
      <c r="D1324" s="150" t="s">
        <v>2911</v>
      </c>
      <c r="E1324" s="151"/>
      <c r="F1324" s="150" t="s">
        <v>3055</v>
      </c>
      <c r="G1324" s="150" t="s">
        <v>3056</v>
      </c>
    </row>
    <row r="1325" spans="1:7" ht="17.25">
      <c r="A1325" s="150" t="s">
        <v>3057</v>
      </c>
      <c r="B1325" s="150" t="s">
        <v>3020</v>
      </c>
      <c r="C1325" s="150" t="s">
        <v>2960</v>
      </c>
      <c r="D1325" s="150" t="s">
        <v>3597</v>
      </c>
      <c r="E1325" s="151" t="s">
        <v>2961</v>
      </c>
      <c r="F1325" s="150" t="s">
        <v>2897</v>
      </c>
      <c r="G1325" s="150" t="s">
        <v>2913</v>
      </c>
    </row>
    <row r="1326" spans="1:7" ht="17.100000000000001">
      <c r="A1326" s="150" t="s">
        <v>3058</v>
      </c>
      <c r="B1326" s="150" t="s">
        <v>3020</v>
      </c>
      <c r="C1326" s="150" t="s">
        <v>2925</v>
      </c>
      <c r="D1326" s="150" t="s">
        <v>3597</v>
      </c>
      <c r="E1326" s="151" t="s">
        <v>2918</v>
      </c>
      <c r="F1326" s="151" t="s">
        <v>2897</v>
      </c>
      <c r="G1326" s="150" t="s">
        <v>2913</v>
      </c>
    </row>
    <row r="1327" spans="1:7" ht="17.25">
      <c r="A1327" s="150" t="s">
        <v>3059</v>
      </c>
      <c r="B1327" s="150" t="s">
        <v>3060</v>
      </c>
      <c r="C1327" s="150" t="s">
        <v>2921</v>
      </c>
      <c r="D1327" s="150" t="s">
        <v>3597</v>
      </c>
      <c r="E1327" s="151" t="s">
        <v>2922</v>
      </c>
      <c r="F1327" s="150" t="s">
        <v>2897</v>
      </c>
      <c r="G1327" s="150" t="s">
        <v>2913</v>
      </c>
    </row>
    <row r="1328" spans="1:7" ht="17.25">
      <c r="A1328" s="150" t="s">
        <v>3059</v>
      </c>
      <c r="B1328" s="150" t="s">
        <v>3060</v>
      </c>
      <c r="C1328" s="150" t="s">
        <v>2921</v>
      </c>
      <c r="D1328" s="150" t="s">
        <v>3597</v>
      </c>
      <c r="E1328" s="151" t="s">
        <v>2922</v>
      </c>
      <c r="F1328" s="151" t="s">
        <v>2897</v>
      </c>
      <c r="G1328" s="150" t="s">
        <v>2913</v>
      </c>
    </row>
    <row r="1329" spans="1:7" ht="17.25">
      <c r="A1329" s="52" t="s">
        <v>3618</v>
      </c>
      <c r="B1329" s="52"/>
      <c r="C1329" s="52"/>
      <c r="D1329" s="52"/>
      <c r="E1329" s="53"/>
      <c r="F1329" s="52"/>
      <c r="G1329" s="52"/>
    </row>
    <row r="1330" spans="1:7" ht="17.100000000000001">
      <c r="A1330" s="150" t="s">
        <v>3062</v>
      </c>
      <c r="B1330" s="150" t="s">
        <v>3020</v>
      </c>
      <c r="C1330" s="150" t="s">
        <v>2925</v>
      </c>
      <c r="D1330" s="150" t="s">
        <v>3597</v>
      </c>
      <c r="E1330" s="151" t="s">
        <v>2918</v>
      </c>
      <c r="F1330" s="151" t="s">
        <v>2897</v>
      </c>
      <c r="G1330" s="150" t="s">
        <v>2913</v>
      </c>
    </row>
    <row r="1331" spans="1:7" ht="17.25">
      <c r="A1331" s="150" t="s">
        <v>3063</v>
      </c>
      <c r="B1331" s="150" t="s">
        <v>3020</v>
      </c>
      <c r="C1331" s="150"/>
      <c r="D1331" s="150" t="s">
        <v>2911</v>
      </c>
      <c r="E1331" s="151"/>
      <c r="F1331" s="150" t="s">
        <v>3064</v>
      </c>
      <c r="G1331" s="150" t="s">
        <v>2913</v>
      </c>
    </row>
    <row r="1332" spans="1:7" ht="17.25">
      <c r="A1332" s="52" t="s">
        <v>3619</v>
      </c>
      <c r="B1332" s="52"/>
      <c r="C1332" s="52"/>
      <c r="D1332" s="52"/>
      <c r="E1332" s="53"/>
      <c r="F1332" s="52"/>
      <c r="G1332" s="52"/>
    </row>
    <row r="1333" spans="1:7" ht="17.100000000000001">
      <c r="A1333" s="150" t="s">
        <v>3066</v>
      </c>
      <c r="B1333" s="150"/>
      <c r="C1333" s="150" t="s">
        <v>666</v>
      </c>
      <c r="D1333" s="150" t="s">
        <v>2911</v>
      </c>
      <c r="E1333" s="151"/>
      <c r="F1333" s="151" t="s">
        <v>3067</v>
      </c>
      <c r="G1333" s="150" t="s">
        <v>2913</v>
      </c>
    </row>
    <row r="1334" spans="1:7" ht="17.100000000000001">
      <c r="A1334" s="150" t="s">
        <v>3441</v>
      </c>
      <c r="B1334" s="150" t="s">
        <v>95</v>
      </c>
      <c r="C1334" s="150" t="s">
        <v>3442</v>
      </c>
      <c r="D1334" s="150" t="s">
        <v>3597</v>
      </c>
      <c r="E1334" s="151" t="s">
        <v>3506</v>
      </c>
      <c r="F1334" s="151" t="s">
        <v>2893</v>
      </c>
      <c r="G1334" s="150" t="s">
        <v>3444</v>
      </c>
    </row>
    <row r="1335" spans="1:7" ht="17.100000000000001">
      <c r="A1335" s="150" t="s">
        <v>3068</v>
      </c>
      <c r="B1335" s="150" t="s">
        <v>3020</v>
      </c>
      <c r="C1335" s="150" t="s">
        <v>3069</v>
      </c>
      <c r="D1335" s="150" t="s">
        <v>2911</v>
      </c>
      <c r="E1335" s="151"/>
      <c r="F1335" s="151" t="s">
        <v>3070</v>
      </c>
      <c r="G1335" s="150" t="s">
        <v>2913</v>
      </c>
    </row>
    <row r="1336" spans="1:7" ht="17.25">
      <c r="A1336" s="150" t="s">
        <v>3071</v>
      </c>
      <c r="B1336" s="150" t="s">
        <v>97</v>
      </c>
      <c r="C1336" s="150"/>
      <c r="D1336" s="150" t="s">
        <v>2911</v>
      </c>
      <c r="E1336" s="151"/>
      <c r="F1336" s="150" t="s">
        <v>3072</v>
      </c>
      <c r="G1336" s="150" t="s">
        <v>2913</v>
      </c>
    </row>
    <row r="1337" spans="1:7" ht="17.25">
      <c r="A1337" s="52" t="s">
        <v>3620</v>
      </c>
      <c r="B1337" s="52"/>
      <c r="C1337" s="52"/>
      <c r="D1337" s="52"/>
      <c r="E1337" s="53"/>
      <c r="F1337" s="52"/>
      <c r="G1337" s="52"/>
    </row>
    <row r="1338" spans="1:7" ht="17.100000000000001">
      <c r="A1338" s="150" t="s">
        <v>3074</v>
      </c>
      <c r="B1338" s="150" t="s">
        <v>3020</v>
      </c>
      <c r="C1338" s="150" t="s">
        <v>2925</v>
      </c>
      <c r="D1338" s="150" t="s">
        <v>3597</v>
      </c>
      <c r="E1338" s="151" t="s">
        <v>2918</v>
      </c>
      <c r="F1338" s="151" t="s">
        <v>2897</v>
      </c>
      <c r="G1338" s="150" t="s">
        <v>3075</v>
      </c>
    </row>
    <row r="1339" spans="1:7" ht="17.100000000000001">
      <c r="A1339" s="150" t="s">
        <v>3076</v>
      </c>
      <c r="B1339" s="150" t="s">
        <v>103</v>
      </c>
      <c r="C1339" s="150" t="s">
        <v>2921</v>
      </c>
      <c r="D1339" s="150" t="s">
        <v>3597</v>
      </c>
      <c r="E1339" s="151" t="s">
        <v>2922</v>
      </c>
      <c r="F1339" s="151" t="s">
        <v>2897</v>
      </c>
      <c r="G1339" s="150" t="s">
        <v>2913</v>
      </c>
    </row>
    <row r="1340" spans="1:7" ht="17.25">
      <c r="A1340" s="150" t="s">
        <v>3077</v>
      </c>
      <c r="B1340" s="150" t="s">
        <v>101</v>
      </c>
      <c r="C1340" s="150" t="s">
        <v>3078</v>
      </c>
      <c r="D1340" s="150" t="s">
        <v>3597</v>
      </c>
      <c r="E1340" s="151" t="s">
        <v>2918</v>
      </c>
      <c r="F1340" s="150" t="s">
        <v>2897</v>
      </c>
      <c r="G1340" s="150" t="s">
        <v>3079</v>
      </c>
    </row>
    <row r="1341" spans="1:7" ht="17.100000000000001">
      <c r="A1341" s="150" t="s">
        <v>3080</v>
      </c>
      <c r="B1341" s="150" t="s">
        <v>3020</v>
      </c>
      <c r="C1341" s="150" t="s">
        <v>2921</v>
      </c>
      <c r="D1341" s="150" t="s">
        <v>3597</v>
      </c>
      <c r="E1341" s="151" t="s">
        <v>2922</v>
      </c>
      <c r="F1341" s="150" t="s">
        <v>2897</v>
      </c>
      <c r="G1341" s="150" t="s">
        <v>2913</v>
      </c>
    </row>
    <row r="1342" spans="1:7" ht="17.100000000000001">
      <c r="A1342" s="150"/>
      <c r="B1342" s="150"/>
      <c r="C1342" s="150"/>
      <c r="D1342" s="150"/>
      <c r="E1342" s="151"/>
      <c r="F1342" s="150"/>
      <c r="G1342" s="150"/>
    </row>
    <row r="1343" spans="1:7" ht="17.25">
      <c r="A1343" s="52"/>
      <c r="B1343" s="52"/>
      <c r="C1343" s="52"/>
      <c r="D1343" s="52"/>
      <c r="E1343" s="53"/>
      <c r="F1343" s="52"/>
      <c r="G1343" s="52"/>
    </row>
    <row r="1344" spans="1:7" ht="17.100000000000001">
      <c r="A1344" s="150"/>
      <c r="B1344" s="150"/>
      <c r="C1344" s="150"/>
      <c r="D1344" s="150"/>
      <c r="E1344" s="151"/>
      <c r="F1344" s="150"/>
      <c r="G1344" s="150"/>
    </row>
    <row r="1345" spans="1:7" ht="17.100000000000001">
      <c r="A1345" s="150"/>
      <c r="B1345" s="150"/>
      <c r="C1345" s="150"/>
      <c r="D1345" s="150"/>
      <c r="E1345" s="151"/>
      <c r="F1345" s="151"/>
      <c r="G1345" s="150"/>
    </row>
    <row r="1346" spans="1:7" ht="17.100000000000001">
      <c r="A1346" s="150"/>
      <c r="B1346" s="150"/>
      <c r="C1346" s="150"/>
      <c r="D1346" s="150"/>
      <c r="E1346" s="151"/>
      <c r="F1346" s="150"/>
      <c r="G1346" s="150"/>
    </row>
    <row r="1347" spans="1:7" ht="17.100000000000001">
      <c r="A1347" s="150"/>
      <c r="B1347" s="150"/>
      <c r="C1347" s="150"/>
      <c r="D1347" s="150"/>
      <c r="E1347" s="151"/>
      <c r="F1347" s="150"/>
      <c r="G1347" s="150"/>
    </row>
    <row r="1348" spans="1:7" ht="17.100000000000001">
      <c r="A1348" s="150"/>
      <c r="B1348" s="150"/>
      <c r="C1348" s="150"/>
      <c r="D1348" s="150"/>
      <c r="E1348" s="151"/>
      <c r="F1348" s="151"/>
      <c r="G1348" s="150"/>
    </row>
    <row r="1349" spans="1:7" ht="17.100000000000001">
      <c r="A1349" s="150"/>
      <c r="B1349" s="150"/>
      <c r="C1349" s="150"/>
      <c r="D1349" s="150"/>
      <c r="E1349" s="151"/>
      <c r="F1349" s="150"/>
      <c r="G1349" s="150"/>
    </row>
    <row r="1350" spans="1:7" ht="17.100000000000001">
      <c r="A1350" s="150"/>
      <c r="B1350" s="150"/>
      <c r="C1350" s="150"/>
      <c r="D1350" s="150"/>
      <c r="E1350" s="151"/>
      <c r="F1350" s="150"/>
      <c r="G1350" s="150"/>
    </row>
    <row r="1351" spans="1:7" ht="17.100000000000001">
      <c r="A1351" s="150"/>
      <c r="B1351" s="150"/>
      <c r="C1351" s="150"/>
      <c r="D1351" s="150"/>
      <c r="E1351" s="151"/>
      <c r="F1351" s="150"/>
      <c r="G1351" s="150"/>
    </row>
    <row r="1352" spans="1:7" ht="17.100000000000001">
      <c r="A1352" s="150"/>
      <c r="B1352" s="150"/>
      <c r="C1352" s="150"/>
      <c r="D1352" s="150"/>
      <c r="E1352" s="151"/>
      <c r="F1352" s="150"/>
      <c r="G1352" s="150"/>
    </row>
    <row r="1353" spans="1:7" ht="17.100000000000001">
      <c r="A1353" s="150"/>
      <c r="B1353" s="150"/>
      <c r="C1353" s="150"/>
      <c r="D1353" s="150"/>
      <c r="E1353" s="151"/>
      <c r="F1353" s="150"/>
      <c r="G1353" s="150"/>
    </row>
    <row r="1354" spans="1:7" ht="17.100000000000001">
      <c r="A1354" s="150"/>
      <c r="B1354" s="150"/>
      <c r="C1354" s="150"/>
      <c r="D1354" s="150"/>
      <c r="E1354" s="151"/>
      <c r="F1354" s="150"/>
      <c r="G1354" s="150"/>
    </row>
    <row r="1355" spans="1:7" ht="17.25">
      <c r="A1355" s="52"/>
      <c r="B1355" s="52"/>
      <c r="C1355" s="52"/>
      <c r="D1355" s="52"/>
      <c r="E1355" s="53"/>
      <c r="F1355" s="52"/>
      <c r="G1355" s="52"/>
    </row>
    <row r="1356" spans="1:7" ht="17.100000000000001">
      <c r="A1356" s="150"/>
      <c r="B1356" s="150"/>
      <c r="C1356" s="150"/>
      <c r="D1356" s="150"/>
      <c r="E1356" s="151"/>
      <c r="F1356" s="151"/>
      <c r="G1356" s="150"/>
    </row>
    <row r="1357" spans="1:7" ht="17.100000000000001">
      <c r="A1357" s="150"/>
      <c r="B1357" s="150"/>
      <c r="C1357" s="150"/>
      <c r="D1357" s="150"/>
      <c r="E1357" s="151"/>
      <c r="F1357" s="150"/>
      <c r="G1357" s="150"/>
    </row>
    <row r="1358" spans="1:7" ht="17.25">
      <c r="A1358" s="52"/>
      <c r="B1358" s="52"/>
      <c r="C1358" s="52"/>
      <c r="D1358" s="52"/>
      <c r="E1358" s="53"/>
      <c r="F1358" s="52"/>
      <c r="G1358" s="52"/>
    </row>
    <row r="1359" spans="1:7" ht="17.100000000000001">
      <c r="A1359" s="150"/>
      <c r="B1359" s="150"/>
      <c r="C1359" s="150"/>
      <c r="D1359" s="150"/>
      <c r="E1359" s="151"/>
      <c r="F1359" s="150"/>
      <c r="G1359" s="150"/>
    </row>
    <row r="1360" spans="1:7" ht="17.100000000000001">
      <c r="A1360" s="150"/>
      <c r="B1360" s="150"/>
      <c r="C1360" s="150"/>
      <c r="D1360" s="150"/>
      <c r="E1360" s="151"/>
      <c r="F1360" s="150"/>
      <c r="G1360" s="150"/>
    </row>
    <row r="1361" spans="1:7" ht="17.100000000000001">
      <c r="A1361" s="150"/>
      <c r="B1361" s="150"/>
      <c r="C1361" s="150"/>
      <c r="D1361" s="150"/>
      <c r="E1361" s="151"/>
      <c r="F1361" s="150"/>
      <c r="G1361" s="150"/>
    </row>
    <row r="1362" spans="1:7" ht="17.100000000000001">
      <c r="A1362" s="150"/>
      <c r="B1362" s="150"/>
      <c r="C1362" s="150"/>
      <c r="D1362" s="150"/>
      <c r="E1362" s="151"/>
      <c r="F1362" s="151"/>
      <c r="G1362" s="150"/>
    </row>
    <row r="1363" spans="1:7" ht="17.25">
      <c r="A1363" s="52"/>
      <c r="B1363" s="52"/>
      <c r="C1363" s="52"/>
      <c r="D1363" s="52"/>
      <c r="E1363" s="53"/>
      <c r="F1363" s="52"/>
      <c r="G1363" s="52"/>
    </row>
    <row r="1364" spans="1:7" ht="17.100000000000001">
      <c r="A1364" s="150"/>
      <c r="B1364" s="150"/>
      <c r="C1364" s="150"/>
      <c r="D1364" s="150"/>
      <c r="E1364" s="151"/>
      <c r="F1364" s="150"/>
      <c r="G1364" s="150"/>
    </row>
    <row r="1365" spans="1:7" ht="17.100000000000001">
      <c r="A1365" s="150"/>
      <c r="B1365" s="150"/>
      <c r="C1365" s="150"/>
      <c r="D1365" s="150"/>
      <c r="E1365" s="151"/>
      <c r="F1365" s="151"/>
      <c r="G1365" s="150"/>
    </row>
    <row r="1366" spans="1:7" ht="17.100000000000001">
      <c r="A1366" s="150"/>
      <c r="B1366" s="150"/>
      <c r="C1366" s="150"/>
      <c r="D1366" s="150"/>
      <c r="E1366" s="151"/>
      <c r="F1366" s="150"/>
      <c r="G1366" s="150"/>
    </row>
    <row r="1367" spans="1:7" ht="17.100000000000001">
      <c r="A1367" s="150"/>
      <c r="B1367" s="150"/>
      <c r="C1367" s="150"/>
      <c r="D1367" s="150"/>
      <c r="E1367" s="151"/>
      <c r="F1367" s="150"/>
      <c r="G1367" s="150"/>
    </row>
    <row r="1368" spans="1:7" ht="17.100000000000001">
      <c r="A1368" s="150"/>
      <c r="B1368" s="150"/>
      <c r="C1368" s="150"/>
      <c r="D1368" s="150"/>
      <c r="E1368" s="151"/>
      <c r="F1368" s="151"/>
      <c r="G1368" s="150"/>
    </row>
    <row r="1369" spans="1:7" ht="17.100000000000001">
      <c r="A1369" s="52"/>
      <c r="B1369" s="52"/>
      <c r="C1369" s="52"/>
      <c r="D1369" s="52"/>
      <c r="E1369" s="53"/>
      <c r="F1369" s="52"/>
      <c r="G1369" s="52"/>
    </row>
    <row r="1370" spans="1:7" ht="17.100000000000001">
      <c r="A1370" s="150"/>
      <c r="B1370" s="150"/>
      <c r="C1370" s="150"/>
      <c r="D1370" s="150"/>
      <c r="E1370" s="151"/>
      <c r="F1370" s="150"/>
      <c r="G1370" s="150"/>
    </row>
    <row r="1371" spans="1:7" ht="17.100000000000001">
      <c r="A1371" s="150"/>
      <c r="B1371" s="150"/>
      <c r="C1371" s="150"/>
      <c r="D1371" s="150"/>
      <c r="E1371" s="151"/>
      <c r="F1371" s="151"/>
      <c r="G1371" s="150"/>
    </row>
    <row r="1372" spans="1:7" ht="17.100000000000001">
      <c r="A1372" s="52"/>
      <c r="B1372" s="52"/>
      <c r="C1372" s="52"/>
      <c r="D1372" s="52"/>
      <c r="E1372" s="53"/>
      <c r="F1372" s="52"/>
      <c r="G1372" s="52"/>
    </row>
    <row r="1373" spans="1:7" ht="17.100000000000001">
      <c r="A1373" s="150"/>
      <c r="B1373" s="150"/>
      <c r="C1373" s="150"/>
      <c r="D1373" s="150"/>
      <c r="E1373" s="151"/>
      <c r="F1373" s="150"/>
      <c r="G1373" s="150"/>
    </row>
    <row r="1374" spans="1:7" ht="17.100000000000001">
      <c r="A1374" s="150"/>
      <c r="B1374" s="150"/>
      <c r="C1374" s="150"/>
      <c r="D1374" s="150"/>
      <c r="E1374" s="151"/>
      <c r="F1374" s="151"/>
      <c r="G1374" s="150"/>
    </row>
    <row r="1375" spans="1:7" ht="17.100000000000001">
      <c r="A1375" s="150"/>
      <c r="B1375" s="150"/>
      <c r="C1375" s="150"/>
      <c r="D1375" s="150"/>
      <c r="E1375" s="151"/>
      <c r="F1375" s="150"/>
      <c r="G1375" s="150"/>
    </row>
    <row r="1376" spans="1:7" ht="17.100000000000001">
      <c r="A1376" s="150"/>
      <c r="B1376" s="150"/>
      <c r="C1376" s="150"/>
      <c r="D1376" s="150"/>
      <c r="E1376" s="151"/>
      <c r="F1376" s="151"/>
      <c r="G1376" s="150"/>
    </row>
    <row r="1377" spans="1:7" ht="17.100000000000001">
      <c r="A1377" s="52"/>
      <c r="B1377" s="52"/>
      <c r="C1377" s="52"/>
      <c r="D1377" s="52"/>
      <c r="E1377" s="53"/>
      <c r="F1377" s="52"/>
      <c r="G1377" s="52"/>
    </row>
    <row r="1378" spans="1:7" ht="17.100000000000001">
      <c r="A1378" s="150"/>
      <c r="B1378" s="150"/>
      <c r="C1378" s="150"/>
      <c r="D1378" s="150"/>
      <c r="E1378" s="151"/>
      <c r="F1378" s="151"/>
      <c r="G1378" s="150"/>
    </row>
    <row r="1379" spans="1:7" ht="17.100000000000001">
      <c r="A1379" s="150"/>
      <c r="B1379" s="150"/>
      <c r="C1379" s="150"/>
      <c r="D1379" s="150"/>
      <c r="E1379" s="151"/>
      <c r="F1379" s="151"/>
      <c r="G1379" s="150"/>
    </row>
    <row r="1380" spans="1:7" ht="17.100000000000001">
      <c r="A1380" s="150"/>
      <c r="B1380" s="150"/>
      <c r="C1380" s="150"/>
      <c r="D1380" s="150"/>
      <c r="E1380" s="151"/>
      <c r="F1380" s="150"/>
      <c r="G1380" s="150"/>
    </row>
    <row r="1381" spans="1:7" ht="17.100000000000001">
      <c r="A1381" s="150"/>
      <c r="B1381" s="150"/>
      <c r="C1381" s="150"/>
      <c r="D1381" s="150"/>
      <c r="E1381" s="151"/>
      <c r="F1381" s="151"/>
      <c r="G1381" s="150"/>
    </row>
    <row r="1382" spans="1:7" ht="17.100000000000001">
      <c r="A1382" s="150"/>
      <c r="B1382" s="150"/>
      <c r="C1382" s="150"/>
      <c r="D1382" s="150"/>
      <c r="E1382" s="151"/>
      <c r="F1382" s="150"/>
      <c r="G1382" s="150"/>
    </row>
    <row r="1383" spans="1:7" ht="17.100000000000001">
      <c r="A1383" s="150"/>
      <c r="B1383" s="150"/>
      <c r="C1383" s="150"/>
      <c r="D1383" s="150"/>
      <c r="E1383" s="151"/>
      <c r="F1383" s="150"/>
      <c r="G1383" s="150"/>
    </row>
    <row r="1384" spans="1:7" ht="17.100000000000001">
      <c r="A1384" s="150"/>
      <c r="B1384" s="150"/>
      <c r="C1384" s="150"/>
      <c r="D1384" s="150"/>
      <c r="E1384" s="151"/>
      <c r="F1384" s="151"/>
      <c r="G1384" s="150"/>
    </row>
    <row r="1385" spans="1:7" ht="17.100000000000001">
      <c r="A1385" s="52"/>
      <c r="B1385" s="52"/>
      <c r="C1385" s="52"/>
      <c r="D1385" s="52"/>
      <c r="E1385" s="53"/>
      <c r="F1385" s="52"/>
      <c r="G1385" s="52"/>
    </row>
    <row r="1386" spans="1:7" ht="17.100000000000001">
      <c r="A1386" s="148"/>
      <c r="B1386" s="148"/>
      <c r="C1386" s="148"/>
      <c r="D1386" s="148"/>
      <c r="E1386" s="149"/>
      <c r="F1386" s="149"/>
      <c r="G1386" s="148"/>
    </row>
    <row r="1387" spans="1:7" ht="17.100000000000001">
      <c r="A1387" s="150"/>
      <c r="B1387" s="150"/>
      <c r="C1387" s="150"/>
      <c r="D1387" s="150"/>
      <c r="E1387" s="151"/>
      <c r="F1387" s="150"/>
      <c r="G1387" s="150"/>
    </row>
    <row r="1388" spans="1:7" ht="17.100000000000001">
      <c r="A1388" s="150"/>
      <c r="B1388" s="150"/>
      <c r="C1388" s="150"/>
      <c r="D1388" s="150"/>
      <c r="E1388" s="151"/>
      <c r="F1388" s="150"/>
      <c r="G1388" s="150"/>
    </row>
    <row r="1389" spans="1:7" ht="17.100000000000001">
      <c r="A1389" s="150"/>
      <c r="B1389" s="150"/>
      <c r="C1389" s="150"/>
      <c r="D1389" s="150"/>
      <c r="E1389" s="151"/>
      <c r="F1389" s="150"/>
      <c r="G1389" s="150"/>
    </row>
    <row r="1390" spans="1:7" ht="17.100000000000001">
      <c r="A1390" s="52"/>
      <c r="B1390" s="52"/>
      <c r="C1390" s="52"/>
      <c r="D1390" s="52"/>
      <c r="E1390" s="53"/>
      <c r="F1390" s="52"/>
      <c r="G1390" s="52"/>
    </row>
    <row r="1391" spans="1:7" ht="17.100000000000001">
      <c r="A1391" s="150"/>
      <c r="B1391" s="150"/>
      <c r="C1391" s="150"/>
      <c r="D1391" s="150"/>
      <c r="E1391" s="151"/>
      <c r="F1391" s="151"/>
      <c r="G1391" s="150"/>
    </row>
    <row r="1392" spans="1:7" ht="17.100000000000001">
      <c r="A1392" s="150"/>
      <c r="B1392" s="150"/>
      <c r="C1392" s="150"/>
      <c r="D1392" s="150"/>
      <c r="E1392" s="151"/>
      <c r="F1392" s="151"/>
      <c r="G1392" s="150"/>
    </row>
    <row r="1393" spans="1:7" ht="17.100000000000001">
      <c r="A1393" s="52"/>
      <c r="B1393" s="52"/>
      <c r="C1393" s="52"/>
      <c r="D1393" s="52"/>
      <c r="E1393" s="53"/>
      <c r="F1393" s="52"/>
      <c r="G1393" s="52"/>
    </row>
    <row r="1394" spans="1:7" ht="17.100000000000001">
      <c r="A1394" s="148"/>
      <c r="B1394" s="148"/>
      <c r="C1394" s="148"/>
      <c r="D1394" s="148"/>
      <c r="E1394" s="149"/>
      <c r="F1394" s="149"/>
      <c r="G1394" s="148"/>
    </row>
    <row r="1395" spans="1:7" ht="17.100000000000001">
      <c r="A1395" s="150"/>
      <c r="B1395" s="150"/>
      <c r="C1395" s="150"/>
      <c r="D1395" s="150"/>
      <c r="E1395" s="151"/>
      <c r="F1395" s="150"/>
      <c r="G1395" s="150"/>
    </row>
    <row r="1396" spans="1:7" ht="17.100000000000001">
      <c r="A1396" s="150"/>
      <c r="B1396" s="150"/>
      <c r="C1396" s="150"/>
      <c r="D1396" s="150"/>
      <c r="E1396" s="151"/>
      <c r="F1396" s="150"/>
      <c r="G1396" s="150"/>
    </row>
    <row r="1397" spans="1:7" ht="17.100000000000001">
      <c r="A1397" s="150"/>
      <c r="B1397" s="150"/>
      <c r="C1397" s="150"/>
      <c r="D1397" s="150"/>
      <c r="E1397" s="151"/>
      <c r="F1397" s="150"/>
      <c r="G1397" s="150"/>
    </row>
    <row r="1398" spans="1:7" ht="17.100000000000001">
      <c r="A1398" s="52"/>
      <c r="B1398" s="52"/>
      <c r="C1398" s="52"/>
      <c r="D1398" s="52"/>
      <c r="E1398" s="53"/>
      <c r="F1398" s="52"/>
      <c r="G1398" s="52"/>
    </row>
    <row r="1399" spans="1:7" ht="17.100000000000001">
      <c r="A1399" s="150"/>
      <c r="B1399" s="150"/>
      <c r="C1399" s="150"/>
      <c r="D1399" s="150"/>
      <c r="E1399" s="151"/>
      <c r="F1399" s="151"/>
      <c r="G1399" s="150"/>
    </row>
    <row r="1400" spans="1:7" ht="17.100000000000001">
      <c r="A1400" s="52"/>
      <c r="B1400" s="52"/>
      <c r="C1400" s="52"/>
      <c r="D1400" s="52"/>
      <c r="E1400" s="53"/>
      <c r="F1400" s="52"/>
      <c r="G1400" s="52"/>
    </row>
    <row r="1401" spans="1:7" ht="17.100000000000001">
      <c r="A1401" s="150"/>
      <c r="B1401" s="150"/>
      <c r="C1401" s="150"/>
      <c r="D1401" s="150"/>
      <c r="E1401" s="151"/>
      <c r="F1401" s="150"/>
      <c r="G1401" s="150"/>
    </row>
    <row r="1402" spans="1:7" ht="17.100000000000001">
      <c r="A1402" s="150"/>
      <c r="B1402" s="150"/>
      <c r="C1402" s="150"/>
      <c r="D1402" s="150"/>
      <c r="E1402" s="151"/>
      <c r="F1402" s="150"/>
      <c r="G1402" s="150"/>
    </row>
    <row r="1403" spans="1:7" ht="17.100000000000001">
      <c r="A1403" s="150"/>
      <c r="B1403" s="150"/>
      <c r="C1403" s="150"/>
      <c r="D1403" s="150"/>
      <c r="E1403" s="151"/>
      <c r="F1403" s="150"/>
      <c r="G1403" s="150"/>
    </row>
    <row r="1404" spans="1:7" ht="17.100000000000001">
      <c r="A1404" s="150"/>
      <c r="B1404" s="150"/>
      <c r="C1404" s="150"/>
      <c r="D1404" s="150"/>
      <c r="E1404" s="151"/>
      <c r="F1404" s="150"/>
      <c r="G1404" s="150"/>
    </row>
    <row r="1405" spans="1:7" ht="17.100000000000001">
      <c r="A1405" s="52"/>
      <c r="B1405" s="52"/>
      <c r="C1405" s="52"/>
      <c r="D1405" s="52"/>
      <c r="E1405" s="53"/>
      <c r="F1405" s="52"/>
      <c r="G1405" s="52"/>
    </row>
    <row r="1406" spans="1:7" ht="17.100000000000001">
      <c r="A1406" s="150"/>
      <c r="B1406" s="150"/>
      <c r="C1406" s="150"/>
      <c r="D1406" s="150"/>
      <c r="E1406" s="151"/>
      <c r="F1406" s="151"/>
      <c r="G1406" s="150"/>
    </row>
    <row r="1407" spans="1:7" ht="17.100000000000001">
      <c r="A1407" s="150"/>
      <c r="B1407" s="150"/>
      <c r="C1407" s="150"/>
      <c r="D1407" s="150"/>
      <c r="E1407" s="151"/>
      <c r="F1407" s="150"/>
      <c r="G1407" s="150"/>
    </row>
    <row r="1408" spans="1:7" ht="17.100000000000001">
      <c r="A1408" s="150"/>
      <c r="B1408" s="150"/>
      <c r="C1408" s="150"/>
      <c r="D1408" s="150"/>
      <c r="E1408" s="151"/>
      <c r="F1408" s="150"/>
      <c r="G1408" s="150"/>
    </row>
    <row r="1409" spans="1:7" ht="17.100000000000001">
      <c r="A1409" s="148"/>
      <c r="B1409" s="148"/>
      <c r="C1409" s="148"/>
      <c r="D1409" s="148"/>
      <c r="E1409" s="149"/>
      <c r="F1409" s="149"/>
      <c r="G1409" s="148"/>
    </row>
    <row r="1410" spans="1:7" ht="17.100000000000001">
      <c r="A1410" s="150"/>
      <c r="B1410" s="150"/>
      <c r="C1410" s="150"/>
      <c r="D1410" s="150"/>
      <c r="E1410" s="151"/>
      <c r="F1410" s="150"/>
      <c r="G1410" s="150"/>
    </row>
    <row r="1411" spans="1:7" ht="17.100000000000001">
      <c r="A1411" s="150"/>
      <c r="B1411" s="150"/>
      <c r="C1411" s="150"/>
      <c r="D1411" s="150"/>
      <c r="E1411" s="151"/>
      <c r="F1411" s="150"/>
      <c r="G1411" s="150"/>
    </row>
    <row r="1412" spans="1:7" ht="17.100000000000001">
      <c r="A1412" s="150"/>
      <c r="B1412" s="150"/>
      <c r="C1412" s="150"/>
      <c r="D1412" s="150"/>
      <c r="E1412" s="151"/>
      <c r="F1412" s="151"/>
      <c r="G1412" s="150"/>
    </row>
    <row r="1413" spans="1:7" ht="17.100000000000001">
      <c r="A1413" s="150"/>
      <c r="B1413" s="150"/>
      <c r="C1413" s="150"/>
      <c r="D1413" s="150"/>
      <c r="E1413" s="151"/>
      <c r="F1413" s="151"/>
      <c r="G1413" s="150"/>
    </row>
    <row r="1414" spans="1:7" ht="17.100000000000001">
      <c r="A1414" s="52"/>
      <c r="B1414" s="52"/>
      <c r="C1414" s="52"/>
      <c r="D1414" s="52"/>
      <c r="E1414" s="53"/>
      <c r="F1414" s="52"/>
      <c r="G1414" s="52"/>
    </row>
    <row r="1415" spans="1:7" ht="17.100000000000001">
      <c r="A1415" s="150"/>
      <c r="B1415" s="150"/>
      <c r="C1415" s="150"/>
      <c r="D1415" s="150"/>
      <c r="E1415" s="151"/>
      <c r="F1415" s="150"/>
      <c r="G1415" s="150"/>
    </row>
    <row r="1416" spans="1:7" ht="17.100000000000001">
      <c r="A1416" s="148"/>
      <c r="B1416" s="148"/>
      <c r="C1416" s="148"/>
      <c r="D1416" s="148"/>
      <c r="E1416" s="149"/>
      <c r="F1416" s="149"/>
      <c r="G1416" s="148"/>
    </row>
    <row r="1417" spans="1:7" ht="17.100000000000001">
      <c r="A1417" s="150"/>
      <c r="B1417" s="150"/>
      <c r="C1417" s="150"/>
      <c r="D1417" s="150"/>
      <c r="E1417" s="151"/>
      <c r="F1417" s="150"/>
      <c r="G1417" s="150"/>
    </row>
    <row r="1418" spans="1:7" ht="17.100000000000001">
      <c r="A1418" s="150"/>
      <c r="B1418" s="150"/>
      <c r="C1418" s="150"/>
      <c r="D1418" s="150"/>
      <c r="E1418" s="151"/>
      <c r="F1418" s="150"/>
      <c r="G1418" s="150"/>
    </row>
    <row r="1419" spans="1:7" ht="17.100000000000001">
      <c r="A1419" s="150"/>
      <c r="B1419" s="150"/>
      <c r="C1419" s="150"/>
      <c r="D1419" s="150"/>
      <c r="E1419" s="151"/>
      <c r="F1419" s="150"/>
      <c r="G1419" s="150"/>
    </row>
    <row r="1420" spans="1:7" ht="17.100000000000001">
      <c r="A1420" s="150"/>
      <c r="B1420" s="150"/>
      <c r="C1420" s="150"/>
      <c r="D1420" s="150"/>
      <c r="E1420" s="151"/>
      <c r="F1420" s="151"/>
      <c r="G1420" s="150"/>
    </row>
    <row r="1421" spans="1:7" ht="17.100000000000001">
      <c r="A1421" s="150"/>
      <c r="B1421" s="150"/>
      <c r="C1421" s="150"/>
      <c r="D1421" s="150"/>
      <c r="E1421" s="151"/>
      <c r="F1421" s="150"/>
      <c r="G1421" s="150"/>
    </row>
    <row r="1422" spans="1:7" ht="17.100000000000001">
      <c r="A1422" s="150"/>
      <c r="B1422" s="150"/>
      <c r="C1422" s="150"/>
      <c r="D1422" s="150"/>
      <c r="E1422" s="151"/>
      <c r="F1422" s="150"/>
      <c r="G1422" s="150"/>
    </row>
    <row r="1423" spans="1:7" ht="17.100000000000001">
      <c r="A1423" s="150"/>
      <c r="B1423" s="150"/>
      <c r="C1423" s="150"/>
      <c r="D1423" s="150"/>
      <c r="E1423" s="151"/>
      <c r="F1423" s="150"/>
      <c r="G1423" s="150"/>
    </row>
    <row r="1424" spans="1:7" ht="17.100000000000001">
      <c r="A1424" s="150"/>
      <c r="B1424" s="150"/>
      <c r="C1424" s="150"/>
      <c r="D1424" s="150"/>
      <c r="E1424" s="151"/>
      <c r="F1424" s="150"/>
      <c r="G1424" s="150"/>
    </row>
    <row r="1425" spans="1:7" ht="17.100000000000001">
      <c r="A1425" s="150"/>
      <c r="B1425" s="150"/>
      <c r="C1425" s="150"/>
      <c r="D1425" s="150"/>
      <c r="E1425" s="151"/>
      <c r="F1425" s="151"/>
      <c r="G1425" s="150"/>
    </row>
    <row r="1426" spans="1:7" ht="17.100000000000001">
      <c r="A1426" s="150"/>
      <c r="B1426" s="150"/>
      <c r="C1426" s="150"/>
      <c r="D1426" s="150"/>
      <c r="E1426" s="151"/>
      <c r="F1426" s="151"/>
      <c r="G1426" s="150"/>
    </row>
    <row r="1427" spans="1:7" ht="17.100000000000001">
      <c r="A1427" s="150"/>
      <c r="B1427" s="150"/>
      <c r="C1427" s="150"/>
      <c r="D1427" s="150"/>
      <c r="E1427" s="151"/>
      <c r="F1427" s="150"/>
      <c r="G1427" s="150"/>
    </row>
    <row r="1428" spans="1:7" ht="17.100000000000001">
      <c r="A1428" s="150"/>
      <c r="B1428" s="150"/>
      <c r="C1428" s="150"/>
      <c r="D1428" s="150"/>
      <c r="E1428" s="151"/>
      <c r="F1428" s="151"/>
      <c r="G1428" s="150"/>
    </row>
    <row r="1429" spans="1:7" ht="17.100000000000001">
      <c r="A1429" s="150"/>
      <c r="B1429" s="150"/>
      <c r="C1429" s="150"/>
      <c r="D1429" s="150"/>
      <c r="E1429" s="151"/>
      <c r="F1429" s="151"/>
      <c r="G1429" s="150"/>
    </row>
    <row r="1430" spans="1:7" ht="17.100000000000001">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100000000000001">
      <c r="A1433" s="150"/>
      <c r="B1433" s="150"/>
      <c r="C1433" s="150"/>
      <c r="D1433" s="150"/>
      <c r="E1433" s="151"/>
      <c r="F1433" s="150"/>
      <c r="G1433" s="150"/>
    </row>
    <row r="1434" spans="1:7" ht="17.100000000000001">
      <c r="A1434" s="150"/>
      <c r="B1434" s="150"/>
      <c r="C1434" s="150"/>
      <c r="D1434" s="150"/>
      <c r="E1434" s="151"/>
      <c r="F1434" s="151"/>
      <c r="G1434" s="150"/>
    </row>
    <row r="1435" spans="1:7" ht="17.100000000000001">
      <c r="A1435" s="150"/>
      <c r="B1435" s="150"/>
      <c r="C1435" s="150"/>
      <c r="D1435" s="150"/>
      <c r="E1435" s="151"/>
      <c r="F1435" s="151"/>
      <c r="G1435" s="150"/>
    </row>
    <row r="1436" spans="1:7" ht="17.100000000000001">
      <c r="A1436" s="150"/>
      <c r="B1436" s="150"/>
      <c r="C1436" s="150"/>
      <c r="D1436" s="150"/>
      <c r="E1436" s="151"/>
      <c r="F1436" s="151"/>
      <c r="G1436" s="150"/>
    </row>
    <row r="1437" spans="1:7" ht="17.100000000000001">
      <c r="A1437" s="150"/>
      <c r="B1437" s="150"/>
      <c r="C1437" s="150"/>
      <c r="D1437" s="150"/>
      <c r="E1437" s="151"/>
      <c r="F1437" s="150"/>
      <c r="G1437" s="150"/>
    </row>
    <row r="1438" spans="1:7" ht="17.100000000000001">
      <c r="A1438" s="150"/>
      <c r="B1438" s="150"/>
      <c r="C1438" s="150"/>
      <c r="D1438" s="150"/>
      <c r="E1438" s="151"/>
      <c r="F1438" s="151"/>
      <c r="G1438" s="150"/>
    </row>
    <row r="1439" spans="1:7" ht="17.100000000000001">
      <c r="A1439" s="150"/>
      <c r="B1439" s="150"/>
      <c r="C1439" s="150"/>
      <c r="D1439" s="150"/>
      <c r="E1439" s="151"/>
      <c r="F1439" s="150"/>
      <c r="G1439" s="150"/>
    </row>
    <row r="1440" spans="1:7" ht="17.100000000000001">
      <c r="A1440" s="150"/>
      <c r="B1440" s="150"/>
      <c r="C1440" s="150"/>
      <c r="D1440" s="150"/>
      <c r="E1440" s="151"/>
      <c r="F1440" s="150"/>
      <c r="G1440" s="150"/>
    </row>
    <row r="1441" spans="1:7" ht="17.100000000000001">
      <c r="A1441" s="150"/>
      <c r="B1441" s="150"/>
      <c r="C1441" s="150"/>
      <c r="D1441" s="150"/>
      <c r="E1441" s="151"/>
      <c r="F1441" s="150"/>
      <c r="G1441" s="150"/>
    </row>
    <row r="1442" spans="1:7" ht="17.100000000000001">
      <c r="A1442" s="150"/>
      <c r="B1442" s="150"/>
      <c r="C1442" s="150"/>
      <c r="D1442" s="150"/>
      <c r="E1442" s="151"/>
      <c r="F1442" s="151"/>
      <c r="G1442" s="150"/>
    </row>
    <row r="1443" spans="1:7" ht="17.100000000000001">
      <c r="A1443" s="150"/>
      <c r="B1443" s="150"/>
      <c r="C1443" s="150"/>
      <c r="D1443" s="150"/>
      <c r="E1443" s="151"/>
      <c r="F1443" s="151"/>
      <c r="G1443" s="150"/>
    </row>
    <row r="1444" spans="1:7" ht="17.100000000000001">
      <c r="A1444" s="150"/>
      <c r="B1444" s="150"/>
      <c r="C1444" s="150"/>
      <c r="D1444" s="150"/>
      <c r="E1444" s="151"/>
      <c r="F1444" s="151"/>
      <c r="G1444" s="150"/>
    </row>
    <row r="1445" spans="1:7" ht="17.100000000000001">
      <c r="A1445" s="150"/>
      <c r="B1445" s="150"/>
      <c r="C1445" s="150"/>
      <c r="D1445" s="150"/>
      <c r="E1445" s="151"/>
      <c r="F1445" s="150"/>
      <c r="G1445" s="150"/>
    </row>
    <row r="1446" spans="1:7" ht="17.100000000000001">
      <c r="A1446" s="150"/>
      <c r="B1446" s="150"/>
      <c r="C1446" s="150"/>
      <c r="D1446" s="150"/>
      <c r="E1446" s="151"/>
      <c r="F1446" s="150"/>
      <c r="G1446" s="150"/>
    </row>
    <row r="1447" spans="1:7" ht="17.100000000000001">
      <c r="A1447" s="150"/>
      <c r="B1447" s="150"/>
      <c r="C1447" s="150"/>
      <c r="D1447" s="150"/>
      <c r="E1447" s="151"/>
      <c r="F1447" s="151"/>
      <c r="G1447" s="150"/>
    </row>
    <row r="1448" spans="1:7" ht="17.100000000000001">
      <c r="A1448" s="150"/>
      <c r="B1448" s="150"/>
      <c r="C1448" s="150"/>
      <c r="D1448" s="150"/>
      <c r="E1448" s="151"/>
      <c r="F1448" s="151"/>
      <c r="G1448" s="150"/>
    </row>
    <row r="1449" spans="1:7" ht="17.100000000000001">
      <c r="A1449" s="52"/>
      <c r="B1449" s="52"/>
      <c r="C1449" s="52"/>
      <c r="D1449" s="52"/>
      <c r="E1449" s="53"/>
      <c r="F1449" s="52"/>
      <c r="G1449" s="52"/>
    </row>
    <row r="1450" spans="1:7" ht="17.100000000000001">
      <c r="A1450" s="150"/>
      <c r="B1450" s="150"/>
      <c r="C1450" s="150"/>
      <c r="D1450" s="150"/>
      <c r="E1450" s="151"/>
      <c r="F1450" s="151"/>
      <c r="G1450" s="150"/>
    </row>
    <row r="1451" spans="1:7" ht="17.100000000000001">
      <c r="A1451" s="150"/>
      <c r="B1451" s="150"/>
      <c r="C1451" s="150"/>
      <c r="D1451" s="150"/>
      <c r="E1451" s="151"/>
      <c r="F1451" s="150"/>
      <c r="G1451" s="150"/>
    </row>
    <row r="1452" spans="1:7" ht="17.100000000000001">
      <c r="A1452" s="150"/>
      <c r="B1452" s="150"/>
      <c r="C1452" s="150"/>
      <c r="D1452" s="150"/>
      <c r="E1452" s="151"/>
      <c r="F1452" s="151"/>
      <c r="G1452" s="150"/>
    </row>
    <row r="1453" spans="1:7" ht="17.100000000000001">
      <c r="A1453" s="150"/>
      <c r="B1453" s="150"/>
      <c r="C1453" s="150"/>
      <c r="D1453" s="150"/>
      <c r="E1453" s="151"/>
      <c r="F1453" s="151"/>
      <c r="G1453" s="150"/>
    </row>
    <row r="1454" spans="1:7" ht="17.100000000000001">
      <c r="A1454" s="150"/>
      <c r="B1454" s="150"/>
      <c r="C1454" s="150"/>
      <c r="D1454" s="150"/>
      <c r="E1454" s="151"/>
      <c r="F1454" s="150"/>
      <c r="G1454" s="150"/>
    </row>
    <row r="1455" spans="1:7" ht="17.100000000000001">
      <c r="A1455" s="150"/>
      <c r="B1455" s="150"/>
      <c r="C1455" s="150"/>
      <c r="D1455" s="150"/>
      <c r="E1455" s="151"/>
      <c r="F1455" s="151"/>
      <c r="G1455" s="150"/>
    </row>
    <row r="1456" spans="1:7" ht="17.100000000000001">
      <c r="A1456" s="150"/>
      <c r="B1456" s="150"/>
      <c r="C1456" s="150"/>
      <c r="D1456" s="150"/>
      <c r="E1456" s="151"/>
      <c r="F1456" s="150"/>
      <c r="G1456" s="150"/>
    </row>
    <row r="1457" spans="1:7" ht="17.100000000000001">
      <c r="A1457" s="150"/>
      <c r="B1457" s="150"/>
      <c r="C1457" s="150"/>
      <c r="D1457" s="150"/>
      <c r="E1457" s="151"/>
      <c r="F1457" s="151"/>
      <c r="G1457" s="150"/>
    </row>
    <row r="1458" spans="1:7" ht="17.100000000000001">
      <c r="A1458" s="150"/>
      <c r="B1458" s="150"/>
      <c r="C1458" s="150"/>
      <c r="D1458" s="150"/>
      <c r="E1458" s="151"/>
      <c r="F1458" s="151"/>
      <c r="G1458" s="150"/>
    </row>
    <row r="1459" spans="1:7" ht="17.100000000000001">
      <c r="A1459" s="150"/>
      <c r="B1459" s="150"/>
      <c r="C1459" s="150"/>
      <c r="D1459" s="150"/>
      <c r="E1459" s="151"/>
      <c r="F1459" s="151"/>
      <c r="G1459" s="150"/>
    </row>
    <row r="1460" spans="1:7" ht="17.100000000000001">
      <c r="A1460" s="150"/>
      <c r="B1460" s="150"/>
      <c r="C1460" s="150"/>
      <c r="D1460" s="150"/>
      <c r="E1460" s="151"/>
      <c r="F1460" s="150"/>
      <c r="G1460" s="150"/>
    </row>
    <row r="1461" spans="1:7" ht="17.100000000000001">
      <c r="A1461" s="150"/>
      <c r="B1461" s="150"/>
      <c r="C1461" s="150"/>
      <c r="D1461" s="150"/>
      <c r="E1461" s="151"/>
      <c r="F1461" s="150"/>
      <c r="G1461" s="150"/>
    </row>
    <row r="1462" spans="1:7" ht="17.100000000000001">
      <c r="A1462" s="150"/>
      <c r="B1462" s="150"/>
      <c r="C1462" s="150"/>
      <c r="D1462" s="150"/>
      <c r="E1462" s="151"/>
      <c r="F1462" s="151"/>
      <c r="G1462" s="150"/>
    </row>
    <row r="1463" spans="1:7" ht="17.100000000000001">
      <c r="A1463" s="150"/>
      <c r="B1463" s="150"/>
      <c r="C1463" s="150"/>
      <c r="D1463" s="150"/>
      <c r="E1463" s="151"/>
      <c r="F1463" s="150"/>
      <c r="G1463" s="150"/>
    </row>
    <row r="1464" spans="1:7" ht="17.100000000000001">
      <c r="A1464" s="52"/>
      <c r="B1464" s="52"/>
      <c r="C1464" s="52"/>
      <c r="D1464" s="52"/>
      <c r="E1464" s="53"/>
      <c r="F1464" s="52"/>
      <c r="G1464" s="52"/>
    </row>
    <row r="1465" spans="1:7" ht="17.100000000000001">
      <c r="A1465" s="150"/>
      <c r="B1465" s="150"/>
      <c r="C1465" s="150"/>
      <c r="D1465" s="150"/>
      <c r="E1465" s="151"/>
      <c r="F1465" s="150"/>
      <c r="G1465" s="150"/>
    </row>
    <row r="1466" spans="1:7" ht="17.100000000000001">
      <c r="A1466" s="150"/>
      <c r="B1466" s="150"/>
      <c r="C1466" s="150"/>
      <c r="D1466" s="150"/>
      <c r="E1466" s="151"/>
      <c r="F1466" s="150"/>
      <c r="G1466" s="150"/>
    </row>
    <row r="1467" spans="1:7" ht="17.100000000000001">
      <c r="A1467" s="150"/>
      <c r="B1467" s="150"/>
      <c r="C1467" s="150"/>
      <c r="D1467" s="150"/>
      <c r="E1467" s="151"/>
      <c r="F1467" s="150"/>
      <c r="G1467" s="150"/>
    </row>
    <row r="1468" spans="1:7" ht="17.100000000000001">
      <c r="A1468" s="150"/>
      <c r="B1468" s="150"/>
      <c r="C1468" s="150"/>
      <c r="D1468" s="150"/>
      <c r="E1468" s="151"/>
      <c r="F1468" s="151"/>
      <c r="G1468" s="150"/>
    </row>
    <row r="1469" spans="1:7" ht="17.100000000000001">
      <c r="A1469" s="150"/>
      <c r="B1469" s="150"/>
      <c r="C1469" s="150"/>
      <c r="D1469" s="150"/>
      <c r="E1469" s="151"/>
      <c r="F1469" s="151"/>
      <c r="G1469" s="150"/>
    </row>
    <row r="1470" spans="1:7" ht="17.100000000000001">
      <c r="A1470" s="150"/>
      <c r="B1470" s="150"/>
      <c r="C1470" s="150"/>
      <c r="D1470" s="150"/>
      <c r="E1470" s="151"/>
      <c r="F1470" s="150"/>
      <c r="G1470" s="150"/>
    </row>
    <row r="1471" spans="1:7" ht="17.100000000000001">
      <c r="A1471" s="150"/>
      <c r="B1471" s="150"/>
      <c r="C1471" s="150"/>
      <c r="D1471" s="150"/>
      <c r="E1471" s="151"/>
      <c r="F1471" s="150"/>
      <c r="G1471" s="150"/>
    </row>
    <row r="1472" spans="1:7" ht="17.100000000000001">
      <c r="A1472" s="150"/>
      <c r="B1472" s="150"/>
      <c r="C1472" s="150"/>
      <c r="D1472" s="150"/>
      <c r="E1472" s="151"/>
      <c r="F1472" s="151"/>
      <c r="G1472" s="150"/>
    </row>
    <row r="1473" spans="1:7" ht="17.100000000000001">
      <c r="A1473" s="150"/>
      <c r="B1473" s="150"/>
      <c r="C1473" s="150"/>
      <c r="D1473" s="150"/>
      <c r="E1473" s="151"/>
      <c r="F1473" s="150"/>
      <c r="G1473" s="150"/>
    </row>
    <row r="1474" spans="1:7" ht="17.100000000000001">
      <c r="A1474" s="150"/>
      <c r="B1474" s="150"/>
      <c r="C1474" s="150"/>
      <c r="D1474" s="150"/>
      <c r="E1474" s="151"/>
      <c r="F1474" s="150"/>
      <c r="G1474" s="150"/>
    </row>
    <row r="1475" spans="1:7" ht="17.100000000000001">
      <c r="A1475" s="150"/>
      <c r="B1475" s="150"/>
      <c r="C1475" s="150"/>
      <c r="D1475" s="150"/>
      <c r="E1475" s="151"/>
      <c r="F1475" s="150"/>
      <c r="G1475" s="150"/>
    </row>
    <row r="1476" spans="1:7" ht="17.100000000000001">
      <c r="A1476" s="150"/>
      <c r="B1476" s="150"/>
      <c r="C1476" s="150"/>
      <c r="D1476" s="150"/>
      <c r="E1476" s="151"/>
      <c r="F1476" s="151"/>
      <c r="G1476" s="150"/>
    </row>
    <row r="1477" spans="1:7" ht="17.100000000000001">
      <c r="A1477" s="150"/>
      <c r="B1477" s="150"/>
      <c r="C1477" s="150"/>
      <c r="D1477" s="150"/>
      <c r="E1477" s="151"/>
      <c r="F1477" s="150"/>
      <c r="G1477" s="150"/>
    </row>
    <row r="1478" spans="1:7" ht="17.100000000000001">
      <c r="A1478" s="150"/>
      <c r="B1478" s="150"/>
      <c r="C1478" s="150"/>
      <c r="D1478" s="150"/>
      <c r="E1478" s="151"/>
      <c r="F1478" s="150"/>
      <c r="G1478" s="150"/>
    </row>
    <row r="1479" spans="1:7" ht="17.100000000000001">
      <c r="A1479" s="150"/>
      <c r="B1479" s="150"/>
      <c r="C1479" s="150"/>
      <c r="D1479" s="150"/>
      <c r="E1479" s="151"/>
      <c r="F1479" s="151"/>
      <c r="G1479" s="150"/>
    </row>
    <row r="1480" spans="1:7" ht="17.100000000000001">
      <c r="A1480" s="150"/>
      <c r="B1480" s="150"/>
      <c r="C1480" s="150"/>
      <c r="D1480" s="150"/>
      <c r="E1480" s="151"/>
      <c r="F1480" s="150"/>
      <c r="G1480" s="150"/>
    </row>
    <row r="1481" spans="1:7" ht="17.100000000000001">
      <c r="A1481" s="52"/>
      <c r="B1481" s="52"/>
      <c r="C1481" s="52"/>
      <c r="D1481" s="52"/>
      <c r="E1481" s="53"/>
      <c r="F1481" s="52"/>
      <c r="G1481" s="52"/>
    </row>
    <row r="1482" spans="1:7" ht="17.100000000000001">
      <c r="A1482" s="150"/>
      <c r="B1482" s="150"/>
      <c r="C1482" s="150"/>
      <c r="D1482" s="150"/>
      <c r="E1482" s="151"/>
      <c r="F1482" s="151"/>
      <c r="G1482" s="150"/>
    </row>
    <row r="1483" spans="1:7" ht="17.100000000000001">
      <c r="A1483" s="150"/>
      <c r="B1483" s="150"/>
      <c r="C1483" s="150"/>
      <c r="D1483" s="150"/>
      <c r="E1483" s="151"/>
      <c r="F1483" s="151"/>
      <c r="G1483" s="150"/>
    </row>
    <row r="1484" spans="1:7" ht="17.100000000000001">
      <c r="A1484" s="150"/>
      <c r="B1484" s="150"/>
      <c r="C1484" s="150"/>
      <c r="D1484" s="150"/>
      <c r="E1484" s="151"/>
      <c r="F1484" s="150"/>
      <c r="G1484" s="150"/>
    </row>
    <row r="1485" spans="1:7" ht="17.100000000000001">
      <c r="A1485" s="150"/>
      <c r="B1485" s="150"/>
      <c r="C1485" s="150"/>
      <c r="D1485" s="150"/>
      <c r="E1485" s="151"/>
      <c r="F1485" s="150"/>
      <c r="G1485" s="150"/>
    </row>
    <row r="1486" spans="1:7" ht="17.100000000000001">
      <c r="A1486" s="150"/>
      <c r="B1486" s="150"/>
      <c r="C1486" s="150"/>
      <c r="D1486" s="150"/>
      <c r="E1486" s="151"/>
      <c r="F1486" s="151"/>
      <c r="G1486" s="150"/>
    </row>
    <row r="1487" spans="1:7" ht="17.100000000000001">
      <c r="A1487" s="150"/>
      <c r="B1487" s="150"/>
      <c r="C1487" s="150"/>
      <c r="D1487" s="150"/>
      <c r="E1487" s="151"/>
      <c r="F1487" s="151"/>
      <c r="G1487" s="150"/>
    </row>
    <row r="1488" spans="1:7" ht="17.100000000000001">
      <c r="A1488" s="150"/>
      <c r="B1488" s="150"/>
      <c r="C1488" s="150"/>
      <c r="D1488" s="150"/>
      <c r="E1488" s="151"/>
      <c r="F1488" s="150"/>
      <c r="G1488" s="150"/>
    </row>
    <row r="1489" spans="1:7" ht="17.100000000000001">
      <c r="A1489" s="150"/>
      <c r="B1489" s="150"/>
      <c r="C1489" s="150"/>
      <c r="D1489" s="150"/>
      <c r="E1489" s="151"/>
      <c r="F1489" s="151"/>
      <c r="G1489" s="150"/>
    </row>
    <row r="1490" spans="1:7" ht="17.100000000000001">
      <c r="A1490" s="150"/>
      <c r="B1490" s="150"/>
      <c r="C1490" s="150"/>
      <c r="D1490" s="150"/>
      <c r="E1490" s="151"/>
      <c r="F1490" s="150"/>
      <c r="G1490" s="150"/>
    </row>
    <row r="1491" spans="1:7" ht="17.100000000000001">
      <c r="A1491" s="150"/>
      <c r="B1491" s="150"/>
      <c r="C1491" s="150"/>
      <c r="D1491" s="150"/>
      <c r="E1491" s="151"/>
      <c r="F1491" s="150"/>
      <c r="G1491" s="150"/>
    </row>
    <row r="1492" spans="1:7" ht="17.100000000000001">
      <c r="A1492" s="150"/>
      <c r="B1492" s="150"/>
      <c r="C1492" s="150"/>
      <c r="D1492" s="150"/>
      <c r="E1492" s="151"/>
      <c r="F1492" s="151"/>
      <c r="G1492" s="150"/>
    </row>
    <row r="1493" spans="1:7" ht="17.100000000000001">
      <c r="A1493" s="150"/>
      <c r="B1493" s="150"/>
      <c r="C1493" s="150"/>
      <c r="D1493" s="150"/>
      <c r="E1493" s="151"/>
      <c r="F1493" s="150"/>
      <c r="G1493" s="150"/>
    </row>
    <row r="1494" spans="1:7" ht="17.100000000000001">
      <c r="A1494" s="150"/>
      <c r="B1494" s="150"/>
      <c r="C1494" s="150"/>
      <c r="D1494" s="150"/>
      <c r="E1494" s="151"/>
      <c r="F1494" s="150"/>
      <c r="G1494" s="150"/>
    </row>
    <row r="1495" spans="1:7" ht="17.100000000000001">
      <c r="A1495" s="150"/>
      <c r="B1495" s="150"/>
      <c r="C1495" s="150"/>
      <c r="D1495" s="150"/>
      <c r="E1495" s="151"/>
      <c r="F1495" s="151"/>
      <c r="G1495" s="150"/>
    </row>
    <row r="1496" spans="1:7" ht="17.100000000000001">
      <c r="A1496" s="150"/>
      <c r="B1496" s="150"/>
      <c r="C1496" s="150"/>
      <c r="D1496" s="150"/>
      <c r="E1496" s="151"/>
      <c r="F1496" s="151"/>
      <c r="G1496" s="150"/>
    </row>
    <row r="1497" spans="1:7" ht="17.100000000000001">
      <c r="A1497" s="150"/>
      <c r="B1497" s="150"/>
      <c r="C1497" s="150"/>
      <c r="D1497" s="150"/>
      <c r="E1497" s="151"/>
      <c r="F1497" s="151"/>
      <c r="G1497" s="150"/>
    </row>
    <row r="1498" spans="1:7" ht="17.100000000000001">
      <c r="A1498" s="150"/>
      <c r="B1498" s="150"/>
      <c r="C1498" s="150"/>
      <c r="D1498" s="150"/>
      <c r="E1498" s="151"/>
      <c r="F1498" s="150"/>
      <c r="G1498" s="150"/>
    </row>
    <row r="1499" spans="1:7" ht="17.100000000000001">
      <c r="A1499" s="148"/>
      <c r="B1499" s="148"/>
      <c r="C1499" s="148"/>
      <c r="D1499" s="148"/>
      <c r="E1499" s="149"/>
      <c r="F1499" s="149"/>
      <c r="G1499" s="148"/>
    </row>
    <row r="1500" spans="1:7" ht="17.100000000000001">
      <c r="A1500" s="150"/>
      <c r="B1500" s="150"/>
      <c r="C1500" s="150"/>
      <c r="D1500" s="150"/>
      <c r="E1500" s="151"/>
      <c r="F1500" s="151"/>
      <c r="G1500" s="150"/>
    </row>
    <row r="1501" spans="1:7" ht="17.100000000000001">
      <c r="A1501" s="52"/>
      <c r="B1501" s="52"/>
      <c r="C1501" s="52"/>
      <c r="D1501" s="52"/>
      <c r="E1501" s="53"/>
      <c r="F1501" s="52"/>
      <c r="G1501" s="52"/>
    </row>
    <row r="1502" spans="1:7" ht="17.100000000000001">
      <c r="A1502" s="150"/>
      <c r="B1502" s="150"/>
      <c r="C1502" s="150"/>
      <c r="D1502" s="150"/>
      <c r="E1502" s="151"/>
      <c r="F1502" s="151"/>
      <c r="G1502" s="150"/>
    </row>
    <row r="1503" spans="1:7" ht="17.100000000000001">
      <c r="A1503" s="150"/>
      <c r="B1503" s="150"/>
      <c r="C1503" s="150"/>
      <c r="D1503" s="150"/>
      <c r="E1503" s="151"/>
      <c r="F1503" s="151"/>
      <c r="G1503" s="150"/>
    </row>
    <row r="1504" spans="1:7" ht="17.100000000000001">
      <c r="A1504" s="150"/>
      <c r="B1504" s="150"/>
      <c r="C1504" s="150"/>
      <c r="D1504" s="150"/>
      <c r="E1504" s="151"/>
      <c r="F1504" s="151"/>
      <c r="G1504" s="150"/>
    </row>
    <row r="1505" spans="1:7" ht="17.100000000000001">
      <c r="A1505" s="150"/>
      <c r="B1505" s="150"/>
      <c r="C1505" s="150"/>
      <c r="D1505" s="150"/>
      <c r="E1505" s="151"/>
      <c r="F1505" s="151"/>
      <c r="G1505" s="150"/>
    </row>
    <row r="1506" spans="1:7" ht="17.100000000000001">
      <c r="A1506" s="150"/>
      <c r="B1506" s="150"/>
      <c r="C1506" s="150"/>
      <c r="D1506" s="150"/>
      <c r="E1506" s="151"/>
      <c r="F1506" s="150"/>
      <c r="G1506" s="150"/>
    </row>
    <row r="1507" spans="1:7" ht="17.100000000000001">
      <c r="A1507" s="150"/>
      <c r="B1507" s="150"/>
      <c r="C1507" s="150"/>
      <c r="D1507" s="150"/>
      <c r="E1507" s="151"/>
      <c r="F1507" s="150"/>
      <c r="G1507" s="150"/>
    </row>
    <row r="1508" spans="1:7" ht="17.100000000000001">
      <c r="A1508" s="150"/>
      <c r="B1508" s="150"/>
      <c r="C1508" s="150"/>
      <c r="D1508" s="150"/>
      <c r="E1508" s="151"/>
      <c r="F1508" s="151"/>
      <c r="G1508" s="150"/>
    </row>
    <row r="1509" spans="1:7" ht="17.100000000000001">
      <c r="A1509" s="150"/>
      <c r="B1509" s="150"/>
      <c r="C1509" s="150"/>
      <c r="D1509" s="150"/>
      <c r="E1509" s="151"/>
      <c r="F1509" s="151"/>
      <c r="G1509" s="150"/>
    </row>
    <row r="1510" spans="1:7" ht="17.100000000000001">
      <c r="A1510" s="150"/>
      <c r="B1510" s="150"/>
      <c r="C1510" s="150"/>
      <c r="D1510" s="150"/>
      <c r="E1510" s="151"/>
      <c r="F1510" s="151"/>
      <c r="G1510" s="150"/>
    </row>
    <row r="1511" spans="1:7" ht="17.100000000000001">
      <c r="A1511" s="150"/>
      <c r="B1511" s="150"/>
      <c r="C1511" s="150"/>
      <c r="D1511" s="150"/>
      <c r="E1511" s="151"/>
      <c r="F1511" s="150"/>
      <c r="G1511" s="150"/>
    </row>
    <row r="1512" spans="1:7" ht="17.100000000000001">
      <c r="A1512" s="150"/>
      <c r="B1512" s="150"/>
      <c r="C1512" s="150"/>
      <c r="D1512" s="150"/>
      <c r="E1512" s="151"/>
      <c r="F1512" s="151"/>
      <c r="G1512" s="150"/>
    </row>
    <row r="1513" spans="1:7" ht="17.100000000000001">
      <c r="A1513" s="150"/>
      <c r="B1513" s="150"/>
      <c r="C1513" s="150"/>
      <c r="D1513" s="150"/>
      <c r="E1513" s="151"/>
      <c r="F1513" s="150"/>
      <c r="G1513" s="150"/>
    </row>
    <row r="1514" spans="1:7" ht="17.100000000000001">
      <c r="A1514" s="150"/>
      <c r="B1514" s="150"/>
      <c r="C1514" s="150"/>
      <c r="D1514" s="150"/>
      <c r="E1514" s="151"/>
      <c r="F1514" s="151"/>
      <c r="G1514" s="150"/>
    </row>
    <row r="1515" spans="1:7" ht="17.100000000000001">
      <c r="A1515" s="150"/>
      <c r="B1515" s="150"/>
      <c r="C1515" s="150"/>
      <c r="D1515" s="150"/>
      <c r="E1515" s="151"/>
      <c r="F1515" s="151"/>
      <c r="G1515" s="150"/>
    </row>
    <row r="1516" spans="1:7" ht="17.100000000000001">
      <c r="A1516" s="150"/>
      <c r="B1516" s="150"/>
      <c r="C1516" s="150"/>
      <c r="D1516" s="150"/>
      <c r="E1516" s="151"/>
      <c r="F1516" s="151"/>
      <c r="G1516" s="150"/>
    </row>
    <row r="1517" spans="1:7" ht="17.100000000000001">
      <c r="A1517" s="150"/>
      <c r="B1517" s="150"/>
      <c r="C1517" s="150"/>
      <c r="D1517" s="150"/>
      <c r="E1517" s="151"/>
      <c r="F1517" s="151"/>
      <c r="G1517" s="150"/>
    </row>
    <row r="1518" spans="1:7" ht="17.100000000000001">
      <c r="A1518" s="150"/>
      <c r="B1518" s="150"/>
      <c r="C1518" s="150"/>
      <c r="D1518" s="150"/>
      <c r="E1518" s="151"/>
      <c r="F1518" s="150"/>
      <c r="G1518" s="150"/>
    </row>
    <row r="1519" spans="1:7" ht="17.100000000000001">
      <c r="A1519" s="150"/>
      <c r="B1519" s="150"/>
      <c r="C1519" s="150"/>
      <c r="D1519" s="150"/>
      <c r="E1519" s="151"/>
      <c r="F1519" s="150"/>
      <c r="G1519" s="150"/>
    </row>
    <row r="1520" spans="1:7" ht="17.100000000000001">
      <c r="A1520" s="150"/>
      <c r="B1520" s="150"/>
      <c r="C1520" s="150"/>
      <c r="D1520" s="150"/>
      <c r="E1520" s="151"/>
      <c r="F1520" s="150"/>
      <c r="G1520" s="150"/>
    </row>
    <row r="1521" spans="1:7" ht="17.100000000000001">
      <c r="A1521" s="150"/>
      <c r="B1521" s="150"/>
      <c r="C1521" s="150"/>
      <c r="D1521" s="150"/>
      <c r="E1521" s="151"/>
      <c r="F1521" s="151"/>
      <c r="G1521" s="150"/>
    </row>
    <row r="1522" spans="1:7" ht="17.100000000000001">
      <c r="A1522" s="150"/>
      <c r="B1522" s="150"/>
      <c r="C1522" s="150"/>
      <c r="D1522" s="150"/>
      <c r="E1522" s="151"/>
      <c r="F1522" s="151"/>
      <c r="G1522" s="150"/>
    </row>
    <row r="1523" spans="1:7" ht="17.100000000000001">
      <c r="A1523" s="150"/>
      <c r="B1523" s="150"/>
      <c r="C1523" s="150"/>
      <c r="D1523" s="150"/>
      <c r="E1523" s="151"/>
      <c r="F1523" s="151"/>
      <c r="G1523" s="150"/>
    </row>
    <row r="1524" spans="1:7" ht="17.100000000000001">
      <c r="A1524" s="150"/>
      <c r="B1524" s="150"/>
      <c r="C1524" s="150"/>
      <c r="D1524" s="150"/>
      <c r="E1524" s="151"/>
      <c r="F1524" s="150"/>
      <c r="G1524" s="150"/>
    </row>
    <row r="1525" spans="1:7" ht="17.100000000000001">
      <c r="A1525" s="150"/>
      <c r="B1525" s="150"/>
      <c r="C1525" s="150"/>
      <c r="D1525" s="150"/>
      <c r="E1525" s="151"/>
      <c r="F1525" s="150"/>
      <c r="G1525" s="150"/>
    </row>
    <row r="1526" spans="1:7" ht="17.100000000000001">
      <c r="A1526" s="150"/>
      <c r="B1526" s="150"/>
      <c r="C1526" s="150"/>
      <c r="D1526" s="150"/>
      <c r="E1526" s="151"/>
      <c r="F1526" s="151"/>
      <c r="G1526" s="150"/>
    </row>
    <row r="1527" spans="1:7" ht="17.100000000000001">
      <c r="A1527" s="150"/>
      <c r="B1527" s="150"/>
      <c r="C1527" s="150"/>
      <c r="D1527" s="150"/>
      <c r="E1527" s="151"/>
      <c r="F1527" s="151"/>
      <c r="G1527" s="150"/>
    </row>
    <row r="1528" spans="1:7" ht="17.100000000000001">
      <c r="A1528" s="150"/>
      <c r="B1528" s="150"/>
      <c r="C1528" s="150"/>
      <c r="D1528" s="150"/>
      <c r="E1528" s="151"/>
      <c r="F1528" s="150"/>
      <c r="G1528" s="150"/>
    </row>
    <row r="1529" spans="1:7" ht="17.100000000000001">
      <c r="A1529" s="150"/>
      <c r="B1529" s="150"/>
      <c r="C1529" s="150"/>
      <c r="D1529" s="150"/>
      <c r="E1529" s="151"/>
      <c r="F1529" s="150"/>
      <c r="G1529" s="150"/>
    </row>
    <row r="1530" spans="1:7" ht="17.100000000000001">
      <c r="A1530" s="150"/>
      <c r="B1530" s="150"/>
      <c r="C1530" s="150"/>
      <c r="D1530" s="150"/>
      <c r="E1530" s="151"/>
      <c r="F1530" s="150"/>
      <c r="G1530" s="150"/>
    </row>
    <row r="1531" spans="1:7" ht="17.100000000000001">
      <c r="A1531" s="150"/>
      <c r="B1531" s="150"/>
      <c r="C1531" s="150"/>
      <c r="D1531" s="150"/>
      <c r="E1531" s="151"/>
      <c r="F1531" s="150"/>
      <c r="G1531" s="150"/>
    </row>
    <row r="1532" spans="1:7" ht="17.100000000000001">
      <c r="A1532" s="150"/>
      <c r="B1532" s="150"/>
      <c r="C1532" s="150"/>
      <c r="D1532" s="150"/>
      <c r="E1532" s="151"/>
      <c r="F1532" s="150"/>
      <c r="G1532" s="150"/>
    </row>
    <row r="1533" spans="1:7" ht="17.100000000000001">
      <c r="A1533" s="150"/>
      <c r="B1533" s="150"/>
      <c r="C1533" s="150"/>
      <c r="D1533" s="150"/>
      <c r="E1533" s="151"/>
      <c r="F1533" s="151"/>
      <c r="G1533" s="150"/>
    </row>
    <row r="1534" spans="1:7" ht="17.100000000000001">
      <c r="A1534" s="52"/>
      <c r="B1534" s="52"/>
      <c r="C1534" s="52"/>
      <c r="D1534" s="52"/>
      <c r="E1534" s="53"/>
      <c r="F1534" s="52"/>
      <c r="G1534" s="52"/>
    </row>
    <row r="1535" spans="1:7" ht="17.100000000000001">
      <c r="A1535" s="150"/>
      <c r="B1535" s="150"/>
      <c r="C1535" s="150"/>
      <c r="D1535" s="150"/>
      <c r="E1535" s="151"/>
      <c r="F1535" s="151"/>
      <c r="G1535" s="150"/>
    </row>
    <row r="1536" spans="1:7" ht="17.100000000000001">
      <c r="A1536" s="150"/>
      <c r="B1536" s="150"/>
      <c r="C1536" s="150"/>
      <c r="D1536" s="150"/>
      <c r="E1536" s="151"/>
      <c r="F1536" s="151"/>
      <c r="G1536" s="150"/>
    </row>
    <row r="1537" spans="1:7" ht="17.100000000000001">
      <c r="A1537" s="150"/>
      <c r="B1537" s="150"/>
      <c r="C1537" s="150"/>
      <c r="D1537" s="150"/>
      <c r="E1537" s="151"/>
      <c r="F1537" s="150"/>
      <c r="G1537" s="150"/>
    </row>
    <row r="1538" spans="1:7" ht="17.100000000000001">
      <c r="A1538" s="150"/>
      <c r="B1538" s="150"/>
      <c r="C1538" s="150"/>
      <c r="D1538" s="150"/>
      <c r="E1538" s="151"/>
      <c r="F1538" s="150"/>
      <c r="G1538" s="150"/>
    </row>
    <row r="1539" spans="1:7" ht="17.100000000000001">
      <c r="A1539" s="150"/>
      <c r="B1539" s="150"/>
      <c r="C1539" s="150"/>
      <c r="D1539" s="150"/>
      <c r="E1539" s="151"/>
      <c r="F1539" s="151"/>
      <c r="G1539" s="150"/>
    </row>
    <row r="1540" spans="1:7" ht="17.100000000000001">
      <c r="A1540" s="150"/>
      <c r="B1540" s="150"/>
      <c r="C1540" s="150"/>
      <c r="D1540" s="150"/>
      <c r="E1540" s="151"/>
      <c r="F1540" s="151"/>
      <c r="G1540" s="150"/>
    </row>
    <row r="1541" spans="1:7" ht="17.100000000000001">
      <c r="A1541" s="150"/>
      <c r="B1541" s="150"/>
      <c r="C1541" s="150"/>
      <c r="D1541" s="150"/>
      <c r="E1541" s="151"/>
      <c r="F1541" s="151"/>
      <c r="G1541" s="150"/>
    </row>
    <row r="1542" spans="1:7" ht="17.100000000000001">
      <c r="A1542" s="150"/>
      <c r="B1542" s="150"/>
      <c r="C1542" s="150"/>
      <c r="D1542" s="150"/>
      <c r="E1542" s="151"/>
      <c r="F1542" s="150"/>
      <c r="G1542" s="150"/>
    </row>
    <row r="1543" spans="1:7" ht="17.100000000000001">
      <c r="A1543" s="150"/>
      <c r="B1543" s="150"/>
      <c r="C1543" s="150"/>
      <c r="D1543" s="150"/>
      <c r="E1543" s="151"/>
      <c r="F1543" s="151"/>
      <c r="G1543" s="150"/>
    </row>
    <row r="1544" spans="1:7" ht="17.100000000000001">
      <c r="A1544" s="150"/>
      <c r="B1544" s="150"/>
      <c r="C1544" s="150"/>
      <c r="D1544" s="150"/>
      <c r="E1544" s="151"/>
      <c r="F1544" s="150"/>
      <c r="G1544" s="150"/>
    </row>
    <row r="1545" spans="1:7" ht="17.100000000000001">
      <c r="A1545" s="150"/>
      <c r="B1545" s="150"/>
      <c r="C1545" s="150"/>
      <c r="D1545" s="150"/>
      <c r="E1545" s="151"/>
      <c r="F1545" s="151"/>
      <c r="G1545" s="150"/>
    </row>
    <row r="1546" spans="1:7" ht="17.100000000000001">
      <c r="A1546" s="150"/>
      <c r="B1546" s="150"/>
      <c r="C1546" s="150"/>
      <c r="D1546" s="150"/>
      <c r="E1546" s="151"/>
      <c r="F1546" s="150"/>
      <c r="G1546" s="150"/>
    </row>
    <row r="1547" spans="1:7" ht="17.100000000000001">
      <c r="A1547" s="150"/>
      <c r="B1547" s="150"/>
      <c r="C1547" s="150"/>
      <c r="D1547" s="150"/>
      <c r="E1547" s="151"/>
      <c r="F1547" s="151"/>
      <c r="G1547" s="150"/>
    </row>
    <row r="1548" spans="1:7" ht="17.100000000000001">
      <c r="A1548" s="150"/>
      <c r="B1548" s="150"/>
      <c r="C1548" s="150"/>
      <c r="D1548" s="150"/>
      <c r="E1548" s="151"/>
      <c r="F1548" s="151"/>
      <c r="G1548" s="150"/>
    </row>
    <row r="1549" spans="1:7" ht="17.100000000000001">
      <c r="A1549" s="150"/>
      <c r="B1549" s="150"/>
      <c r="C1549" s="150"/>
      <c r="D1549" s="150"/>
      <c r="E1549" s="151"/>
      <c r="F1549" s="150"/>
      <c r="G1549" s="150"/>
    </row>
    <row r="1550" spans="1:7" ht="17.100000000000001">
      <c r="A1550" s="150"/>
      <c r="B1550" s="150"/>
      <c r="C1550" s="150"/>
      <c r="D1550" s="150"/>
      <c r="E1550" s="151"/>
      <c r="F1550" s="151"/>
      <c r="G1550" s="150"/>
    </row>
    <row r="1551" spans="1:7" ht="17.100000000000001">
      <c r="A1551" s="150"/>
      <c r="B1551" s="150"/>
      <c r="C1551" s="150"/>
      <c r="D1551" s="150"/>
      <c r="E1551" s="151"/>
      <c r="F1551" s="150"/>
      <c r="G1551" s="150"/>
    </row>
    <row r="1552" spans="1:7" ht="17.100000000000001">
      <c r="A1552" s="150"/>
      <c r="B1552" s="150"/>
      <c r="C1552" s="150"/>
      <c r="D1552" s="150"/>
      <c r="E1552" s="151"/>
      <c r="F1552" s="150"/>
      <c r="G1552" s="150"/>
    </row>
    <row r="1553" spans="1:7" ht="17.100000000000001">
      <c r="A1553" s="150"/>
      <c r="B1553" s="150"/>
      <c r="C1553" s="150"/>
      <c r="D1553" s="150"/>
      <c r="E1553" s="151"/>
      <c r="F1553" s="151"/>
      <c r="G1553" s="150"/>
    </row>
    <row r="1554" spans="1:7" ht="17.100000000000001">
      <c r="A1554" s="52"/>
      <c r="B1554" s="52"/>
      <c r="C1554" s="52"/>
      <c r="D1554" s="52"/>
      <c r="E1554" s="53"/>
      <c r="F1554" s="52"/>
      <c r="G1554" s="52"/>
    </row>
    <row r="1555" spans="1:7" ht="17.100000000000001">
      <c r="A1555" s="150"/>
      <c r="B1555" s="150"/>
      <c r="C1555" s="150"/>
      <c r="D1555" s="150"/>
      <c r="E1555" s="151"/>
      <c r="F1555" s="151"/>
      <c r="G1555" s="150"/>
    </row>
    <row r="1556" spans="1:7" ht="17.100000000000001">
      <c r="A1556" s="150"/>
      <c r="B1556" s="150"/>
      <c r="C1556" s="150"/>
      <c r="D1556" s="150"/>
      <c r="E1556" s="151"/>
      <c r="F1556" s="150"/>
      <c r="G1556" s="150"/>
    </row>
    <row r="1557" spans="1:7" ht="17.100000000000001">
      <c r="A1557" s="150"/>
      <c r="B1557" s="150"/>
      <c r="C1557" s="150"/>
      <c r="D1557" s="150"/>
      <c r="E1557" s="151"/>
      <c r="F1557" s="150"/>
      <c r="G1557" s="150"/>
    </row>
    <row r="1558" spans="1:7" ht="17.100000000000001">
      <c r="A1558" s="150"/>
      <c r="B1558" s="150"/>
      <c r="C1558" s="150"/>
      <c r="D1558" s="150"/>
      <c r="E1558" s="151"/>
      <c r="F1558" s="151"/>
      <c r="G1558" s="150"/>
    </row>
    <row r="1559" spans="1:7" ht="17.100000000000001">
      <c r="A1559" s="150"/>
      <c r="B1559" s="150"/>
      <c r="C1559" s="150"/>
      <c r="D1559" s="150"/>
      <c r="E1559" s="151"/>
      <c r="F1559" s="150"/>
      <c r="G1559" s="150"/>
    </row>
    <row r="1560" spans="1:7" ht="17.100000000000001">
      <c r="A1560" s="150"/>
      <c r="B1560" s="150"/>
      <c r="C1560" s="150"/>
      <c r="D1560" s="150"/>
      <c r="E1560" s="151"/>
      <c r="F1560" s="150"/>
      <c r="G1560" s="150"/>
    </row>
    <row r="1561" spans="1:7" ht="17.100000000000001">
      <c r="A1561" s="150"/>
      <c r="B1561" s="150"/>
      <c r="C1561" s="150"/>
      <c r="D1561" s="150"/>
      <c r="E1561" s="151"/>
      <c r="F1561" s="150"/>
      <c r="G1561" s="150"/>
    </row>
    <row r="1562" spans="1:7" ht="17.100000000000001">
      <c r="A1562" s="150"/>
      <c r="B1562" s="150"/>
      <c r="C1562" s="150"/>
      <c r="D1562" s="150"/>
      <c r="E1562" s="151"/>
      <c r="F1562" s="150"/>
      <c r="G1562" s="150"/>
    </row>
    <row r="1563" spans="1:7" ht="17.100000000000001">
      <c r="A1563" s="150"/>
      <c r="B1563" s="150"/>
      <c r="C1563" s="150"/>
      <c r="D1563" s="150"/>
      <c r="E1563" s="151"/>
      <c r="F1563" s="150"/>
      <c r="G1563" s="150"/>
    </row>
    <row r="1564" spans="1:7" ht="17.100000000000001">
      <c r="A1564" s="150"/>
      <c r="B1564" s="150"/>
      <c r="C1564" s="150"/>
      <c r="D1564" s="150"/>
      <c r="E1564" s="151"/>
      <c r="F1564" s="151"/>
      <c r="G1564" s="150"/>
    </row>
    <row r="1565" spans="1:7" ht="17.100000000000001">
      <c r="A1565" s="150"/>
      <c r="B1565" s="150"/>
      <c r="C1565" s="150"/>
      <c r="D1565" s="150"/>
      <c r="E1565" s="151"/>
      <c r="F1565" s="150"/>
      <c r="G1565" s="150"/>
    </row>
    <row r="1566" spans="1:7" ht="17.100000000000001">
      <c r="A1566" s="150"/>
      <c r="B1566" s="150"/>
      <c r="C1566" s="150"/>
      <c r="D1566" s="150"/>
      <c r="E1566" s="151"/>
      <c r="F1566" s="151"/>
      <c r="G1566" s="150"/>
    </row>
    <row r="1567" spans="1:7" ht="17.100000000000001">
      <c r="A1567" s="150"/>
      <c r="B1567" s="150"/>
      <c r="C1567" s="150"/>
      <c r="D1567" s="150"/>
      <c r="E1567" s="151"/>
      <c r="F1567" s="151"/>
      <c r="G1567" s="150"/>
    </row>
    <row r="1568" spans="1:7" ht="17.100000000000001">
      <c r="A1568" s="150"/>
      <c r="B1568" s="150"/>
      <c r="C1568" s="150"/>
      <c r="D1568" s="150"/>
      <c r="E1568" s="151"/>
      <c r="F1568" s="150"/>
      <c r="G1568" s="150"/>
    </row>
    <row r="1569" spans="1:7" ht="17.100000000000001">
      <c r="A1569" s="150"/>
      <c r="B1569" s="150"/>
      <c r="C1569" s="150"/>
      <c r="D1569" s="150"/>
      <c r="E1569" s="151"/>
      <c r="F1569" s="150"/>
      <c r="G1569" s="150"/>
    </row>
    <row r="1570" spans="1:7" ht="17.100000000000001">
      <c r="A1570" s="150"/>
      <c r="B1570" s="150"/>
      <c r="C1570" s="150"/>
      <c r="D1570" s="150"/>
      <c r="E1570" s="151"/>
      <c r="F1570" s="151"/>
      <c r="G1570" s="150"/>
    </row>
    <row r="1571" spans="1:7" ht="17.100000000000001">
      <c r="A1571" s="150"/>
      <c r="B1571" s="150"/>
      <c r="C1571" s="150"/>
      <c r="D1571" s="150"/>
      <c r="E1571" s="151"/>
      <c r="F1571" s="150"/>
      <c r="G1571" s="150"/>
    </row>
    <row r="1572" spans="1:7" ht="17.100000000000001">
      <c r="A1572" s="150"/>
      <c r="B1572" s="150"/>
      <c r="C1572" s="150"/>
      <c r="D1572" s="150"/>
      <c r="E1572" s="151"/>
      <c r="F1572" s="150"/>
      <c r="G1572" s="150"/>
    </row>
    <row r="1573" spans="1:7" ht="17.100000000000001">
      <c r="A1573" s="150"/>
      <c r="B1573" s="150"/>
      <c r="C1573" s="150"/>
      <c r="D1573" s="150"/>
      <c r="E1573" s="151"/>
      <c r="F1573" s="150"/>
      <c r="G1573" s="150"/>
    </row>
    <row r="1574" spans="1:7" ht="17.100000000000001">
      <c r="A1574" s="150"/>
      <c r="B1574" s="150"/>
      <c r="C1574" s="150"/>
      <c r="D1574" s="150"/>
      <c r="E1574" s="151"/>
      <c r="F1574" s="151"/>
      <c r="G1574" s="150"/>
    </row>
    <row r="1575" spans="1:7" ht="17.100000000000001">
      <c r="A1575" s="52"/>
      <c r="B1575" s="52"/>
      <c r="C1575" s="52"/>
      <c r="D1575" s="52"/>
      <c r="E1575" s="53"/>
      <c r="F1575" s="52"/>
      <c r="G1575" s="52"/>
    </row>
    <row r="1576" spans="1:7" ht="17.100000000000001">
      <c r="A1576" s="150"/>
      <c r="B1576" s="150"/>
      <c r="C1576" s="150"/>
      <c r="D1576" s="150"/>
      <c r="E1576" s="151"/>
      <c r="F1576" s="150"/>
      <c r="G1576" s="150"/>
    </row>
    <row r="1577" spans="1:7" ht="17.100000000000001">
      <c r="A1577" s="150"/>
      <c r="B1577" s="150"/>
      <c r="C1577" s="150"/>
      <c r="D1577" s="150"/>
      <c r="E1577" s="151"/>
      <c r="F1577" s="150"/>
      <c r="G1577" s="150"/>
    </row>
    <row r="1578" spans="1:7" ht="17.100000000000001">
      <c r="A1578" s="150"/>
      <c r="B1578" s="150"/>
      <c r="C1578" s="150"/>
      <c r="D1578" s="150"/>
      <c r="E1578" s="151"/>
      <c r="F1578" s="150"/>
      <c r="G1578" s="150"/>
    </row>
    <row r="1579" spans="1:7" ht="17.100000000000001">
      <c r="A1579" s="150"/>
      <c r="B1579" s="150"/>
      <c r="C1579" s="150"/>
      <c r="D1579" s="150"/>
      <c r="E1579" s="151"/>
      <c r="F1579" s="150"/>
      <c r="G1579" s="150"/>
    </row>
    <row r="1580" spans="1:7" ht="17.100000000000001">
      <c r="A1580" s="150"/>
      <c r="B1580" s="150"/>
      <c r="C1580" s="150"/>
      <c r="D1580" s="150"/>
      <c r="E1580" s="151"/>
      <c r="F1580" s="150"/>
      <c r="G1580" s="150"/>
    </row>
    <row r="1581" spans="1:7" ht="17.100000000000001">
      <c r="A1581" s="52"/>
      <c r="B1581" s="52"/>
      <c r="C1581" s="52"/>
      <c r="D1581" s="52"/>
      <c r="E1581" s="53"/>
      <c r="F1581" s="52"/>
      <c r="G1581" s="52"/>
    </row>
    <row r="1582" spans="1:7" ht="17.100000000000001">
      <c r="A1582" s="150"/>
      <c r="B1582" s="150"/>
      <c r="C1582" s="150"/>
      <c r="D1582" s="150"/>
      <c r="E1582" s="151"/>
      <c r="F1582" s="150"/>
      <c r="G1582" s="150"/>
    </row>
    <row r="1583" spans="1:7" ht="17.100000000000001">
      <c r="A1583" s="150"/>
      <c r="B1583" s="150"/>
      <c r="C1583" s="150"/>
      <c r="D1583" s="150"/>
      <c r="E1583" s="151"/>
      <c r="F1583" s="150"/>
      <c r="G1583" s="150"/>
    </row>
    <row r="1584" spans="1:7" ht="17.100000000000001">
      <c r="A1584" s="150"/>
      <c r="B1584" s="150"/>
      <c r="C1584" s="150"/>
      <c r="D1584" s="150"/>
      <c r="E1584" s="151"/>
      <c r="F1584" s="150"/>
      <c r="G1584" s="150"/>
    </row>
    <row r="1585" spans="1:7" ht="17.100000000000001">
      <c r="A1585" s="150"/>
      <c r="B1585" s="150"/>
      <c r="C1585" s="150"/>
      <c r="D1585" s="150"/>
      <c r="E1585" s="151"/>
      <c r="F1585" s="151"/>
      <c r="G1585" s="150"/>
    </row>
    <row r="1586" spans="1:7" ht="17.100000000000001">
      <c r="A1586" s="150"/>
      <c r="B1586" s="150"/>
      <c r="C1586" s="150"/>
      <c r="D1586" s="150"/>
      <c r="E1586" s="151"/>
      <c r="F1586" s="151"/>
      <c r="G1586" s="150"/>
    </row>
    <row r="1587" spans="1:7" ht="17.100000000000001">
      <c r="A1587" s="52"/>
      <c r="B1587" s="52"/>
      <c r="C1587" s="52"/>
      <c r="D1587" s="52"/>
      <c r="E1587" s="53"/>
      <c r="F1587" s="52"/>
      <c r="G1587" s="52"/>
    </row>
    <row r="1588" spans="1:7" ht="17.100000000000001">
      <c r="A1588" s="150"/>
      <c r="B1588" s="150"/>
      <c r="C1588" s="150"/>
      <c r="D1588" s="150"/>
      <c r="E1588" s="151"/>
      <c r="F1588" s="150"/>
      <c r="G1588" s="150"/>
    </row>
    <row r="1589" spans="1:7" ht="17.100000000000001">
      <c r="A1589" s="150"/>
      <c r="B1589" s="150"/>
      <c r="C1589" s="150"/>
      <c r="D1589" s="150"/>
      <c r="E1589" s="151"/>
      <c r="F1589" s="150"/>
      <c r="G1589" s="150"/>
    </row>
    <row r="1590" spans="1:7" ht="17.100000000000001">
      <c r="A1590" s="150"/>
      <c r="B1590" s="150"/>
      <c r="C1590" s="150"/>
      <c r="D1590" s="150"/>
      <c r="E1590" s="151"/>
      <c r="F1590" s="150"/>
      <c r="G1590" s="150"/>
    </row>
    <row r="1591" spans="1:7" ht="17.100000000000001">
      <c r="A1591" s="150"/>
      <c r="B1591" s="150"/>
      <c r="C1591" s="150"/>
      <c r="D1591" s="150"/>
      <c r="E1591" s="151"/>
      <c r="F1591" s="150"/>
      <c r="G1591" s="150"/>
    </row>
    <row r="1592" spans="1:7" ht="17.100000000000001">
      <c r="A1592" s="52"/>
      <c r="B1592" s="52"/>
      <c r="C1592" s="52"/>
      <c r="D1592" s="52"/>
      <c r="E1592" s="53"/>
      <c r="F1592" s="52"/>
      <c r="G1592" s="52"/>
    </row>
    <row r="1593" spans="1:7" ht="17.100000000000001">
      <c r="A1593" s="150"/>
      <c r="B1593" s="150"/>
      <c r="C1593" s="150"/>
      <c r="D1593" s="150"/>
      <c r="E1593" s="151"/>
      <c r="F1593" s="150"/>
      <c r="G1593" s="150"/>
    </row>
    <row r="1594" spans="1:7" ht="17.100000000000001">
      <c r="A1594" s="150"/>
      <c r="B1594" s="150"/>
      <c r="C1594" s="150"/>
      <c r="D1594" s="150"/>
      <c r="E1594" s="151"/>
      <c r="F1594" s="151"/>
      <c r="G1594" s="150"/>
    </row>
    <row r="1595" spans="1:7" ht="17.100000000000001">
      <c r="A1595" s="150"/>
      <c r="B1595" s="150"/>
      <c r="C1595" s="150"/>
      <c r="D1595" s="150"/>
      <c r="E1595" s="151"/>
      <c r="F1595" s="150"/>
      <c r="G1595" s="150"/>
    </row>
    <row r="1596" spans="1:7" ht="17.100000000000001">
      <c r="A1596" s="150"/>
      <c r="B1596" s="150"/>
      <c r="C1596" s="150"/>
      <c r="D1596" s="150"/>
      <c r="E1596" s="151"/>
      <c r="F1596" s="150"/>
      <c r="G1596" s="150"/>
    </row>
    <row r="1597" spans="1:7" ht="17.100000000000001">
      <c r="A1597" s="150"/>
      <c r="B1597" s="150"/>
      <c r="C1597" s="150"/>
      <c r="D1597" s="150"/>
      <c r="E1597" s="151"/>
      <c r="F1597" s="150"/>
      <c r="G1597" s="150"/>
    </row>
    <row r="1598" spans="1:7" ht="17.100000000000001">
      <c r="A1598" s="150"/>
      <c r="B1598" s="150"/>
      <c r="C1598" s="150"/>
      <c r="D1598" s="150"/>
      <c r="E1598" s="151"/>
      <c r="F1598" s="150"/>
      <c r="G1598" s="150"/>
    </row>
    <row r="1599" spans="1:7" ht="17.100000000000001">
      <c r="A1599" s="150"/>
      <c r="B1599" s="150"/>
      <c r="C1599" s="150"/>
      <c r="D1599" s="150"/>
      <c r="E1599" s="151"/>
      <c r="F1599" s="150"/>
      <c r="G1599" s="150"/>
    </row>
    <row r="1600" spans="1:7" ht="17.100000000000001">
      <c r="A1600" s="150"/>
      <c r="B1600" s="150"/>
      <c r="C1600" s="150"/>
      <c r="D1600" s="150"/>
      <c r="E1600" s="151"/>
      <c r="F1600" s="150"/>
      <c r="G1600" s="150"/>
    </row>
    <row r="1601" spans="1:7" ht="17.100000000000001">
      <c r="A1601" s="52"/>
      <c r="B1601" s="52"/>
      <c r="C1601" s="52"/>
      <c r="D1601" s="52"/>
      <c r="E1601" s="53"/>
      <c r="F1601" s="52"/>
      <c r="G1601" s="52"/>
    </row>
    <row r="1602" spans="1:7" ht="17.100000000000001">
      <c r="A1602" s="150"/>
      <c r="B1602" s="150"/>
      <c r="C1602" s="150"/>
      <c r="D1602" s="150"/>
      <c r="E1602" s="151"/>
      <c r="F1602" s="150"/>
      <c r="G1602" s="150"/>
    </row>
    <row r="1603" spans="1:7" ht="17.100000000000001">
      <c r="A1603" s="150"/>
      <c r="B1603" s="150"/>
      <c r="C1603" s="150"/>
      <c r="D1603" s="150"/>
      <c r="E1603" s="151"/>
      <c r="F1603" s="150"/>
      <c r="G1603" s="150"/>
    </row>
    <row r="1604" spans="1:7" ht="17.100000000000001">
      <c r="A1604" s="150"/>
      <c r="B1604" s="150"/>
      <c r="C1604" s="150"/>
      <c r="D1604" s="150"/>
      <c r="E1604" s="151"/>
      <c r="F1604" s="150"/>
      <c r="G1604" s="150"/>
    </row>
    <row r="1605" spans="1:7" ht="17.100000000000001">
      <c r="A1605" s="150"/>
      <c r="B1605" s="150"/>
      <c r="C1605" s="150"/>
      <c r="D1605" s="150"/>
      <c r="E1605" s="151"/>
      <c r="F1605" s="150"/>
      <c r="G1605" s="150"/>
    </row>
    <row r="1606" spans="1:7" ht="17.100000000000001">
      <c r="A1606" s="150"/>
      <c r="B1606" s="150"/>
      <c r="C1606" s="150"/>
      <c r="D1606" s="150"/>
      <c r="E1606" s="151"/>
      <c r="F1606" s="150"/>
      <c r="G1606" s="150"/>
    </row>
    <row r="1607" spans="1:7" ht="17.100000000000001">
      <c r="A1607" s="150"/>
      <c r="B1607" s="150"/>
      <c r="C1607" s="150"/>
      <c r="D1607" s="150"/>
      <c r="E1607" s="151"/>
      <c r="F1607" s="150"/>
      <c r="G1607" s="150"/>
    </row>
    <row r="1608" spans="1:7" ht="17.100000000000001">
      <c r="A1608" s="150"/>
      <c r="B1608" s="150"/>
      <c r="C1608" s="150"/>
      <c r="D1608" s="150"/>
      <c r="E1608" s="151"/>
      <c r="F1608" s="151"/>
      <c r="G1608" s="150"/>
    </row>
    <row r="1609" spans="1:7" ht="17.100000000000001">
      <c r="A1609" s="52"/>
      <c r="B1609" s="52"/>
      <c r="C1609" s="52"/>
      <c r="D1609" s="52"/>
      <c r="E1609" s="53"/>
      <c r="F1609" s="52"/>
      <c r="G1609" s="52"/>
    </row>
    <row r="1610" spans="1:7" ht="17.100000000000001">
      <c r="A1610" s="150"/>
      <c r="B1610" s="150"/>
      <c r="C1610" s="150"/>
      <c r="D1610" s="150"/>
      <c r="E1610" s="151"/>
      <c r="F1610" s="150"/>
      <c r="G1610" s="150"/>
    </row>
    <row r="1611" spans="1:7" ht="17.100000000000001">
      <c r="A1611" s="150"/>
      <c r="B1611" s="150"/>
      <c r="C1611" s="150"/>
      <c r="D1611" s="150"/>
      <c r="E1611" s="151"/>
      <c r="F1611" s="150"/>
      <c r="G1611" s="150"/>
    </row>
    <row r="1612" spans="1:7" ht="17.100000000000001">
      <c r="A1612" s="150"/>
      <c r="B1612" s="150"/>
      <c r="C1612" s="150"/>
      <c r="D1612" s="150"/>
      <c r="E1612" s="151"/>
      <c r="F1612" s="151"/>
      <c r="G1612" s="150"/>
    </row>
    <row r="1613" spans="1:7" ht="17.100000000000001">
      <c r="A1613" s="150"/>
      <c r="B1613" s="150"/>
      <c r="C1613" s="150"/>
      <c r="D1613" s="150"/>
      <c r="E1613" s="151"/>
      <c r="F1613" s="150"/>
      <c r="G1613" s="150"/>
    </row>
    <row r="1614" spans="1:7" ht="17.100000000000001">
      <c r="A1614" s="150"/>
      <c r="B1614" s="150"/>
      <c r="C1614" s="150"/>
      <c r="D1614" s="150"/>
      <c r="E1614" s="151"/>
      <c r="F1614" s="150"/>
      <c r="G1614" s="150"/>
    </row>
    <row r="1615" spans="1:7" ht="17.100000000000001">
      <c r="A1615" s="150"/>
      <c r="B1615" s="150"/>
      <c r="C1615" s="150"/>
      <c r="D1615" s="150"/>
      <c r="E1615" s="151"/>
      <c r="F1615" s="150"/>
      <c r="G1615" s="150"/>
    </row>
    <row r="1616" spans="1:7" ht="17.100000000000001">
      <c r="A1616" s="150"/>
      <c r="B1616" s="150"/>
      <c r="C1616" s="150"/>
      <c r="D1616" s="150"/>
      <c r="E1616" s="151"/>
      <c r="F1616" s="150"/>
      <c r="G1616" s="150"/>
    </row>
    <row r="1617" spans="1:7" ht="17.100000000000001">
      <c r="A1617" s="150"/>
      <c r="B1617" s="150"/>
      <c r="C1617" s="150"/>
      <c r="D1617" s="150"/>
      <c r="E1617" s="151"/>
      <c r="F1617" s="150"/>
      <c r="G1617" s="150"/>
    </row>
    <row r="1618" spans="1:7" ht="17.100000000000001">
      <c r="A1618" s="150"/>
      <c r="B1618" s="150"/>
      <c r="C1618" s="150"/>
      <c r="D1618" s="150"/>
      <c r="E1618" s="151"/>
      <c r="F1618" s="151"/>
      <c r="G1618" s="150"/>
    </row>
    <row r="1619" spans="1:7" ht="17.100000000000001">
      <c r="A1619" s="150"/>
      <c r="B1619" s="150"/>
      <c r="C1619" s="150"/>
      <c r="D1619" s="150"/>
      <c r="E1619" s="151"/>
      <c r="F1619" s="150"/>
      <c r="G1619" s="150"/>
    </row>
    <row r="1620" spans="1:7" ht="17.100000000000001">
      <c r="A1620" s="52"/>
      <c r="B1620" s="52"/>
      <c r="C1620" s="52"/>
      <c r="D1620" s="52"/>
      <c r="E1620" s="53"/>
      <c r="F1620" s="52"/>
      <c r="G1620" s="52"/>
    </row>
    <row r="1621" spans="1:7" ht="17.100000000000001">
      <c r="A1621" s="150"/>
      <c r="B1621" s="150"/>
      <c r="C1621" s="150"/>
      <c r="D1621" s="150"/>
      <c r="E1621" s="151"/>
      <c r="F1621" s="150"/>
      <c r="G1621" s="150"/>
    </row>
    <row r="1622" spans="1:7" ht="17.100000000000001">
      <c r="A1622" s="150"/>
      <c r="B1622" s="150"/>
      <c r="C1622" s="150"/>
      <c r="D1622" s="150"/>
      <c r="E1622" s="151"/>
      <c r="F1622" s="150"/>
      <c r="G1622" s="150"/>
    </row>
    <row r="1623" spans="1:7" ht="17.100000000000001">
      <c r="A1623" s="150"/>
      <c r="B1623" s="150"/>
      <c r="C1623" s="150"/>
      <c r="D1623" s="150"/>
      <c r="E1623" s="151"/>
      <c r="F1623" s="150"/>
      <c r="G1623" s="150"/>
    </row>
    <row r="1624" spans="1:7" ht="17.100000000000001">
      <c r="A1624" s="150"/>
      <c r="B1624" s="150"/>
      <c r="C1624" s="150"/>
      <c r="D1624" s="150"/>
      <c r="E1624" s="151"/>
      <c r="F1624" s="150"/>
      <c r="G1624" s="150"/>
    </row>
    <row r="1625" spans="1:7" ht="17.100000000000001">
      <c r="A1625" s="150"/>
      <c r="B1625" s="150"/>
      <c r="C1625" s="150"/>
      <c r="D1625" s="150"/>
      <c r="E1625" s="151"/>
      <c r="F1625" s="150"/>
      <c r="G1625" s="150"/>
    </row>
    <row r="1626" spans="1:7" ht="17.100000000000001">
      <c r="A1626" s="150"/>
      <c r="B1626" s="150"/>
      <c r="C1626" s="150"/>
      <c r="D1626" s="150"/>
      <c r="E1626" s="151"/>
      <c r="F1626" s="150"/>
      <c r="G1626" s="150"/>
    </row>
    <row r="1627" spans="1:7" ht="17.100000000000001">
      <c r="A1627" s="150"/>
      <c r="B1627" s="150"/>
      <c r="C1627" s="150"/>
      <c r="D1627" s="150"/>
      <c r="E1627" s="151"/>
      <c r="F1627" s="150"/>
      <c r="G1627" s="150"/>
    </row>
    <row r="1628" spans="1:7" ht="17.100000000000001">
      <c r="A1628" s="150"/>
      <c r="B1628" s="150"/>
      <c r="C1628" s="150"/>
      <c r="D1628" s="150"/>
      <c r="E1628" s="151"/>
      <c r="F1628" s="150"/>
      <c r="G1628" s="150"/>
    </row>
    <row r="1629" spans="1:7" ht="17.100000000000001">
      <c r="A1629" s="150"/>
      <c r="B1629" s="150"/>
      <c r="C1629" s="150"/>
      <c r="D1629" s="150"/>
      <c r="E1629" s="151"/>
      <c r="F1629" s="150"/>
      <c r="G1629" s="150"/>
    </row>
    <row r="1630" spans="1:7" ht="17.100000000000001">
      <c r="A1630" s="150"/>
      <c r="B1630" s="150"/>
      <c r="C1630" s="150"/>
      <c r="D1630" s="150"/>
      <c r="E1630" s="151"/>
      <c r="F1630" s="150"/>
      <c r="G1630" s="150"/>
    </row>
    <row r="1631" spans="1:7" ht="17.100000000000001">
      <c r="A1631" s="52"/>
      <c r="B1631" s="52"/>
      <c r="C1631" s="52"/>
      <c r="D1631" s="52"/>
      <c r="E1631" s="53"/>
      <c r="F1631" s="52"/>
      <c r="G1631" s="52"/>
    </row>
    <row r="1632" spans="1:7" ht="17.100000000000001">
      <c r="A1632" s="150"/>
      <c r="B1632" s="150"/>
      <c r="C1632" s="150"/>
      <c r="D1632" s="150"/>
      <c r="E1632" s="151"/>
      <c r="F1632" s="150"/>
      <c r="G1632" s="150"/>
    </row>
    <row r="1633" spans="1:7" ht="17.100000000000001">
      <c r="A1633" s="150"/>
      <c r="B1633" s="150"/>
      <c r="C1633" s="150"/>
      <c r="D1633" s="150"/>
      <c r="E1633" s="151"/>
      <c r="F1633" s="150"/>
      <c r="G1633" s="150"/>
    </row>
    <row r="1634" spans="1:7" ht="17.100000000000001">
      <c r="A1634" s="52"/>
      <c r="B1634" s="52"/>
      <c r="C1634" s="52"/>
      <c r="D1634" s="52"/>
      <c r="E1634" s="53"/>
      <c r="F1634" s="52"/>
      <c r="G1634" s="52"/>
    </row>
    <row r="1635" spans="1:7" ht="17.100000000000001">
      <c r="A1635" s="150"/>
      <c r="B1635" s="150"/>
      <c r="C1635" s="150"/>
      <c r="D1635" s="150"/>
      <c r="E1635" s="151"/>
      <c r="F1635" s="150"/>
      <c r="G1635" s="150"/>
    </row>
    <row r="1636" spans="1:7" ht="17.100000000000001">
      <c r="A1636" s="150"/>
      <c r="B1636" s="150"/>
      <c r="C1636" s="150"/>
      <c r="D1636" s="150"/>
      <c r="E1636" s="151"/>
      <c r="F1636" s="150"/>
      <c r="G1636" s="150"/>
    </row>
    <row r="1637" spans="1:7" ht="17.100000000000001">
      <c r="A1637" s="150"/>
      <c r="B1637" s="150"/>
      <c r="C1637" s="150"/>
      <c r="D1637" s="150"/>
      <c r="E1637" s="151"/>
      <c r="F1637" s="150"/>
      <c r="G1637" s="150"/>
    </row>
    <row r="1638" spans="1:7" ht="17.100000000000001">
      <c r="A1638" s="150"/>
      <c r="B1638" s="150"/>
      <c r="C1638" s="150"/>
      <c r="D1638" s="150"/>
      <c r="E1638" s="151"/>
      <c r="F1638" s="151"/>
      <c r="G1638" s="150"/>
    </row>
    <row r="1639" spans="1:7" ht="17.100000000000001">
      <c r="A1639" s="150"/>
      <c r="B1639" s="150"/>
      <c r="C1639" s="150"/>
      <c r="D1639" s="150"/>
      <c r="E1639" s="151"/>
      <c r="F1639" s="150"/>
      <c r="G1639" s="150"/>
    </row>
    <row r="1640" spans="1:7" ht="17.100000000000001">
      <c r="A1640" s="150"/>
      <c r="B1640" s="150"/>
      <c r="C1640" s="150"/>
      <c r="D1640" s="150"/>
      <c r="E1640" s="151"/>
      <c r="F1640" s="150"/>
      <c r="G1640" s="150"/>
    </row>
    <row r="1641" spans="1:7" ht="17.100000000000001">
      <c r="A1641" s="150"/>
      <c r="B1641" s="150"/>
      <c r="C1641" s="150"/>
      <c r="D1641" s="150"/>
      <c r="E1641" s="151"/>
      <c r="F1641" s="151"/>
      <c r="G1641" s="150"/>
    </row>
    <row r="1642" spans="1:7" ht="17.100000000000001">
      <c r="A1642" s="150"/>
      <c r="B1642" s="150"/>
      <c r="C1642" s="150"/>
      <c r="D1642" s="150"/>
      <c r="E1642" s="151"/>
      <c r="F1642" s="151"/>
      <c r="G1642" s="150"/>
    </row>
    <row r="1643" spans="1:7" ht="17.100000000000001">
      <c r="A1643" s="150"/>
      <c r="B1643" s="150"/>
      <c r="C1643" s="150"/>
      <c r="D1643" s="150"/>
      <c r="E1643" s="151"/>
      <c r="F1643" s="150"/>
      <c r="G1643" s="150"/>
    </row>
    <row r="1644" spans="1:7" ht="17.100000000000001">
      <c r="A1644" s="150"/>
      <c r="B1644" s="150"/>
      <c r="C1644" s="150"/>
      <c r="D1644" s="150"/>
      <c r="E1644" s="151"/>
      <c r="F1644" s="150"/>
      <c r="G1644" s="150"/>
    </row>
    <row r="1645" spans="1:7" ht="17.100000000000001">
      <c r="A1645" s="150"/>
      <c r="B1645" s="150"/>
      <c r="C1645" s="150"/>
      <c r="D1645" s="150"/>
      <c r="E1645" s="151"/>
      <c r="F1645" s="150"/>
      <c r="G1645" s="150"/>
    </row>
    <row r="1646" spans="1:7" ht="17.100000000000001">
      <c r="A1646" s="150"/>
      <c r="B1646" s="150"/>
      <c r="C1646" s="150"/>
      <c r="D1646" s="150"/>
      <c r="E1646" s="151"/>
      <c r="F1646" s="150"/>
      <c r="G1646" s="150"/>
    </row>
    <row r="1647" spans="1:7" ht="17.100000000000001">
      <c r="A1647" s="150"/>
      <c r="B1647" s="150"/>
      <c r="C1647" s="150"/>
      <c r="D1647" s="150"/>
      <c r="E1647" s="151"/>
      <c r="F1647" s="150"/>
      <c r="G1647" s="150"/>
    </row>
    <row r="1648" spans="1:7" ht="17.100000000000001">
      <c r="A1648" s="150"/>
      <c r="B1648" s="150"/>
      <c r="C1648" s="150"/>
      <c r="D1648" s="150"/>
      <c r="E1648" s="151"/>
      <c r="F1648" s="151"/>
      <c r="G1648" s="150"/>
    </row>
    <row r="1649" spans="1:7" ht="17.100000000000001">
      <c r="A1649" s="150"/>
      <c r="B1649" s="150"/>
      <c r="C1649" s="150"/>
      <c r="D1649" s="150"/>
      <c r="E1649" s="151"/>
      <c r="F1649" s="150"/>
      <c r="G1649" s="150"/>
    </row>
    <row r="1650" spans="1:7" ht="17.100000000000001">
      <c r="A1650" s="52"/>
      <c r="B1650" s="52"/>
      <c r="C1650" s="52"/>
      <c r="D1650" s="52"/>
      <c r="E1650" s="53"/>
      <c r="F1650" s="52"/>
      <c r="G1650" s="52"/>
    </row>
    <row r="1651" spans="1:7" ht="17.100000000000001">
      <c r="A1651" s="150"/>
      <c r="B1651" s="150"/>
      <c r="C1651" s="150"/>
      <c r="D1651" s="150"/>
      <c r="E1651" s="151"/>
      <c r="F1651" s="150"/>
      <c r="G1651" s="150"/>
    </row>
    <row r="1652" spans="1:7" ht="17.100000000000001">
      <c r="A1652" s="150"/>
      <c r="B1652" s="150"/>
      <c r="C1652" s="150"/>
      <c r="D1652" s="150"/>
      <c r="E1652" s="151"/>
      <c r="F1652" s="150"/>
      <c r="G1652" s="150"/>
    </row>
    <row r="1653" spans="1:7" ht="17.100000000000001">
      <c r="A1653" s="150"/>
      <c r="B1653" s="150"/>
      <c r="C1653" s="150"/>
      <c r="D1653" s="150"/>
      <c r="E1653" s="151"/>
      <c r="F1653" s="151"/>
      <c r="G1653" s="150"/>
    </row>
    <row r="1654" spans="1:7" ht="17.100000000000001">
      <c r="A1654" s="150"/>
      <c r="B1654" s="150"/>
      <c r="C1654" s="150"/>
      <c r="D1654" s="150"/>
      <c r="E1654" s="151"/>
      <c r="F1654" s="150"/>
      <c r="G1654" s="150"/>
    </row>
    <row r="1655" spans="1:7" ht="17.100000000000001">
      <c r="A1655" s="52"/>
      <c r="B1655" s="52"/>
      <c r="C1655" s="52"/>
      <c r="D1655" s="52"/>
      <c r="E1655" s="53"/>
      <c r="F1655" s="52"/>
      <c r="G1655" s="52"/>
    </row>
    <row r="1656" spans="1:7" ht="17.100000000000001">
      <c r="A1656" s="150"/>
      <c r="B1656" s="150"/>
      <c r="C1656" s="150"/>
      <c r="D1656" s="150"/>
      <c r="E1656" s="151"/>
      <c r="F1656" s="150"/>
      <c r="G1656" s="150"/>
    </row>
    <row r="1657" spans="1:7" ht="17.100000000000001">
      <c r="A1657" s="150"/>
      <c r="B1657" s="150"/>
      <c r="C1657" s="150"/>
      <c r="D1657" s="150"/>
      <c r="E1657" s="151"/>
      <c r="F1657" s="150"/>
      <c r="G1657" s="150"/>
    </row>
    <row r="1658" spans="1:7" ht="17.100000000000001">
      <c r="A1658" s="150"/>
      <c r="B1658" s="150"/>
      <c r="C1658" s="150"/>
      <c r="D1658" s="150"/>
      <c r="E1658" s="151"/>
      <c r="F1658" s="150"/>
      <c r="G1658" s="150"/>
    </row>
    <row r="1659" spans="1:7" ht="17.100000000000001">
      <c r="A1659" s="150"/>
      <c r="B1659" s="150"/>
      <c r="C1659" s="150"/>
      <c r="D1659" s="150"/>
      <c r="E1659" s="151"/>
      <c r="F1659" s="150"/>
      <c r="G1659" s="150"/>
    </row>
    <row r="1660" spans="1:7" ht="17.100000000000001">
      <c r="A1660" s="150"/>
      <c r="B1660" s="150"/>
      <c r="C1660" s="150"/>
      <c r="D1660" s="150"/>
      <c r="E1660" s="151"/>
      <c r="F1660" s="151"/>
      <c r="G1660" s="150"/>
    </row>
    <row r="1661" spans="1:7" ht="17.100000000000001">
      <c r="A1661" s="150"/>
      <c r="B1661" s="150"/>
      <c r="C1661" s="150"/>
      <c r="D1661" s="150"/>
      <c r="E1661" s="151"/>
      <c r="F1661" s="150"/>
      <c r="G1661" s="150"/>
    </row>
    <row r="1662" spans="1:7" ht="17.100000000000001">
      <c r="A1662" s="150"/>
      <c r="B1662" s="150"/>
      <c r="C1662" s="150"/>
      <c r="D1662" s="150"/>
      <c r="E1662" s="151"/>
      <c r="F1662" s="150"/>
      <c r="G1662" s="150"/>
    </row>
    <row r="1663" spans="1:7" ht="17.100000000000001">
      <c r="A1663" s="150"/>
      <c r="B1663" s="150"/>
      <c r="C1663" s="150"/>
      <c r="D1663" s="150"/>
      <c r="E1663" s="151"/>
      <c r="F1663" s="150"/>
      <c r="G1663" s="150"/>
    </row>
    <row r="1664" spans="1:7" ht="17.100000000000001">
      <c r="A1664" s="150"/>
      <c r="B1664" s="150"/>
      <c r="C1664" s="150"/>
      <c r="D1664" s="150"/>
      <c r="E1664" s="151"/>
      <c r="F1664" s="151"/>
      <c r="G1664" s="150"/>
    </row>
    <row r="1665" spans="1:7" ht="17.100000000000001">
      <c r="A1665" s="150"/>
      <c r="B1665" s="150"/>
      <c r="C1665" s="150"/>
      <c r="D1665" s="150"/>
      <c r="E1665" s="151"/>
      <c r="F1665" s="150"/>
      <c r="G1665" s="150"/>
    </row>
    <row r="1666" spans="1:7" ht="17.100000000000001">
      <c r="A1666" s="150"/>
      <c r="B1666" s="150"/>
      <c r="C1666" s="150"/>
      <c r="D1666" s="150"/>
      <c r="E1666" s="151"/>
      <c r="F1666" s="151"/>
      <c r="G1666" s="150"/>
    </row>
    <row r="1667" spans="1:7" ht="17.100000000000001">
      <c r="A1667" s="52"/>
      <c r="B1667" s="52"/>
      <c r="C1667" s="52"/>
      <c r="D1667" s="52"/>
      <c r="E1667" s="53"/>
      <c r="F1667" s="52"/>
      <c r="G1667" s="52"/>
    </row>
    <row r="1668" spans="1:7" ht="17.100000000000001">
      <c r="A1668" s="150"/>
      <c r="B1668" s="150"/>
      <c r="C1668" s="150"/>
      <c r="D1668" s="150"/>
      <c r="E1668" s="151"/>
      <c r="F1668" s="150"/>
      <c r="G1668" s="150"/>
    </row>
    <row r="1669" spans="1:7" ht="17.100000000000001">
      <c r="A1669" s="150"/>
      <c r="B1669" s="150"/>
      <c r="C1669" s="150"/>
      <c r="D1669" s="150"/>
      <c r="E1669" s="151"/>
      <c r="F1669" s="150"/>
      <c r="G1669" s="150"/>
    </row>
    <row r="1670" spans="1:7" ht="17.100000000000001">
      <c r="A1670" s="150"/>
      <c r="B1670" s="150"/>
      <c r="C1670" s="150"/>
      <c r="D1670" s="150"/>
      <c r="E1670" s="151"/>
      <c r="F1670" s="150"/>
      <c r="G1670" s="150"/>
    </row>
    <row r="1671" spans="1:7" ht="17.100000000000001">
      <c r="A1671" s="150"/>
      <c r="B1671" s="150"/>
      <c r="C1671" s="150"/>
      <c r="D1671" s="150"/>
      <c r="E1671" s="151"/>
      <c r="F1671" s="151"/>
      <c r="G1671" s="150"/>
    </row>
    <row r="1672" spans="1:7" ht="17.100000000000001">
      <c r="A1672" s="150"/>
      <c r="B1672" s="150"/>
      <c r="C1672" s="150"/>
      <c r="D1672" s="150"/>
      <c r="E1672" s="151"/>
      <c r="F1672" s="151"/>
      <c r="G1672" s="150"/>
    </row>
    <row r="1673" spans="1:7" ht="17.100000000000001">
      <c r="A1673" s="52"/>
      <c r="B1673" s="52"/>
      <c r="C1673" s="52"/>
      <c r="D1673" s="52"/>
      <c r="E1673" s="53"/>
      <c r="F1673" s="52"/>
      <c r="G1673" s="52"/>
    </row>
    <row r="1674" spans="1:7" ht="17.100000000000001">
      <c r="A1674" s="150"/>
      <c r="B1674" s="150"/>
      <c r="C1674" s="150"/>
      <c r="D1674" s="150"/>
      <c r="E1674" s="151"/>
      <c r="F1674" s="150"/>
      <c r="G1674" s="150"/>
    </row>
    <row r="1675" spans="1:7" ht="17.100000000000001">
      <c r="A1675" s="148"/>
      <c r="B1675" s="148"/>
      <c r="C1675" s="148"/>
      <c r="D1675" s="148"/>
      <c r="E1675" s="149"/>
      <c r="F1675" s="149"/>
      <c r="G1675" s="148"/>
    </row>
    <row r="1676" spans="1:7" ht="17.100000000000001">
      <c r="A1676" s="52"/>
      <c r="B1676" s="52"/>
      <c r="C1676" s="52"/>
      <c r="D1676" s="52"/>
      <c r="E1676" s="53"/>
      <c r="F1676" s="52"/>
      <c r="G1676" s="52"/>
    </row>
    <row r="1677" spans="1:7" ht="17.100000000000001">
      <c r="A1677" s="150"/>
      <c r="B1677" s="150"/>
      <c r="C1677" s="150"/>
      <c r="D1677" s="150"/>
      <c r="E1677" s="151"/>
      <c r="F1677" s="150"/>
      <c r="G1677" s="150"/>
    </row>
    <row r="1678" spans="1:7" ht="17.100000000000001">
      <c r="A1678" s="150"/>
      <c r="B1678" s="150"/>
      <c r="C1678" s="150"/>
      <c r="D1678" s="150"/>
      <c r="E1678" s="151"/>
      <c r="F1678" s="150"/>
      <c r="G1678" s="150"/>
    </row>
    <row r="1679" spans="1:7" ht="17.100000000000001">
      <c r="A1679" s="150"/>
      <c r="B1679" s="150"/>
      <c r="C1679" s="150"/>
      <c r="D1679" s="150"/>
      <c r="E1679" s="151"/>
      <c r="F1679" s="151"/>
      <c r="G1679" s="150"/>
    </row>
    <row r="1680" spans="1:7" ht="17.100000000000001">
      <c r="A1680" s="150"/>
      <c r="B1680" s="150"/>
      <c r="C1680" s="150"/>
      <c r="D1680" s="150"/>
      <c r="E1680" s="151"/>
      <c r="F1680" s="150"/>
      <c r="G1680" s="150"/>
    </row>
    <row r="1681" spans="1:7" ht="17.100000000000001">
      <c r="A1681" s="150"/>
      <c r="B1681" s="150"/>
      <c r="C1681" s="150"/>
      <c r="D1681" s="150"/>
      <c r="E1681" s="151"/>
      <c r="F1681" s="150"/>
      <c r="G1681" s="150"/>
    </row>
    <row r="1682" spans="1:7" ht="17.100000000000001">
      <c r="A1682" s="150"/>
      <c r="B1682" s="150"/>
      <c r="C1682" s="150"/>
      <c r="D1682" s="150"/>
      <c r="E1682" s="151"/>
      <c r="F1682" s="150"/>
      <c r="G1682" s="150"/>
    </row>
    <row r="1683" spans="1:7" ht="17.100000000000001">
      <c r="A1683" s="150"/>
      <c r="B1683" s="150"/>
      <c r="C1683" s="150"/>
      <c r="D1683" s="150"/>
      <c r="E1683" s="151"/>
      <c r="F1683" s="150"/>
      <c r="G1683" s="150"/>
    </row>
    <row r="1684" spans="1:7" ht="17.100000000000001">
      <c r="A1684" s="150"/>
      <c r="B1684" s="150"/>
      <c r="C1684" s="150"/>
      <c r="D1684" s="150"/>
      <c r="E1684" s="151"/>
      <c r="F1684" s="150"/>
      <c r="G1684" s="150"/>
    </row>
    <row r="1685" spans="1:7" ht="17.100000000000001">
      <c r="A1685" s="150"/>
      <c r="B1685" s="150"/>
      <c r="C1685" s="150"/>
      <c r="D1685" s="150"/>
      <c r="E1685" s="151"/>
      <c r="F1685" s="150"/>
      <c r="G1685" s="150"/>
    </row>
    <row r="1686" spans="1:7" ht="17.100000000000001">
      <c r="A1686" s="150"/>
      <c r="B1686" s="150"/>
      <c r="C1686" s="150"/>
      <c r="D1686" s="150"/>
      <c r="E1686" s="151"/>
      <c r="F1686" s="151"/>
      <c r="G1686" s="150"/>
    </row>
    <row r="1687" spans="1:7" ht="17.100000000000001">
      <c r="A1687" s="150"/>
      <c r="B1687" s="150"/>
      <c r="C1687" s="150"/>
      <c r="D1687" s="150"/>
      <c r="E1687" s="151"/>
      <c r="F1687" s="150"/>
      <c r="G1687" s="150"/>
    </row>
    <row r="1688" spans="1:7" ht="17.100000000000001">
      <c r="A1688" s="150"/>
      <c r="B1688" s="150"/>
      <c r="C1688" s="150"/>
      <c r="D1688" s="150"/>
      <c r="E1688" s="151"/>
      <c r="F1688" s="151"/>
      <c r="G1688" s="150"/>
    </row>
    <row r="1689" spans="1:7" ht="17.100000000000001">
      <c r="A1689" s="150"/>
      <c r="B1689" s="150"/>
      <c r="C1689" s="150"/>
      <c r="D1689" s="150"/>
      <c r="E1689" s="151"/>
      <c r="F1689" s="150"/>
      <c r="G1689" s="150"/>
    </row>
    <row r="1690" spans="1:7" ht="17.100000000000001">
      <c r="A1690" s="150"/>
      <c r="B1690" s="150"/>
      <c r="C1690" s="150"/>
      <c r="D1690" s="150"/>
      <c r="E1690" s="151"/>
      <c r="F1690" s="150"/>
      <c r="G1690" s="150"/>
    </row>
    <row r="1691" spans="1:7" ht="17.100000000000001">
      <c r="A1691" s="150"/>
      <c r="B1691" s="150"/>
      <c r="C1691" s="150"/>
      <c r="D1691" s="150"/>
      <c r="E1691" s="151"/>
      <c r="F1691" s="150"/>
      <c r="G1691" s="150"/>
    </row>
    <row r="1692" spans="1:7" ht="17.100000000000001">
      <c r="A1692" s="150"/>
      <c r="B1692" s="150"/>
      <c r="C1692" s="150"/>
      <c r="D1692" s="150"/>
      <c r="E1692" s="151"/>
      <c r="F1692" s="151"/>
      <c r="G1692" s="150"/>
    </row>
    <row r="1693" spans="1:7" ht="17.100000000000001">
      <c r="A1693" s="150"/>
      <c r="B1693" s="150"/>
      <c r="C1693" s="150"/>
      <c r="D1693" s="150"/>
      <c r="E1693" s="151"/>
      <c r="F1693" s="150"/>
      <c r="G1693" s="150"/>
    </row>
    <row r="1694" spans="1:7" ht="17.100000000000001">
      <c r="A1694" s="150"/>
      <c r="B1694" s="150"/>
      <c r="C1694" s="150"/>
      <c r="D1694" s="150"/>
      <c r="E1694" s="151"/>
      <c r="F1694" s="150"/>
      <c r="G1694" s="150"/>
    </row>
    <row r="1695" spans="1:7" ht="17.100000000000001">
      <c r="A1695" s="150"/>
      <c r="B1695" s="150"/>
      <c r="C1695" s="150"/>
      <c r="D1695" s="150"/>
      <c r="E1695" s="151"/>
      <c r="F1695" s="150"/>
      <c r="G1695" s="150"/>
    </row>
    <row r="1696" spans="1:7" ht="17.100000000000001">
      <c r="A1696" s="150"/>
      <c r="B1696" s="150"/>
      <c r="C1696" s="150"/>
      <c r="D1696" s="150"/>
      <c r="E1696" s="151"/>
      <c r="F1696" s="150"/>
      <c r="G1696" s="150"/>
    </row>
    <row r="1697" spans="1:7" ht="17.100000000000001">
      <c r="A1697" s="150"/>
      <c r="B1697" s="150"/>
      <c r="C1697" s="150"/>
      <c r="D1697" s="150"/>
      <c r="E1697" s="151"/>
      <c r="F1697" s="150"/>
      <c r="G1697" s="150"/>
    </row>
    <row r="1698" spans="1:7" ht="17.100000000000001">
      <c r="A1698" s="52"/>
      <c r="B1698" s="52"/>
      <c r="C1698" s="52"/>
      <c r="D1698" s="52"/>
      <c r="E1698" s="53"/>
      <c r="F1698" s="52"/>
      <c r="G1698" s="52"/>
    </row>
    <row r="1699" spans="1:7" ht="17.100000000000001">
      <c r="A1699" s="150"/>
      <c r="B1699" s="150"/>
      <c r="C1699" s="150"/>
      <c r="D1699" s="150"/>
      <c r="E1699" s="151"/>
      <c r="F1699" s="150"/>
      <c r="G1699" s="150"/>
    </row>
    <row r="1700" spans="1:7" ht="17.100000000000001">
      <c r="A1700" s="52"/>
      <c r="B1700" s="52"/>
      <c r="C1700" s="52"/>
      <c r="D1700" s="52"/>
      <c r="E1700" s="53"/>
      <c r="F1700" s="52"/>
      <c r="G1700" s="52"/>
    </row>
    <row r="1701" spans="1:7" ht="17.100000000000001">
      <c r="A1701" s="150"/>
      <c r="B1701" s="150"/>
      <c r="C1701" s="150"/>
      <c r="D1701" s="150"/>
      <c r="E1701" s="151"/>
      <c r="F1701" s="151"/>
      <c r="G1701" s="150"/>
    </row>
    <row r="1702" spans="1:7" ht="17.100000000000001">
      <c r="A1702" s="150"/>
      <c r="B1702" s="150"/>
      <c r="C1702" s="150"/>
      <c r="D1702" s="150"/>
      <c r="E1702" s="151"/>
      <c r="F1702" s="151"/>
      <c r="G1702" s="150"/>
    </row>
    <row r="1703" spans="1:7" ht="17.100000000000001">
      <c r="A1703" s="150"/>
      <c r="B1703" s="150"/>
      <c r="C1703" s="150"/>
      <c r="D1703" s="150"/>
      <c r="E1703" s="151"/>
      <c r="F1703" s="150"/>
      <c r="G1703" s="150"/>
    </row>
    <row r="1704" spans="1:7" ht="17.100000000000001">
      <c r="A1704" s="150"/>
      <c r="B1704" s="150"/>
      <c r="C1704" s="150"/>
      <c r="D1704" s="150"/>
      <c r="E1704" s="151"/>
      <c r="F1704" s="150"/>
      <c r="G1704" s="150"/>
    </row>
    <row r="1705" spans="1:7" ht="17.100000000000001">
      <c r="A1705" s="150"/>
      <c r="B1705" s="150"/>
      <c r="C1705" s="150"/>
      <c r="D1705" s="150"/>
      <c r="E1705" s="151"/>
      <c r="F1705" s="150"/>
      <c r="G1705" s="150"/>
    </row>
    <row r="1706" spans="1:7" ht="17.100000000000001">
      <c r="A1706" s="150"/>
      <c r="B1706" s="150"/>
      <c r="C1706" s="150"/>
      <c r="D1706" s="150"/>
      <c r="E1706" s="151"/>
      <c r="F1706" s="150"/>
      <c r="G1706" s="150"/>
    </row>
    <row r="1707" spans="1:7" ht="17.100000000000001">
      <c r="A1707" s="150"/>
      <c r="B1707" s="150"/>
      <c r="C1707" s="150"/>
      <c r="D1707" s="150"/>
      <c r="E1707" s="151"/>
      <c r="F1707" s="150"/>
      <c r="G1707" s="150"/>
    </row>
    <row r="1708" spans="1:7" ht="17.100000000000001">
      <c r="A1708" s="150"/>
      <c r="B1708" s="150"/>
      <c r="C1708" s="150"/>
      <c r="D1708" s="150"/>
      <c r="E1708" s="151"/>
      <c r="F1708" s="150"/>
      <c r="G1708" s="150"/>
    </row>
    <row r="1709" spans="1:7" ht="17.100000000000001">
      <c r="A1709" s="52"/>
      <c r="B1709" s="52"/>
      <c r="C1709" s="52"/>
      <c r="D1709" s="52"/>
      <c r="E1709" s="53"/>
      <c r="F1709" s="52"/>
      <c r="G1709" s="52"/>
    </row>
    <row r="1710" spans="1:7" ht="17.100000000000001">
      <c r="A1710" s="150"/>
      <c r="B1710" s="150"/>
      <c r="C1710" s="150"/>
      <c r="D1710" s="150"/>
      <c r="E1710" s="151"/>
      <c r="F1710" s="150"/>
      <c r="G1710" s="150"/>
    </row>
    <row r="1711" spans="1:7" ht="17.100000000000001">
      <c r="A1711" s="150"/>
      <c r="B1711" s="150"/>
      <c r="C1711" s="150"/>
      <c r="D1711" s="150"/>
      <c r="E1711" s="151"/>
      <c r="F1711" s="150"/>
      <c r="G1711" s="150"/>
    </row>
    <row r="1712" spans="1:7" ht="17.100000000000001">
      <c r="A1712" s="150"/>
      <c r="B1712" s="150"/>
      <c r="C1712" s="150"/>
      <c r="D1712" s="150"/>
      <c r="E1712" s="151"/>
      <c r="F1712" s="150"/>
      <c r="G1712" s="150"/>
    </row>
    <row r="1713" spans="1:7" ht="17.100000000000001">
      <c r="A1713" s="150"/>
      <c r="B1713" s="150"/>
      <c r="C1713" s="150"/>
      <c r="D1713" s="150"/>
      <c r="E1713" s="151"/>
      <c r="F1713" s="151"/>
      <c r="G1713" s="150"/>
    </row>
    <row r="1714" spans="1:7" ht="17.100000000000001">
      <c r="A1714" s="52"/>
      <c r="B1714" s="52"/>
      <c r="C1714" s="52"/>
      <c r="D1714" s="52"/>
      <c r="E1714" s="53"/>
      <c r="F1714" s="52"/>
      <c r="G1714" s="52"/>
    </row>
    <row r="1715" spans="1:7" ht="17.100000000000001">
      <c r="A1715" s="150"/>
      <c r="B1715" s="150"/>
      <c r="C1715" s="150"/>
      <c r="D1715" s="150"/>
      <c r="E1715" s="151"/>
      <c r="F1715" s="150"/>
      <c r="G1715" s="150"/>
    </row>
    <row r="1716" spans="1:7" ht="17.100000000000001">
      <c r="A1716" s="150"/>
      <c r="B1716" s="150"/>
      <c r="C1716" s="150"/>
      <c r="D1716" s="150"/>
      <c r="E1716" s="151"/>
      <c r="F1716" s="151"/>
      <c r="G1716" s="150"/>
    </row>
    <row r="1717" spans="1:7" ht="17.100000000000001">
      <c r="A1717" s="150"/>
      <c r="B1717" s="150"/>
      <c r="C1717" s="150"/>
      <c r="D1717" s="150"/>
      <c r="E1717" s="151"/>
      <c r="F1717" s="150"/>
      <c r="G1717" s="150"/>
    </row>
    <row r="1718" spans="1:7" ht="17.100000000000001">
      <c r="A1718" s="150"/>
      <c r="B1718" s="150"/>
      <c r="C1718" s="150"/>
      <c r="D1718" s="150"/>
      <c r="E1718" s="151"/>
      <c r="F1718" s="150"/>
      <c r="G1718" s="150"/>
    </row>
    <row r="1719" spans="1:7" ht="17.100000000000001">
      <c r="A1719" s="150"/>
      <c r="B1719" s="150"/>
      <c r="C1719" s="150"/>
      <c r="D1719" s="150"/>
      <c r="E1719" s="151"/>
      <c r="F1719" s="150"/>
      <c r="G1719" s="150"/>
    </row>
    <row r="1720" spans="1:7" ht="17.100000000000001">
      <c r="A1720" s="150"/>
      <c r="B1720" s="150"/>
      <c r="C1720" s="150"/>
      <c r="D1720" s="150"/>
      <c r="E1720" s="151"/>
      <c r="F1720" s="150"/>
      <c r="G1720" s="150"/>
    </row>
    <row r="1721" spans="1:7" ht="17.100000000000001">
      <c r="A1721" s="150"/>
      <c r="B1721" s="150"/>
      <c r="C1721" s="150"/>
      <c r="D1721" s="150"/>
      <c r="E1721" s="151"/>
      <c r="F1721" s="150"/>
      <c r="G1721" s="150"/>
    </row>
    <row r="1722" spans="1:7" ht="17.100000000000001">
      <c r="A1722" s="150"/>
      <c r="B1722" s="150"/>
      <c r="C1722" s="150"/>
      <c r="D1722" s="150"/>
      <c r="E1722" s="151"/>
      <c r="F1722" s="150"/>
      <c r="G1722" s="150"/>
    </row>
    <row r="1723" spans="1:7" ht="17.100000000000001">
      <c r="A1723" s="150"/>
      <c r="B1723" s="150"/>
      <c r="C1723" s="150"/>
      <c r="D1723" s="150"/>
      <c r="E1723" s="151"/>
      <c r="F1723" s="150"/>
      <c r="G1723" s="150"/>
    </row>
    <row r="1724" spans="1:7" ht="17.100000000000001">
      <c r="A1724" s="150"/>
      <c r="B1724" s="150"/>
      <c r="C1724" s="150"/>
      <c r="D1724" s="150"/>
      <c r="E1724" s="151"/>
      <c r="F1724" s="150"/>
      <c r="G1724" s="150"/>
    </row>
    <row r="1725" spans="1:7" ht="17.100000000000001">
      <c r="A1725" s="150"/>
      <c r="B1725" s="150"/>
      <c r="C1725" s="150"/>
      <c r="D1725" s="150"/>
      <c r="E1725" s="151"/>
      <c r="F1725" s="151"/>
      <c r="G1725" s="150"/>
    </row>
    <row r="1726" spans="1:7" ht="17.100000000000001">
      <c r="A1726" s="52"/>
      <c r="B1726" s="52"/>
      <c r="C1726" s="52"/>
      <c r="D1726" s="52"/>
      <c r="E1726" s="53"/>
      <c r="F1726" s="52"/>
      <c r="G1726" s="52"/>
    </row>
    <row r="1727" spans="1:7" ht="17.100000000000001">
      <c r="A1727" s="148"/>
      <c r="B1727" s="148"/>
      <c r="C1727" s="148"/>
      <c r="D1727" s="148"/>
      <c r="E1727" s="149"/>
      <c r="F1727" s="149"/>
      <c r="G1727" s="148"/>
    </row>
    <row r="1728" spans="1:7" ht="17.100000000000001">
      <c r="A1728" s="150"/>
      <c r="B1728" s="150"/>
      <c r="C1728" s="150"/>
      <c r="D1728" s="150"/>
      <c r="E1728" s="151"/>
      <c r="F1728" s="150"/>
      <c r="G1728" s="150"/>
    </row>
    <row r="1729" spans="1:7" ht="17.100000000000001">
      <c r="A1729" s="150"/>
      <c r="B1729" s="150"/>
      <c r="C1729" s="150"/>
      <c r="D1729" s="150"/>
      <c r="E1729" s="151"/>
      <c r="F1729" s="150"/>
      <c r="G1729" s="150"/>
    </row>
    <row r="1730" spans="1:7" ht="17.100000000000001">
      <c r="A1730" s="150"/>
      <c r="B1730" s="150"/>
      <c r="C1730" s="150"/>
      <c r="D1730" s="150"/>
      <c r="E1730" s="151"/>
      <c r="F1730" s="150"/>
      <c r="G1730" s="150"/>
    </row>
    <row r="1731" spans="1:7" ht="17.100000000000001">
      <c r="A1731" s="150"/>
      <c r="B1731" s="150"/>
      <c r="C1731" s="150"/>
      <c r="D1731" s="150"/>
      <c r="E1731" s="151"/>
      <c r="F1731" s="150"/>
      <c r="G1731" s="150"/>
    </row>
    <row r="1732" spans="1:7" ht="17.100000000000001">
      <c r="A1732" s="52"/>
      <c r="B1732" s="52"/>
      <c r="C1732" s="52"/>
      <c r="D1732" s="52"/>
      <c r="E1732" s="53"/>
      <c r="F1732" s="52"/>
      <c r="G1732" s="52"/>
    </row>
    <row r="1733" spans="1:7" ht="17.100000000000001">
      <c r="A1733" s="150"/>
      <c r="B1733" s="150"/>
      <c r="C1733" s="150"/>
      <c r="D1733" s="150"/>
      <c r="E1733" s="151"/>
      <c r="F1733" s="150"/>
      <c r="G1733" s="150"/>
    </row>
    <row r="1734" spans="1:7" ht="17.100000000000001">
      <c r="A1734" s="150"/>
      <c r="B1734" s="150"/>
      <c r="C1734" s="150"/>
      <c r="D1734" s="150"/>
      <c r="E1734" s="151"/>
      <c r="F1734" s="150"/>
      <c r="G1734" s="150"/>
    </row>
    <row r="1735" spans="1:7" ht="17.100000000000001">
      <c r="A1735" s="52"/>
      <c r="B1735" s="52"/>
      <c r="C1735" s="52"/>
      <c r="D1735" s="52"/>
      <c r="E1735" s="53"/>
      <c r="F1735" s="52"/>
      <c r="G1735" s="52"/>
    </row>
    <row r="1736" spans="1:7" ht="17.100000000000001">
      <c r="A1736" s="150"/>
      <c r="B1736" s="150"/>
      <c r="C1736" s="150"/>
      <c r="D1736" s="150"/>
      <c r="E1736" s="151"/>
      <c r="F1736" s="150"/>
      <c r="G1736" s="150"/>
    </row>
    <row r="1737" spans="1:7" ht="17.100000000000001">
      <c r="A1737" s="52"/>
      <c r="B1737" s="52"/>
      <c r="C1737" s="52"/>
      <c r="D1737" s="52"/>
      <c r="E1737" s="53"/>
      <c r="F1737" s="52"/>
      <c r="G1737" s="52"/>
    </row>
    <row r="1738" spans="1:7" ht="17.100000000000001">
      <c r="A1738" s="150"/>
      <c r="B1738" s="150"/>
      <c r="C1738" s="150"/>
      <c r="D1738" s="150"/>
      <c r="E1738" s="151"/>
      <c r="F1738" s="150"/>
      <c r="G1738" s="150"/>
    </row>
    <row r="1739" spans="1:7" ht="17.100000000000001">
      <c r="A1739" s="52"/>
      <c r="B1739" s="52"/>
      <c r="C1739" s="52"/>
      <c r="D1739" s="52"/>
      <c r="E1739" s="53"/>
      <c r="F1739" s="52"/>
      <c r="G1739" s="52"/>
    </row>
    <row r="1740" spans="1:7" ht="17.100000000000001">
      <c r="A1740" s="150"/>
      <c r="B1740" s="150"/>
      <c r="C1740" s="150"/>
      <c r="D1740" s="150"/>
      <c r="E1740" s="151"/>
      <c r="F1740" s="150"/>
      <c r="G1740" s="150"/>
    </row>
    <row r="1741" spans="1:7" ht="17.100000000000001">
      <c r="A1741" s="150"/>
      <c r="B1741" s="150"/>
      <c r="C1741" s="150"/>
      <c r="D1741" s="150"/>
      <c r="E1741" s="151"/>
      <c r="F1741" s="150"/>
      <c r="G1741" s="150"/>
    </row>
    <row r="1742" spans="1:7" ht="17.100000000000001">
      <c r="A1742" s="150"/>
      <c r="B1742" s="150"/>
      <c r="C1742" s="150"/>
      <c r="D1742" s="150"/>
      <c r="E1742" s="151"/>
      <c r="F1742" s="150"/>
      <c r="G1742" s="150"/>
    </row>
    <row r="1743" spans="1:7" ht="17.100000000000001">
      <c r="A1743" s="150"/>
      <c r="B1743" s="150"/>
      <c r="C1743" s="150"/>
      <c r="D1743" s="150"/>
      <c r="E1743" s="151"/>
      <c r="F1743" s="150"/>
      <c r="G1743" s="150"/>
    </row>
    <row r="1744" spans="1:7" ht="17.100000000000001">
      <c r="A1744" s="52"/>
      <c r="B1744" s="52"/>
      <c r="C1744" s="52"/>
      <c r="D1744" s="52"/>
      <c r="E1744" s="53"/>
      <c r="F1744" s="52"/>
      <c r="G1744" s="52"/>
    </row>
    <row r="1745" spans="1:7" ht="17.100000000000001">
      <c r="A1745" s="150"/>
      <c r="B1745" s="150"/>
      <c r="C1745" s="150"/>
      <c r="D1745" s="150"/>
      <c r="E1745" s="151"/>
      <c r="F1745" s="150"/>
      <c r="G1745" s="150"/>
    </row>
    <row r="1746" spans="1:7" ht="17.100000000000001">
      <c r="A1746" s="150"/>
      <c r="B1746" s="150"/>
      <c r="C1746" s="150"/>
      <c r="D1746" s="150"/>
      <c r="E1746" s="151"/>
      <c r="F1746" s="150"/>
      <c r="G1746" s="150"/>
    </row>
    <row r="1747" spans="1:7" ht="17.100000000000001">
      <c r="A1747" s="150"/>
      <c r="B1747" s="150"/>
      <c r="C1747" s="150"/>
      <c r="D1747" s="150"/>
      <c r="E1747" s="151"/>
      <c r="F1747" s="150"/>
      <c r="G1747" s="150"/>
    </row>
    <row r="1748" spans="1:7" ht="17.100000000000001">
      <c r="A1748" s="52"/>
      <c r="B1748" s="52"/>
      <c r="C1748" s="52"/>
      <c r="D1748" s="52"/>
      <c r="E1748" s="53"/>
      <c r="F1748" s="52"/>
      <c r="G1748" s="52"/>
    </row>
    <row r="1749" spans="1:7" ht="17.100000000000001">
      <c r="A1749" s="150"/>
      <c r="B1749" s="150"/>
      <c r="C1749" s="150"/>
      <c r="D1749" s="150"/>
      <c r="E1749" s="151"/>
      <c r="F1749" s="150"/>
      <c r="G1749" s="150"/>
    </row>
    <row r="1750" spans="1:7" ht="17.100000000000001">
      <c r="A1750" s="150"/>
      <c r="B1750" s="150"/>
      <c r="C1750" s="150"/>
      <c r="D1750" s="150"/>
      <c r="E1750" s="151"/>
      <c r="F1750" s="151"/>
      <c r="G1750" s="150"/>
    </row>
    <row r="1751" spans="1:7" ht="17.100000000000001">
      <c r="A1751" s="52"/>
      <c r="B1751" s="52"/>
      <c r="C1751" s="52"/>
      <c r="D1751" s="52"/>
      <c r="E1751" s="53"/>
      <c r="F1751" s="52"/>
      <c r="G1751" s="52"/>
    </row>
    <row r="1752" spans="1:7" ht="17.100000000000001">
      <c r="A1752" s="150"/>
      <c r="B1752" s="150"/>
      <c r="C1752" s="150"/>
      <c r="D1752" s="150"/>
      <c r="E1752" s="151"/>
      <c r="F1752" s="150"/>
      <c r="G1752" s="150"/>
    </row>
    <row r="1753" spans="1:7" ht="17.100000000000001">
      <c r="A1753" s="150"/>
      <c r="B1753" s="150"/>
      <c r="C1753" s="150"/>
      <c r="D1753" s="150"/>
      <c r="E1753" s="151"/>
      <c r="F1753" s="150"/>
      <c r="G1753" s="150"/>
    </row>
    <row r="1754" spans="1:7" ht="17.100000000000001">
      <c r="A1754" s="150"/>
      <c r="B1754" s="150"/>
      <c r="C1754" s="150"/>
      <c r="D1754" s="150"/>
      <c r="E1754" s="151"/>
      <c r="F1754" s="150"/>
      <c r="G1754" s="150"/>
    </row>
    <row r="1755" spans="1:7" ht="17.100000000000001">
      <c r="A1755" s="150"/>
      <c r="B1755" s="150"/>
      <c r="C1755" s="150"/>
      <c r="D1755" s="150"/>
      <c r="E1755" s="151"/>
      <c r="F1755" s="150"/>
      <c r="G1755" s="150"/>
    </row>
    <row r="1756" spans="1:7" ht="17.100000000000001">
      <c r="A1756" s="150"/>
      <c r="B1756" s="150"/>
      <c r="C1756" s="150"/>
      <c r="D1756" s="150"/>
      <c r="E1756" s="151"/>
      <c r="F1756" s="150"/>
      <c r="G1756" s="150"/>
    </row>
    <row r="1757" spans="1:7" ht="17.100000000000001">
      <c r="A1757" s="150"/>
      <c r="B1757" s="150"/>
      <c r="C1757" s="150"/>
      <c r="D1757" s="150"/>
      <c r="E1757" s="151"/>
      <c r="F1757" s="150"/>
      <c r="G1757" s="150"/>
    </row>
    <row r="1758" spans="1:7" ht="17.100000000000001">
      <c r="A1758" s="150"/>
      <c r="B1758" s="150"/>
      <c r="C1758" s="150"/>
      <c r="D1758" s="150"/>
      <c r="E1758" s="151"/>
      <c r="F1758" s="150"/>
      <c r="G1758" s="150"/>
    </row>
    <row r="1759" spans="1:7" ht="17.100000000000001">
      <c r="A1759" s="150"/>
      <c r="B1759" s="150"/>
      <c r="C1759" s="150"/>
      <c r="D1759" s="150"/>
      <c r="E1759" s="151"/>
      <c r="F1759" s="150"/>
      <c r="G1759" s="150"/>
    </row>
    <row r="1760" spans="1:7" ht="17.100000000000001">
      <c r="A1760" s="150"/>
      <c r="B1760" s="150"/>
      <c r="C1760" s="150"/>
      <c r="D1760" s="150"/>
      <c r="E1760" s="151"/>
      <c r="F1760" s="150"/>
      <c r="G1760" s="150"/>
    </row>
    <row r="1761" spans="1:7" ht="17.100000000000001">
      <c r="A1761" s="150"/>
      <c r="B1761" s="150"/>
      <c r="C1761" s="150"/>
      <c r="D1761" s="150"/>
      <c r="E1761" s="151"/>
      <c r="F1761" s="150"/>
      <c r="G1761" s="150"/>
    </row>
    <row r="1762" spans="1:7" ht="17.100000000000001">
      <c r="A1762" s="52"/>
      <c r="B1762" s="52"/>
      <c r="C1762" s="52"/>
      <c r="D1762" s="52"/>
      <c r="E1762" s="53"/>
      <c r="F1762" s="52"/>
      <c r="G1762" s="52"/>
    </row>
    <row r="1763" spans="1:7" ht="17.100000000000001">
      <c r="A1763" s="150"/>
      <c r="B1763" s="150"/>
      <c r="C1763" s="150"/>
      <c r="D1763" s="150"/>
      <c r="E1763" s="151"/>
      <c r="F1763" s="151"/>
      <c r="G1763" s="150"/>
    </row>
    <row r="1764" spans="1:7" ht="17.100000000000001">
      <c r="A1764" s="150"/>
      <c r="B1764" s="150"/>
      <c r="C1764" s="150"/>
      <c r="D1764" s="150"/>
      <c r="E1764" s="151"/>
      <c r="F1764" s="150"/>
      <c r="G1764" s="150"/>
    </row>
    <row r="1765" spans="1:7" ht="17.100000000000001">
      <c r="A1765" s="52"/>
      <c r="B1765" s="52"/>
      <c r="C1765" s="52"/>
      <c r="D1765" s="52"/>
      <c r="E1765" s="53"/>
      <c r="F1765" s="52"/>
      <c r="G1765" s="52"/>
    </row>
    <row r="1766" spans="1:7" ht="17.100000000000001">
      <c r="A1766" s="150"/>
      <c r="B1766" s="150"/>
      <c r="C1766" s="150"/>
      <c r="D1766" s="150"/>
      <c r="E1766" s="151"/>
      <c r="F1766" s="151"/>
      <c r="G1766" s="150"/>
    </row>
    <row r="1767" spans="1:7" ht="17.100000000000001">
      <c r="A1767" s="150"/>
      <c r="B1767" s="150"/>
      <c r="C1767" s="150"/>
      <c r="D1767" s="150"/>
      <c r="E1767" s="151"/>
      <c r="F1767" s="151"/>
      <c r="G1767" s="150"/>
    </row>
    <row r="1768" spans="1:7" ht="17.100000000000001">
      <c r="A1768" s="150"/>
      <c r="B1768" s="150"/>
      <c r="C1768" s="150"/>
      <c r="D1768" s="150"/>
      <c r="E1768" s="151"/>
      <c r="F1768" s="150"/>
      <c r="G1768" s="150"/>
    </row>
    <row r="1769" spans="1:7" ht="17.100000000000001">
      <c r="A1769" s="150"/>
      <c r="B1769" s="150"/>
      <c r="C1769" s="150"/>
      <c r="D1769" s="150"/>
      <c r="E1769" s="151"/>
      <c r="F1769" s="150"/>
      <c r="G1769" s="150"/>
    </row>
    <row r="1770" spans="1:7" ht="17.100000000000001">
      <c r="A1770" s="52"/>
      <c r="B1770" s="52"/>
      <c r="C1770" s="52"/>
      <c r="D1770" s="52"/>
      <c r="E1770" s="53"/>
      <c r="F1770" s="52"/>
      <c r="G1770" s="52"/>
    </row>
    <row r="1771" spans="1:7" ht="17.100000000000001">
      <c r="A1771" s="150"/>
      <c r="B1771" s="150"/>
      <c r="C1771" s="150"/>
      <c r="D1771" s="150"/>
      <c r="E1771" s="151"/>
      <c r="F1771" s="151"/>
      <c r="G1771" s="150"/>
    </row>
    <row r="1772" spans="1:7" ht="17.100000000000001">
      <c r="A1772" s="150"/>
      <c r="B1772" s="150"/>
      <c r="C1772" s="150"/>
      <c r="D1772" s="150"/>
      <c r="E1772" s="151"/>
      <c r="F1772" s="151"/>
      <c r="G1772" s="150"/>
    </row>
    <row r="1773" spans="1:7" ht="17.100000000000001">
      <c r="A1773" s="150"/>
      <c r="B1773" s="150"/>
      <c r="C1773" s="150"/>
      <c r="D1773" s="150"/>
      <c r="E1773" s="151"/>
      <c r="F1773" s="151"/>
      <c r="G1773" s="150"/>
    </row>
    <row r="1774" spans="1:7" ht="17.100000000000001">
      <c r="A1774" s="150"/>
      <c r="B1774" s="150"/>
      <c r="C1774" s="150"/>
      <c r="D1774" s="150"/>
      <c r="E1774" s="151"/>
      <c r="F1774" s="151"/>
      <c r="G1774" s="150"/>
    </row>
    <row r="1775" spans="1:7" ht="17.100000000000001">
      <c r="A1775" s="52"/>
      <c r="B1775" s="52"/>
      <c r="C1775" s="52"/>
      <c r="D1775" s="52"/>
      <c r="E1775" s="53"/>
      <c r="F1775" s="52"/>
      <c r="G1775" s="52"/>
    </row>
    <row r="1776" spans="1:7" ht="17.100000000000001">
      <c r="A1776" s="150"/>
      <c r="B1776" s="150"/>
      <c r="C1776" s="150"/>
      <c r="D1776" s="150"/>
      <c r="E1776" s="151"/>
      <c r="F1776" s="151"/>
      <c r="G1776" s="150"/>
    </row>
    <row r="1777" spans="1:7" ht="17.100000000000001">
      <c r="A1777" s="52"/>
      <c r="B1777" s="52"/>
      <c r="C1777" s="52"/>
      <c r="D1777" s="52"/>
      <c r="E1777" s="53"/>
      <c r="F1777" s="52"/>
      <c r="G1777" s="52"/>
    </row>
    <row r="1778" spans="1:7" ht="17.100000000000001">
      <c r="A1778" s="150"/>
      <c r="B1778" s="150"/>
      <c r="C1778" s="150"/>
      <c r="D1778" s="150"/>
      <c r="E1778" s="151"/>
      <c r="F1778" s="150"/>
      <c r="G1778" s="150"/>
    </row>
    <row r="1779" spans="1:7" ht="17.100000000000001">
      <c r="A1779" s="150"/>
      <c r="B1779" s="150"/>
      <c r="C1779" s="150"/>
      <c r="D1779" s="150"/>
      <c r="E1779" s="151"/>
      <c r="F1779" s="151"/>
      <c r="G1779" s="150"/>
    </row>
    <row r="1780" spans="1:7" ht="17.100000000000001">
      <c r="A1780" s="150"/>
      <c r="B1780" s="150"/>
      <c r="C1780" s="150"/>
      <c r="D1780" s="150"/>
      <c r="E1780" s="151"/>
      <c r="F1780" s="151"/>
      <c r="G1780" s="150"/>
    </row>
    <row r="1781" spans="1:7" ht="17.100000000000001">
      <c r="A1781" s="150"/>
      <c r="B1781" s="150"/>
      <c r="C1781" s="150"/>
      <c r="D1781" s="150"/>
      <c r="E1781" s="151"/>
      <c r="F1781" s="151"/>
      <c r="G1781" s="150"/>
    </row>
    <row r="1782" spans="1:7" ht="17.100000000000001">
      <c r="A1782" s="150"/>
      <c r="B1782" s="150"/>
      <c r="C1782" s="150"/>
      <c r="D1782" s="150"/>
      <c r="E1782" s="151"/>
      <c r="F1782" s="151"/>
      <c r="G1782" s="150"/>
    </row>
    <row r="1783" spans="1:7" ht="17.100000000000001">
      <c r="A1783" s="150"/>
      <c r="B1783" s="150"/>
      <c r="C1783" s="150"/>
      <c r="D1783" s="150"/>
      <c r="E1783" s="151"/>
      <c r="F1783" s="151"/>
      <c r="G1783" s="150"/>
    </row>
    <row r="1784" spans="1:7" ht="17.100000000000001">
      <c r="A1784" s="150"/>
      <c r="B1784" s="150"/>
      <c r="C1784" s="150"/>
      <c r="D1784" s="150"/>
      <c r="E1784" s="151"/>
      <c r="F1784" s="151"/>
      <c r="G1784" s="150"/>
    </row>
    <row r="1785" spans="1:7" ht="17.100000000000001">
      <c r="A1785" s="150"/>
      <c r="B1785" s="150"/>
      <c r="C1785" s="150"/>
      <c r="D1785" s="150"/>
      <c r="E1785" s="151"/>
      <c r="F1785" s="151"/>
      <c r="G1785" s="150"/>
    </row>
    <row r="1786" spans="1:7" ht="17.100000000000001">
      <c r="A1786" s="150"/>
      <c r="B1786" s="150"/>
      <c r="C1786" s="150"/>
      <c r="D1786" s="150"/>
      <c r="E1786" s="151"/>
      <c r="F1786" s="150"/>
      <c r="G1786" s="150"/>
    </row>
    <row r="1787" spans="1:7" ht="17.100000000000001">
      <c r="A1787" s="150"/>
      <c r="B1787" s="150"/>
      <c r="C1787" s="150"/>
      <c r="D1787" s="150"/>
      <c r="E1787" s="151"/>
      <c r="F1787" s="151"/>
      <c r="G1787" s="150"/>
    </row>
    <row r="1788" spans="1:7" ht="17.100000000000001">
      <c r="A1788" s="150"/>
      <c r="B1788" s="150"/>
      <c r="C1788" s="150"/>
      <c r="D1788" s="150"/>
      <c r="E1788" s="151"/>
      <c r="F1788" s="150"/>
      <c r="G1788" s="150"/>
    </row>
    <row r="1789" spans="1:7" ht="17.100000000000001">
      <c r="A1789" s="150"/>
      <c r="B1789" s="150"/>
      <c r="C1789" s="150"/>
      <c r="D1789" s="150"/>
      <c r="E1789" s="151"/>
      <c r="F1789" s="151"/>
      <c r="G1789" s="150"/>
    </row>
    <row r="1790" spans="1:7" ht="17.100000000000001">
      <c r="A1790" s="150"/>
      <c r="B1790" s="150"/>
      <c r="C1790" s="150"/>
      <c r="D1790" s="150"/>
      <c r="E1790" s="151"/>
      <c r="F1790" s="151"/>
      <c r="G1790" s="150"/>
    </row>
    <row r="1791" spans="1:7" ht="17.100000000000001">
      <c r="A1791" s="150"/>
      <c r="B1791" s="150"/>
      <c r="C1791" s="150"/>
      <c r="D1791" s="150"/>
      <c r="E1791" s="151"/>
      <c r="F1791" s="151"/>
      <c r="G1791" s="150"/>
    </row>
    <row r="1792" spans="1:7" ht="17.100000000000001">
      <c r="A1792" s="150"/>
      <c r="B1792" s="150"/>
      <c r="C1792" s="150"/>
      <c r="D1792" s="150"/>
      <c r="E1792" s="151"/>
      <c r="F1792" s="151"/>
      <c r="G1792" s="150"/>
    </row>
    <row r="1793" spans="1:7" ht="17.100000000000001">
      <c r="A1793" s="150"/>
      <c r="B1793" s="150"/>
      <c r="C1793" s="150"/>
      <c r="D1793" s="150"/>
      <c r="E1793" s="151"/>
      <c r="F1793" s="150"/>
      <c r="G1793" s="150"/>
    </row>
    <row r="1794" spans="1:7" ht="17.100000000000001">
      <c r="A1794" s="150"/>
      <c r="B1794" s="150"/>
      <c r="C1794" s="150"/>
      <c r="D1794" s="150"/>
      <c r="E1794" s="151"/>
      <c r="F1794" s="150"/>
      <c r="G1794" s="150"/>
    </row>
    <row r="1795" spans="1:7" ht="17.100000000000001">
      <c r="A1795" s="150"/>
      <c r="B1795" s="150"/>
      <c r="C1795" s="150"/>
      <c r="D1795" s="150"/>
      <c r="E1795" s="151"/>
      <c r="F1795" s="150"/>
      <c r="G1795" s="150"/>
    </row>
    <row r="1796" spans="1:7" ht="17.100000000000001">
      <c r="A1796" s="150"/>
      <c r="B1796" s="150"/>
      <c r="C1796" s="150"/>
      <c r="D1796" s="150"/>
      <c r="E1796" s="151"/>
      <c r="F1796" s="151"/>
      <c r="G1796" s="150"/>
    </row>
    <row r="1797" spans="1:7" ht="17.100000000000001">
      <c r="A1797" s="150"/>
      <c r="B1797" s="150"/>
      <c r="C1797" s="150"/>
      <c r="D1797" s="150"/>
      <c r="E1797" s="151"/>
      <c r="F1797" s="151"/>
      <c r="G1797" s="150"/>
    </row>
    <row r="1798" spans="1:7" ht="17.100000000000001">
      <c r="A1798" s="150"/>
      <c r="B1798" s="150"/>
      <c r="C1798" s="150"/>
      <c r="D1798" s="150"/>
      <c r="E1798" s="151"/>
      <c r="F1798" s="150"/>
      <c r="G1798" s="150"/>
    </row>
    <row r="1799" spans="1:7" ht="17.100000000000001">
      <c r="A1799" s="52"/>
      <c r="B1799" s="52"/>
      <c r="C1799" s="52"/>
      <c r="D1799" s="52"/>
      <c r="E1799" s="53"/>
      <c r="F1799" s="52"/>
      <c r="G1799" s="52"/>
    </row>
    <row r="1800" spans="1:7" ht="17.100000000000001">
      <c r="A1800" s="150"/>
      <c r="B1800" s="150"/>
      <c r="C1800" s="150"/>
      <c r="D1800" s="150"/>
      <c r="E1800" s="151"/>
      <c r="F1800" s="150"/>
      <c r="G1800" s="150"/>
    </row>
    <row r="1801" spans="1:7" ht="17.100000000000001">
      <c r="A1801" s="52"/>
      <c r="B1801" s="52"/>
      <c r="C1801" s="52"/>
      <c r="D1801" s="52"/>
      <c r="E1801" s="53"/>
      <c r="F1801" s="52"/>
      <c r="G1801" s="52"/>
    </row>
    <row r="1802" spans="1:7" ht="17.100000000000001">
      <c r="A1802" s="150"/>
      <c r="B1802" s="150"/>
      <c r="C1802" s="150"/>
      <c r="D1802" s="150"/>
      <c r="E1802" s="151"/>
      <c r="F1802" s="150"/>
      <c r="G1802" s="150"/>
    </row>
    <row r="1803" spans="1:7" ht="17.100000000000001">
      <c r="A1803" s="150"/>
      <c r="B1803" s="150"/>
      <c r="C1803" s="150"/>
      <c r="D1803" s="150"/>
      <c r="E1803" s="151"/>
      <c r="F1803" s="151"/>
      <c r="G1803" s="150"/>
    </row>
    <row r="1804" spans="1:7" ht="17.100000000000001">
      <c r="A1804" s="150"/>
      <c r="B1804" s="150"/>
      <c r="C1804" s="150"/>
      <c r="D1804" s="150"/>
      <c r="E1804" s="151"/>
      <c r="F1804" s="151"/>
      <c r="G1804" s="150"/>
    </row>
    <row r="1805" spans="1:7" ht="17.100000000000001">
      <c r="A1805" s="148"/>
      <c r="B1805" s="148"/>
      <c r="C1805" s="148"/>
      <c r="D1805" s="148"/>
      <c r="E1805" s="149"/>
      <c r="F1805" s="149"/>
      <c r="G1805" s="148"/>
    </row>
    <row r="1806" spans="1:7" ht="17.100000000000001">
      <c r="A1806" s="150"/>
      <c r="B1806" s="150"/>
      <c r="C1806" s="150"/>
      <c r="D1806" s="150"/>
      <c r="E1806" s="151"/>
      <c r="F1806" s="151"/>
      <c r="G1806" s="150"/>
    </row>
    <row r="1807" spans="1:7" ht="17.100000000000001">
      <c r="A1807" s="150"/>
      <c r="B1807" s="150"/>
      <c r="C1807" s="150"/>
      <c r="D1807" s="150"/>
      <c r="E1807" s="151"/>
      <c r="F1807" s="151"/>
      <c r="G1807" s="150"/>
    </row>
    <row r="1808" spans="1:7" ht="17.100000000000001">
      <c r="A1808" s="150"/>
      <c r="B1808" s="150"/>
      <c r="C1808" s="150"/>
      <c r="D1808" s="150"/>
      <c r="E1808" s="151"/>
      <c r="F1808" s="151"/>
      <c r="G1808" s="150"/>
    </row>
    <row r="1809" spans="1:7" ht="17.100000000000001">
      <c r="A1809" s="150"/>
      <c r="B1809" s="150"/>
      <c r="C1809" s="150"/>
      <c r="D1809" s="150"/>
      <c r="E1809" s="151"/>
      <c r="F1809" s="151"/>
      <c r="G1809" s="150"/>
    </row>
    <row r="1810" spans="1:7" ht="17.100000000000001">
      <c r="A1810" s="150"/>
      <c r="B1810" s="150"/>
      <c r="C1810" s="150"/>
      <c r="D1810" s="150"/>
      <c r="E1810" s="151"/>
      <c r="F1810" s="151"/>
      <c r="G1810" s="150"/>
    </row>
    <row r="1811" spans="1:7" ht="17.100000000000001">
      <c r="A1811" s="52"/>
      <c r="B1811" s="52"/>
      <c r="C1811" s="52"/>
      <c r="D1811" s="52"/>
      <c r="E1811" s="53"/>
      <c r="F1811" s="52"/>
      <c r="G1811" s="52"/>
    </row>
    <row r="1812" spans="1:7" ht="17.100000000000001">
      <c r="A1812" s="150"/>
      <c r="B1812" s="150"/>
      <c r="C1812" s="150"/>
      <c r="D1812" s="150"/>
      <c r="E1812" s="151"/>
      <c r="F1812" s="150"/>
      <c r="G1812" s="150"/>
    </row>
    <row r="1813" spans="1:7" ht="17.100000000000001">
      <c r="A1813" s="150"/>
      <c r="B1813" s="150"/>
      <c r="C1813" s="150"/>
      <c r="D1813" s="150"/>
      <c r="E1813" s="151"/>
      <c r="F1813" s="151"/>
      <c r="G1813" s="150"/>
    </row>
    <row r="1814" spans="1:7" ht="17.100000000000001">
      <c r="A1814" s="150"/>
      <c r="B1814" s="150"/>
      <c r="C1814" s="150"/>
      <c r="D1814" s="150"/>
      <c r="E1814" s="151"/>
      <c r="F1814" s="150"/>
      <c r="G1814" s="150"/>
    </row>
    <row r="1815" spans="1:7" ht="17.100000000000001">
      <c r="A1815" s="52"/>
      <c r="B1815" s="52"/>
      <c r="C1815" s="52"/>
      <c r="D1815" s="52"/>
      <c r="E1815" s="53"/>
      <c r="F1815" s="52"/>
      <c r="G1815" s="52"/>
    </row>
    <row r="1816" spans="1:7" ht="17.100000000000001">
      <c r="A1816" s="150"/>
      <c r="B1816" s="150"/>
      <c r="C1816" s="150"/>
      <c r="D1816" s="150"/>
      <c r="E1816" s="151"/>
      <c r="F1816" s="151"/>
      <c r="G1816" s="150"/>
    </row>
    <row r="1817" spans="1:7" ht="17.100000000000001">
      <c r="A1817" s="150"/>
      <c r="B1817" s="150"/>
      <c r="C1817" s="150"/>
      <c r="D1817" s="150"/>
      <c r="E1817" s="151"/>
      <c r="F1817" s="151"/>
      <c r="G1817" s="150"/>
    </row>
    <row r="1818" spans="1:7" ht="17.100000000000001">
      <c r="A1818" s="150"/>
      <c r="B1818" s="150"/>
      <c r="C1818" s="150"/>
      <c r="D1818" s="150"/>
      <c r="E1818" s="151"/>
      <c r="F1818" s="150"/>
      <c r="G1818" s="150"/>
    </row>
    <row r="1819" spans="1:7" ht="17.100000000000001">
      <c r="A1819" s="150"/>
      <c r="B1819" s="150"/>
      <c r="C1819" s="150"/>
      <c r="D1819" s="150"/>
      <c r="E1819" s="151"/>
      <c r="F1819" s="151"/>
      <c r="G1819" s="150"/>
    </row>
    <row r="1820" spans="1:7" ht="17.100000000000001">
      <c r="A1820" s="150"/>
      <c r="B1820" s="150"/>
      <c r="C1820" s="150"/>
      <c r="D1820" s="150"/>
      <c r="E1820" s="151"/>
      <c r="F1820" s="151"/>
      <c r="G1820" s="150"/>
    </row>
    <row r="1821" spans="1:7" ht="17.100000000000001">
      <c r="A1821" s="150"/>
      <c r="B1821" s="150"/>
      <c r="C1821" s="150"/>
      <c r="D1821" s="150"/>
      <c r="E1821" s="151"/>
      <c r="F1821" s="150"/>
      <c r="G1821" s="150"/>
    </row>
    <row r="1822" spans="1:7" ht="17.100000000000001">
      <c r="A1822" s="150"/>
      <c r="B1822" s="150"/>
      <c r="C1822" s="150"/>
      <c r="D1822" s="150"/>
      <c r="E1822" s="151"/>
      <c r="F1822" s="151"/>
      <c r="G1822" s="150"/>
    </row>
    <row r="1823" spans="1:7" ht="17.100000000000001">
      <c r="A1823" s="150"/>
      <c r="B1823" s="150"/>
      <c r="C1823" s="150"/>
      <c r="D1823" s="150"/>
      <c r="E1823" s="151"/>
      <c r="F1823" s="150"/>
      <c r="G1823" s="150"/>
    </row>
    <row r="1824" spans="1:7" ht="17.100000000000001">
      <c r="A1824" s="150"/>
      <c r="B1824" s="150"/>
      <c r="C1824" s="150"/>
      <c r="D1824" s="150"/>
      <c r="E1824" s="151"/>
      <c r="F1824" s="151"/>
      <c r="G1824" s="150"/>
    </row>
    <row r="1825" spans="1:7" ht="17.100000000000001">
      <c r="A1825" s="150"/>
      <c r="B1825" s="150"/>
      <c r="C1825" s="150"/>
      <c r="D1825" s="150"/>
      <c r="E1825" s="151"/>
      <c r="F1825" s="151"/>
      <c r="G1825" s="150"/>
    </row>
    <row r="1826" spans="1:7" ht="17.100000000000001">
      <c r="A1826" s="150"/>
      <c r="B1826" s="150"/>
      <c r="C1826" s="150"/>
      <c r="D1826" s="150"/>
      <c r="E1826" s="151"/>
      <c r="F1826" s="151"/>
      <c r="G1826" s="150"/>
    </row>
    <row r="1827" spans="1:7" ht="17.100000000000001">
      <c r="A1827" s="52"/>
      <c r="B1827" s="52"/>
      <c r="C1827" s="52"/>
      <c r="D1827" s="52"/>
      <c r="E1827" s="53"/>
      <c r="F1827" s="52"/>
      <c r="G1827" s="52"/>
    </row>
    <row r="1828" spans="1:7" ht="17.100000000000001">
      <c r="A1828" s="150"/>
      <c r="B1828" s="150"/>
      <c r="C1828" s="150"/>
      <c r="D1828" s="150"/>
      <c r="E1828" s="151"/>
      <c r="F1828" s="150"/>
      <c r="G1828" s="150"/>
    </row>
    <row r="1829" spans="1:7" ht="17.100000000000001">
      <c r="A1829" s="150"/>
      <c r="B1829" s="150"/>
      <c r="C1829" s="150"/>
      <c r="D1829" s="150"/>
      <c r="E1829" s="151"/>
      <c r="F1829" s="151"/>
      <c r="G1829" s="150"/>
    </row>
    <row r="1830" spans="1:7" ht="17.100000000000001">
      <c r="A1830" s="150"/>
      <c r="B1830" s="150"/>
      <c r="C1830" s="150"/>
      <c r="D1830" s="150"/>
      <c r="E1830" s="151"/>
      <c r="F1830" s="151"/>
      <c r="G1830" s="150"/>
    </row>
    <row r="1831" spans="1:7" ht="17.100000000000001">
      <c r="A1831" s="52"/>
      <c r="B1831" s="52"/>
      <c r="C1831" s="52"/>
      <c r="D1831" s="52"/>
      <c r="E1831" s="53"/>
      <c r="F1831" s="52"/>
      <c r="G1831" s="52"/>
    </row>
    <row r="1832" spans="1:7" ht="17.100000000000001">
      <c r="A1832" s="150"/>
      <c r="B1832" s="150"/>
      <c r="C1832" s="150"/>
      <c r="D1832" s="150"/>
      <c r="E1832" s="151"/>
      <c r="F1832" s="150"/>
      <c r="G1832" s="150"/>
    </row>
    <row r="1833" spans="1:7" ht="17.100000000000001">
      <c r="A1833" s="150"/>
      <c r="B1833" s="150"/>
      <c r="C1833" s="150"/>
      <c r="D1833" s="150"/>
      <c r="E1833" s="151"/>
      <c r="F1833" s="151"/>
      <c r="G1833" s="150"/>
    </row>
    <row r="1834" spans="1:7" ht="17.100000000000001">
      <c r="A1834" s="52"/>
      <c r="B1834" s="52"/>
      <c r="C1834" s="52"/>
      <c r="D1834" s="52"/>
      <c r="E1834" s="53"/>
      <c r="F1834" s="52"/>
      <c r="G1834" s="52"/>
    </row>
    <row r="1835" spans="1:7" ht="17.100000000000001">
      <c r="A1835" s="150"/>
      <c r="B1835" s="150"/>
      <c r="C1835" s="150"/>
      <c r="D1835" s="150"/>
      <c r="E1835" s="151"/>
      <c r="F1835" s="150"/>
      <c r="G1835" s="150"/>
    </row>
    <row r="1836" spans="1:7" ht="17.100000000000001">
      <c r="A1836" s="52"/>
      <c r="B1836" s="52"/>
      <c r="C1836" s="52"/>
      <c r="D1836" s="52"/>
      <c r="E1836" s="53"/>
      <c r="F1836" s="52"/>
      <c r="G1836" s="52"/>
    </row>
    <row r="1837" spans="1:7" ht="17.100000000000001">
      <c r="A1837" s="150"/>
      <c r="B1837" s="150"/>
      <c r="C1837" s="150"/>
      <c r="D1837" s="150"/>
      <c r="E1837" s="151"/>
      <c r="F1837" s="151"/>
      <c r="G1837" s="150"/>
    </row>
    <row r="1838" spans="1:7" ht="17.100000000000001">
      <c r="A1838" s="52"/>
      <c r="B1838" s="52"/>
      <c r="C1838" s="52"/>
      <c r="D1838" s="52"/>
      <c r="E1838" s="53"/>
      <c r="F1838" s="52"/>
      <c r="G1838" s="52"/>
    </row>
    <row r="1839" spans="1:7" ht="17.100000000000001">
      <c r="A1839" s="150"/>
      <c r="B1839" s="150"/>
      <c r="C1839" s="150"/>
      <c r="D1839" s="150"/>
      <c r="E1839" s="151"/>
      <c r="F1839" s="151"/>
      <c r="G1839" s="150"/>
    </row>
    <row r="1840" spans="1:7" ht="17.100000000000001">
      <c r="A1840" s="150"/>
      <c r="B1840" s="150"/>
      <c r="C1840" s="150"/>
      <c r="D1840" s="150"/>
      <c r="E1840" s="151"/>
      <c r="F1840" s="151"/>
      <c r="G1840" s="150"/>
    </row>
    <row r="1841" spans="1:7" ht="17.100000000000001">
      <c r="A1841" s="150"/>
      <c r="B1841" s="150"/>
      <c r="C1841" s="150"/>
      <c r="D1841" s="150"/>
      <c r="E1841" s="151"/>
      <c r="F1841" s="151"/>
      <c r="G1841" s="150"/>
    </row>
    <row r="1842" spans="1:7" ht="17.100000000000001">
      <c r="A1842" s="150"/>
      <c r="B1842" s="150"/>
      <c r="C1842" s="150"/>
      <c r="D1842" s="150"/>
      <c r="E1842" s="151"/>
      <c r="F1842" s="151"/>
      <c r="G1842" s="150"/>
    </row>
    <row r="1843" spans="1:7" ht="17.100000000000001">
      <c r="A1843" s="52"/>
      <c r="B1843" s="52"/>
      <c r="C1843" s="52"/>
      <c r="D1843" s="52"/>
      <c r="E1843" s="53"/>
      <c r="F1843" s="52"/>
      <c r="G1843" s="52"/>
    </row>
    <row r="1844" spans="1:7" ht="17.100000000000001">
      <c r="A1844" s="150"/>
      <c r="B1844" s="150"/>
      <c r="C1844" s="150"/>
      <c r="D1844" s="150"/>
      <c r="E1844" s="151"/>
      <c r="F1844" s="150"/>
      <c r="G1844" s="150"/>
    </row>
    <row r="1845" spans="1:7" ht="17.100000000000001">
      <c r="A1845" s="150"/>
      <c r="B1845" s="150"/>
      <c r="C1845" s="150"/>
      <c r="D1845" s="150"/>
      <c r="E1845" s="151"/>
      <c r="F1845" s="151"/>
      <c r="G1845" s="150"/>
    </row>
    <row r="1846" spans="1:7" ht="17.100000000000001">
      <c r="A1846" s="150"/>
      <c r="B1846" s="150"/>
      <c r="C1846" s="150"/>
      <c r="D1846" s="150"/>
      <c r="E1846" s="151"/>
      <c r="F1846" s="150"/>
      <c r="G1846" s="150"/>
    </row>
    <row r="1847" spans="1:7" ht="17.100000000000001">
      <c r="A1847" s="52"/>
      <c r="B1847" s="52"/>
      <c r="C1847" s="52"/>
      <c r="D1847" s="52"/>
      <c r="E1847" s="53"/>
      <c r="F1847" s="52"/>
      <c r="G1847" s="52"/>
    </row>
    <row r="1848" spans="1:7" ht="17.100000000000001">
      <c r="A1848" s="150"/>
      <c r="B1848" s="150"/>
      <c r="C1848" s="150"/>
      <c r="D1848" s="150"/>
      <c r="E1848" s="151"/>
      <c r="F1848" s="151"/>
      <c r="G1848" s="150"/>
    </row>
    <row r="1849" spans="1:7" ht="17.100000000000001">
      <c r="A1849" s="150"/>
      <c r="B1849" s="150"/>
      <c r="C1849" s="150"/>
      <c r="D1849" s="150"/>
      <c r="E1849" s="151"/>
      <c r="F1849" s="150"/>
      <c r="G1849" s="150"/>
    </row>
    <row r="1850" spans="1:7" ht="17.100000000000001">
      <c r="A1850" s="52"/>
      <c r="B1850" s="52"/>
      <c r="C1850" s="52"/>
      <c r="D1850" s="52"/>
      <c r="E1850" s="53"/>
      <c r="F1850" s="52"/>
      <c r="G1850" s="52"/>
    </row>
    <row r="1851" spans="1:7" ht="17.100000000000001">
      <c r="A1851" s="150"/>
      <c r="B1851" s="150"/>
      <c r="C1851" s="150"/>
      <c r="D1851" s="150"/>
      <c r="E1851" s="151"/>
      <c r="F1851" s="151"/>
      <c r="G1851" s="150"/>
    </row>
    <row r="1852" spans="1:7" ht="17.100000000000001">
      <c r="A1852" s="150"/>
      <c r="B1852" s="150"/>
      <c r="C1852" s="150"/>
      <c r="D1852" s="150"/>
      <c r="E1852" s="151"/>
      <c r="F1852" s="151"/>
      <c r="G1852" s="150"/>
    </row>
    <row r="1853" spans="1:7" ht="17.100000000000001">
      <c r="A1853" s="150"/>
      <c r="B1853" s="150"/>
      <c r="C1853" s="150"/>
      <c r="D1853" s="150"/>
      <c r="E1853" s="151"/>
      <c r="F1853" s="150"/>
      <c r="G1853" s="150"/>
    </row>
    <row r="1854" spans="1:7" ht="17.100000000000001">
      <c r="A1854" s="150"/>
      <c r="B1854" s="150"/>
      <c r="C1854" s="150"/>
      <c r="D1854" s="150"/>
      <c r="E1854" s="151"/>
      <c r="F1854" s="150"/>
      <c r="G1854" s="150"/>
    </row>
    <row r="1855" spans="1:7" ht="17.100000000000001">
      <c r="A1855" s="150"/>
      <c r="B1855" s="150"/>
      <c r="C1855" s="150"/>
      <c r="D1855" s="150"/>
      <c r="E1855" s="151"/>
      <c r="F1855" s="151"/>
      <c r="G1855" s="150"/>
    </row>
    <row r="1856" spans="1:7">
      <c r="A1856" s="36"/>
      <c r="B1856" s="36"/>
      <c r="C1856" s="36"/>
      <c r="D1856" s="36"/>
      <c r="E1856" s="51"/>
      <c r="F1856" s="51"/>
      <c r="G1856" s="36"/>
    </row>
    <row r="1857" spans="1:7" ht="17.100000000000001">
      <c r="A1857" s="150"/>
      <c r="B1857" s="150"/>
      <c r="C1857" s="150"/>
      <c r="D1857" s="150"/>
      <c r="E1857" s="151"/>
      <c r="F1857" s="151"/>
      <c r="G1857" s="150"/>
    </row>
    <row r="1858" spans="1:7" ht="17.100000000000001">
      <c r="A1858" s="150"/>
      <c r="B1858" s="150"/>
      <c r="C1858" s="150"/>
      <c r="D1858" s="150"/>
      <c r="E1858" s="151"/>
      <c r="F1858" s="150"/>
      <c r="G1858" s="150"/>
    </row>
    <row r="1859" spans="1:7" ht="17.100000000000001">
      <c r="A1859" s="150"/>
      <c r="B1859" s="150"/>
      <c r="C1859" s="150"/>
      <c r="D1859" s="150"/>
      <c r="E1859" s="151"/>
      <c r="F1859" s="151"/>
      <c r="G1859" s="150"/>
    </row>
    <row r="1860" spans="1:7" ht="17.100000000000001">
      <c r="A1860" s="150"/>
      <c r="B1860" s="150"/>
      <c r="C1860" s="150"/>
      <c r="D1860" s="150"/>
      <c r="E1860" s="151"/>
      <c r="F1860" s="151"/>
      <c r="G1860" s="150"/>
    </row>
    <row r="1861" spans="1:7" ht="17.100000000000001">
      <c r="A1861" s="52"/>
      <c r="B1861" s="52"/>
      <c r="C1861" s="52"/>
      <c r="D1861" s="52"/>
      <c r="E1861" s="53"/>
      <c r="F1861" s="52"/>
      <c r="G1861" s="52"/>
    </row>
    <row r="1862" spans="1:7" ht="17.100000000000001">
      <c r="A1862" s="150"/>
      <c r="B1862" s="150"/>
      <c r="C1862" s="150"/>
      <c r="D1862" s="150"/>
      <c r="E1862" s="151"/>
      <c r="F1862" s="151"/>
      <c r="G1862" s="150"/>
    </row>
    <row r="1863" spans="1:7" ht="17.100000000000001">
      <c r="A1863" s="150"/>
      <c r="B1863" s="150"/>
      <c r="C1863" s="150"/>
      <c r="D1863" s="150"/>
      <c r="E1863" s="151"/>
      <c r="F1863" s="151"/>
      <c r="G1863" s="150"/>
    </row>
    <row r="1864" spans="1:7" ht="17.100000000000001">
      <c r="A1864" s="52"/>
      <c r="B1864" s="52"/>
      <c r="C1864" s="52"/>
      <c r="D1864" s="52"/>
      <c r="E1864" s="53"/>
      <c r="F1864" s="52"/>
      <c r="G1864" s="52"/>
    </row>
    <row r="1865" spans="1:7" ht="17.100000000000001">
      <c r="A1865" s="150"/>
      <c r="B1865" s="150"/>
      <c r="C1865" s="150"/>
      <c r="D1865" s="150"/>
      <c r="E1865" s="151"/>
      <c r="F1865" s="150"/>
      <c r="G1865" s="150"/>
    </row>
    <row r="1866" spans="1:7" ht="17.100000000000001">
      <c r="A1866" s="150"/>
      <c r="B1866" s="150"/>
      <c r="C1866" s="150"/>
      <c r="D1866" s="150"/>
      <c r="E1866" s="151"/>
      <c r="F1866" s="151"/>
      <c r="G1866" s="150"/>
    </row>
    <row r="1867" spans="1:7" ht="17.100000000000001">
      <c r="A1867" s="150"/>
      <c r="B1867" s="150"/>
      <c r="C1867" s="150"/>
      <c r="D1867" s="150"/>
      <c r="E1867" s="151"/>
      <c r="F1867" s="151"/>
      <c r="G1867" s="150"/>
    </row>
    <row r="1868" spans="1:7" ht="17.100000000000001">
      <c r="A1868" s="52"/>
      <c r="B1868" s="52"/>
      <c r="C1868" s="52"/>
      <c r="D1868" s="52"/>
      <c r="E1868" s="53"/>
      <c r="F1868" s="52"/>
      <c r="G1868" s="52"/>
    </row>
    <row r="1869" spans="1:7" ht="17.100000000000001">
      <c r="A1869" s="150"/>
      <c r="B1869" s="150"/>
      <c r="C1869" s="150"/>
      <c r="D1869" s="150"/>
      <c r="E1869" s="151"/>
      <c r="F1869" s="151"/>
      <c r="G1869" s="150"/>
    </row>
    <row r="1870" spans="1:7" ht="17.100000000000001">
      <c r="A1870" s="150"/>
      <c r="B1870" s="150"/>
      <c r="C1870" s="150"/>
      <c r="D1870" s="150"/>
      <c r="E1870" s="151"/>
      <c r="F1870" s="151"/>
      <c r="G1870" s="150"/>
    </row>
    <row r="1871" spans="1:7" ht="17.100000000000001">
      <c r="A1871" s="150"/>
      <c r="B1871" s="150"/>
      <c r="C1871" s="150"/>
      <c r="D1871" s="150"/>
      <c r="E1871" s="151"/>
      <c r="F1871" s="151"/>
      <c r="G1871" s="150"/>
    </row>
    <row r="1872" spans="1:7" ht="17.100000000000001">
      <c r="A1872" s="150"/>
      <c r="B1872" s="150"/>
      <c r="C1872" s="150"/>
      <c r="D1872" s="150"/>
      <c r="E1872" s="151"/>
      <c r="F1872" s="151"/>
      <c r="G1872" s="150"/>
    </row>
    <row r="1873" spans="1:7" ht="17.100000000000001">
      <c r="A1873" s="52"/>
      <c r="B1873" s="52"/>
      <c r="C1873" s="52"/>
      <c r="D1873" s="52"/>
      <c r="E1873" s="53"/>
      <c r="F1873" s="52"/>
      <c r="G1873" s="52"/>
    </row>
    <row r="1874" spans="1:7" ht="17.100000000000001">
      <c r="A1874" s="150"/>
      <c r="B1874" s="150"/>
      <c r="C1874" s="150"/>
      <c r="D1874" s="150"/>
      <c r="E1874" s="151"/>
      <c r="F1874" s="151"/>
      <c r="G1874" s="150"/>
    </row>
    <row r="1875" spans="1:7" ht="17.100000000000001">
      <c r="A1875" s="150"/>
      <c r="B1875" s="150"/>
      <c r="C1875" s="150"/>
      <c r="D1875" s="150"/>
      <c r="E1875" s="151"/>
      <c r="F1875" s="151"/>
      <c r="G1875" s="150"/>
    </row>
    <row r="1876" spans="1:7" ht="17.100000000000001">
      <c r="A1876" s="150"/>
      <c r="B1876" s="150"/>
      <c r="C1876" s="150"/>
      <c r="D1876" s="150"/>
      <c r="E1876" s="151"/>
      <c r="F1876" s="151"/>
      <c r="G1876" s="150"/>
    </row>
    <row r="1877" spans="1:7" ht="17.100000000000001">
      <c r="A1877" s="150"/>
      <c r="B1877" s="150"/>
      <c r="C1877" s="150"/>
      <c r="D1877" s="150"/>
      <c r="E1877" s="151"/>
      <c r="F1877" s="151"/>
      <c r="G1877" s="150"/>
    </row>
    <row r="1878" spans="1:7" ht="17.100000000000001">
      <c r="A1878" s="150"/>
      <c r="B1878" s="150"/>
      <c r="C1878" s="150"/>
      <c r="D1878" s="150"/>
      <c r="E1878" s="151"/>
      <c r="F1878" s="151"/>
      <c r="G1878" s="150"/>
    </row>
    <row r="1879" spans="1:7" ht="17.100000000000001">
      <c r="A1879" s="150"/>
      <c r="B1879" s="150"/>
      <c r="C1879" s="150"/>
      <c r="D1879" s="150"/>
      <c r="E1879" s="151"/>
      <c r="F1879" s="151"/>
      <c r="G1879" s="150"/>
    </row>
    <row r="1880" spans="1:7" ht="17.100000000000001">
      <c r="A1880" s="52"/>
      <c r="B1880" s="52"/>
      <c r="C1880" s="52"/>
      <c r="D1880" s="52"/>
      <c r="E1880" s="53"/>
      <c r="F1880" s="52"/>
      <c r="G1880" s="52"/>
    </row>
    <row r="1881" spans="1:7" ht="17.100000000000001">
      <c r="A1881" s="148"/>
      <c r="B1881" s="148"/>
      <c r="C1881" s="148"/>
      <c r="D1881" s="148"/>
      <c r="E1881" s="149"/>
      <c r="F1881" s="149"/>
      <c r="G1881" s="148"/>
    </row>
    <row r="1882" spans="1:7" ht="17.100000000000001">
      <c r="A1882" s="150"/>
      <c r="B1882" s="150"/>
      <c r="C1882" s="150"/>
      <c r="D1882" s="150"/>
      <c r="E1882" s="151"/>
      <c r="F1882" s="151"/>
      <c r="G1882" s="150"/>
    </row>
    <row r="1883" spans="1:7" ht="17.100000000000001">
      <c r="A1883" s="150"/>
      <c r="B1883" s="150"/>
      <c r="C1883" s="150"/>
      <c r="D1883" s="150"/>
      <c r="E1883" s="151"/>
      <c r="F1883" s="151"/>
      <c r="G1883" s="150"/>
    </row>
    <row r="1884" spans="1:7" ht="17.100000000000001">
      <c r="A1884" s="150"/>
      <c r="B1884" s="150"/>
      <c r="C1884" s="150"/>
      <c r="D1884" s="150"/>
      <c r="E1884" s="151"/>
      <c r="F1884" s="151"/>
      <c r="G1884" s="150"/>
    </row>
    <row r="1885" spans="1:7" ht="17.100000000000001">
      <c r="A1885" s="148"/>
      <c r="B1885" s="148"/>
      <c r="C1885" s="148"/>
      <c r="D1885" s="148"/>
      <c r="E1885" s="149"/>
      <c r="F1885" s="149"/>
      <c r="G1885" s="148"/>
    </row>
    <row r="1886" spans="1:7" ht="17.100000000000001">
      <c r="A1886" s="150"/>
      <c r="B1886" s="150"/>
      <c r="C1886" s="150"/>
      <c r="D1886" s="150"/>
      <c r="E1886" s="151"/>
      <c r="F1886" s="151"/>
      <c r="G1886" s="150"/>
    </row>
    <row r="1887" spans="1:7" ht="17.100000000000001">
      <c r="A1887" s="150"/>
      <c r="B1887" s="150"/>
      <c r="C1887" s="150"/>
      <c r="D1887" s="150"/>
      <c r="E1887" s="151"/>
      <c r="F1887" s="151"/>
      <c r="G1887" s="150"/>
    </row>
    <row r="1888" spans="1:7" ht="17.100000000000001">
      <c r="A1888" s="150"/>
      <c r="B1888" s="150"/>
      <c r="C1888" s="150"/>
      <c r="D1888" s="150"/>
      <c r="E1888" s="151"/>
      <c r="F1888" s="151"/>
      <c r="G1888" s="150"/>
    </row>
    <row r="1889" spans="1:7" ht="17.100000000000001">
      <c r="A1889" s="150"/>
      <c r="B1889" s="150"/>
      <c r="C1889" s="150"/>
      <c r="D1889" s="150"/>
      <c r="E1889" s="151"/>
      <c r="F1889" s="151"/>
      <c r="G1889" s="150"/>
    </row>
    <row r="1890" spans="1:7" ht="17.100000000000001">
      <c r="A1890" s="148"/>
      <c r="B1890" s="148"/>
      <c r="C1890" s="148"/>
      <c r="D1890" s="148"/>
      <c r="E1890" s="149"/>
      <c r="F1890" s="149"/>
      <c r="G1890" s="148"/>
    </row>
    <row r="1891" spans="1:7" ht="17.100000000000001">
      <c r="A1891" s="150"/>
      <c r="B1891" s="150"/>
      <c r="C1891" s="150"/>
      <c r="D1891" s="150"/>
      <c r="E1891" s="151"/>
      <c r="F1891" s="150"/>
      <c r="G1891" s="150"/>
    </row>
    <row r="1892" spans="1:7" ht="17.100000000000001">
      <c r="A1892" s="150"/>
      <c r="B1892" s="150"/>
      <c r="C1892" s="150"/>
      <c r="D1892" s="150"/>
      <c r="E1892" s="151"/>
      <c r="F1892" s="151"/>
      <c r="G1892" s="150"/>
    </row>
    <row r="1893" spans="1:7" ht="17.100000000000001">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100000000000001">
      <c r="A1896" s="150"/>
      <c r="B1896" s="150"/>
      <c r="C1896" s="150"/>
      <c r="D1896" s="150"/>
      <c r="E1896" s="151"/>
      <c r="F1896" s="150"/>
      <c r="G1896" s="150"/>
    </row>
    <row r="1897" spans="1:7" ht="17.100000000000001">
      <c r="A1897" s="150"/>
      <c r="B1897" s="150"/>
      <c r="C1897" s="150"/>
      <c r="D1897" s="150"/>
      <c r="E1897" s="151"/>
      <c r="F1897" s="151"/>
      <c r="G1897" s="150"/>
    </row>
    <row r="1898" spans="1:7" ht="17.100000000000001">
      <c r="A1898" s="150"/>
      <c r="B1898" s="150"/>
      <c r="C1898" s="150"/>
      <c r="D1898" s="150"/>
      <c r="E1898" s="151"/>
      <c r="F1898" s="151"/>
      <c r="G1898" s="150"/>
    </row>
    <row r="1899" spans="1:7">
      <c r="A1899" s="36"/>
      <c r="B1899" s="36"/>
      <c r="C1899" s="36"/>
      <c r="D1899" s="36"/>
      <c r="E1899" s="51"/>
      <c r="F1899" s="51"/>
      <c r="G1899" s="36"/>
    </row>
    <row r="1900" spans="1:7" ht="17.100000000000001">
      <c r="A1900" s="150"/>
      <c r="B1900" s="150"/>
      <c r="C1900" s="150"/>
      <c r="D1900" s="150"/>
      <c r="E1900" s="151"/>
      <c r="F1900" s="151"/>
      <c r="G1900" s="150"/>
    </row>
    <row r="1901" spans="1:7" ht="17.100000000000001">
      <c r="A1901" s="150"/>
      <c r="B1901" s="150"/>
      <c r="C1901" s="150"/>
      <c r="D1901" s="150"/>
      <c r="E1901" s="151"/>
      <c r="F1901" s="151"/>
      <c r="G1901" s="150"/>
    </row>
    <row r="1902" spans="1:7" ht="17.100000000000001">
      <c r="A1902" s="150"/>
      <c r="B1902" s="150"/>
      <c r="C1902" s="150"/>
      <c r="D1902" s="150"/>
      <c r="E1902" s="151"/>
      <c r="F1902" s="151"/>
      <c r="G1902" s="150"/>
    </row>
    <row r="1903" spans="1:7" ht="17.100000000000001">
      <c r="A1903" s="150"/>
      <c r="B1903" s="150"/>
      <c r="C1903" s="150"/>
      <c r="D1903" s="150"/>
      <c r="E1903" s="151"/>
      <c r="F1903" s="151"/>
      <c r="G1903" s="150"/>
    </row>
    <row r="1904" spans="1:7" ht="17.100000000000001">
      <c r="A1904" s="150"/>
      <c r="B1904" s="150"/>
      <c r="C1904" s="150"/>
      <c r="D1904" s="150"/>
      <c r="E1904" s="151"/>
      <c r="F1904" s="151"/>
      <c r="G1904" s="150"/>
    </row>
    <row r="1905" spans="1:7" ht="17.100000000000001">
      <c r="A1905" s="148"/>
      <c r="B1905" s="148"/>
      <c r="C1905" s="148"/>
      <c r="D1905" s="148"/>
      <c r="E1905" s="149"/>
      <c r="F1905" s="149"/>
      <c r="G1905" s="148"/>
    </row>
    <row r="1906" spans="1:7" ht="17.100000000000001">
      <c r="A1906" s="52"/>
      <c r="B1906" s="52"/>
      <c r="C1906" s="52"/>
      <c r="D1906" s="52"/>
      <c r="E1906" s="53"/>
      <c r="F1906" s="52"/>
      <c r="G1906" s="52"/>
    </row>
    <row r="1907" spans="1:7" ht="17.100000000000001">
      <c r="A1907" s="150"/>
      <c r="B1907" s="150"/>
      <c r="C1907" s="150"/>
      <c r="D1907" s="150"/>
      <c r="E1907" s="151"/>
      <c r="F1907" s="150"/>
      <c r="G1907" s="150"/>
    </row>
    <row r="1908" spans="1:7" ht="17.100000000000001">
      <c r="A1908" s="150"/>
      <c r="B1908" s="150"/>
      <c r="C1908" s="150"/>
      <c r="D1908" s="150"/>
      <c r="E1908" s="151"/>
      <c r="F1908" s="151"/>
      <c r="G1908" s="150"/>
    </row>
    <row r="1909" spans="1:7" ht="17.100000000000001">
      <c r="A1909" s="150"/>
      <c r="B1909" s="150"/>
      <c r="C1909" s="150"/>
      <c r="D1909" s="150"/>
      <c r="E1909" s="151"/>
      <c r="F1909" s="151"/>
      <c r="G1909" s="150"/>
    </row>
    <row r="1910" spans="1:7" ht="17.100000000000001">
      <c r="A1910" s="150"/>
      <c r="B1910" s="150"/>
      <c r="C1910" s="150"/>
      <c r="D1910" s="150"/>
      <c r="E1910" s="151"/>
      <c r="F1910" s="151"/>
      <c r="G1910" s="150"/>
    </row>
    <row r="1911" spans="1:7" ht="17.100000000000001">
      <c r="A1911" s="52"/>
      <c r="B1911" s="52"/>
      <c r="C1911" s="52"/>
      <c r="D1911" s="52"/>
      <c r="E1911" s="53"/>
      <c r="F1911" s="52"/>
      <c r="G1911" s="52"/>
    </row>
    <row r="1912" spans="1:7" ht="17.100000000000001">
      <c r="A1912" s="150"/>
      <c r="B1912" s="150"/>
      <c r="C1912" s="150"/>
      <c r="D1912" s="150"/>
      <c r="E1912" s="151"/>
      <c r="F1912" s="151"/>
      <c r="G1912" s="150"/>
    </row>
    <row r="1913" spans="1:7" ht="17.100000000000001">
      <c r="A1913" s="150"/>
      <c r="B1913" s="150"/>
      <c r="C1913" s="150"/>
      <c r="D1913" s="150"/>
      <c r="E1913" s="151"/>
      <c r="F1913" s="151"/>
      <c r="G1913" s="150"/>
    </row>
    <row r="1914" spans="1:7" ht="17.100000000000001">
      <c r="A1914" s="150"/>
      <c r="B1914" s="150"/>
      <c r="C1914" s="150"/>
      <c r="D1914" s="150"/>
      <c r="E1914" s="151"/>
      <c r="F1914" s="151"/>
      <c r="G1914" s="150"/>
    </row>
    <row r="1915" spans="1:7" ht="17.100000000000001">
      <c r="A1915" s="148"/>
      <c r="B1915" s="148"/>
      <c r="C1915" s="148"/>
      <c r="D1915" s="148"/>
      <c r="E1915" s="149"/>
      <c r="F1915" s="149"/>
      <c r="G1915" s="148"/>
    </row>
    <row r="1916" spans="1:7" ht="17.100000000000001">
      <c r="A1916" s="150"/>
      <c r="B1916" s="150"/>
      <c r="C1916" s="150"/>
      <c r="D1916" s="150"/>
      <c r="E1916" s="151"/>
      <c r="F1916" s="151"/>
      <c r="G1916" s="150"/>
    </row>
    <row r="1917" spans="1:7" ht="17.100000000000001">
      <c r="A1917" s="150"/>
      <c r="B1917" s="150"/>
      <c r="C1917" s="150"/>
      <c r="D1917" s="150"/>
      <c r="E1917" s="151"/>
      <c r="F1917" s="151"/>
      <c r="G1917" s="150"/>
    </row>
    <row r="1918" spans="1:7" ht="17.100000000000001">
      <c r="A1918" s="148"/>
      <c r="B1918" s="148"/>
      <c r="C1918" s="148"/>
      <c r="D1918" s="148"/>
      <c r="E1918" s="149"/>
      <c r="F1918" s="149"/>
      <c r="G1918" s="148"/>
    </row>
    <row r="1919" spans="1:7" ht="17.100000000000001">
      <c r="A1919" s="150"/>
      <c r="B1919" s="150"/>
      <c r="C1919" s="150"/>
      <c r="D1919" s="150"/>
      <c r="E1919" s="151"/>
      <c r="F1919" s="150"/>
      <c r="G1919" s="150"/>
    </row>
    <row r="1920" spans="1:7" ht="17.100000000000001">
      <c r="A1920" s="150"/>
      <c r="B1920" s="150"/>
      <c r="C1920" s="150"/>
      <c r="D1920" s="150"/>
      <c r="E1920" s="151"/>
      <c r="F1920" s="151"/>
      <c r="G1920" s="150"/>
    </row>
    <row r="1921" spans="1:7" ht="17.100000000000001">
      <c r="A1921" s="150"/>
      <c r="B1921" s="150"/>
      <c r="C1921" s="150"/>
      <c r="D1921" s="150"/>
      <c r="E1921" s="151"/>
      <c r="F1921" s="151"/>
      <c r="G1921" s="150"/>
    </row>
    <row r="1922" spans="1:7" ht="17.100000000000001">
      <c r="A1922" s="52"/>
      <c r="B1922" s="52"/>
      <c r="C1922" s="52"/>
      <c r="D1922" s="52"/>
      <c r="E1922" s="53"/>
      <c r="F1922" s="52"/>
      <c r="G1922" s="52"/>
    </row>
    <row r="1923" spans="1:7" ht="17.100000000000001">
      <c r="A1923" s="150"/>
      <c r="B1923" s="150"/>
      <c r="C1923" s="150"/>
      <c r="D1923" s="150"/>
      <c r="E1923" s="151"/>
      <c r="F1923" s="151"/>
      <c r="G1923" s="150"/>
    </row>
    <row r="1924" spans="1:7" ht="17.100000000000001">
      <c r="A1924" s="150"/>
      <c r="B1924" s="150"/>
      <c r="C1924" s="150"/>
      <c r="D1924" s="150"/>
      <c r="E1924" s="151"/>
      <c r="F1924" s="151"/>
      <c r="G1924" s="150"/>
    </row>
    <row r="1925" spans="1:7" ht="17.100000000000001">
      <c r="A1925" s="150"/>
      <c r="B1925" s="150"/>
      <c r="C1925" s="150"/>
      <c r="D1925" s="150"/>
      <c r="E1925" s="151"/>
      <c r="F1925" s="151"/>
      <c r="G1925" s="150"/>
    </row>
    <row r="1926" spans="1:7" ht="17.100000000000001">
      <c r="A1926" s="150"/>
      <c r="B1926" s="150"/>
      <c r="C1926" s="150"/>
      <c r="D1926" s="150"/>
      <c r="E1926" s="151"/>
      <c r="F1926" s="151"/>
      <c r="G1926" s="150"/>
    </row>
    <row r="1927" spans="1:7" ht="17.100000000000001">
      <c r="A1927" s="150"/>
      <c r="B1927" s="150"/>
      <c r="C1927" s="150"/>
      <c r="D1927" s="150"/>
      <c r="E1927" s="151"/>
      <c r="F1927" s="150"/>
      <c r="G1927" s="150"/>
    </row>
    <row r="1928" spans="1:7" ht="17.100000000000001">
      <c r="A1928" s="150"/>
      <c r="B1928" s="150"/>
      <c r="C1928" s="150"/>
      <c r="D1928" s="150"/>
      <c r="E1928" s="151"/>
      <c r="F1928" s="151"/>
      <c r="G1928" s="150"/>
    </row>
    <row r="1929" spans="1:7" ht="17.100000000000001">
      <c r="A1929" s="148"/>
      <c r="B1929" s="148"/>
      <c r="C1929" s="148"/>
      <c r="D1929" s="148"/>
      <c r="E1929" s="149"/>
      <c r="F1929" s="149"/>
      <c r="G1929" s="148"/>
    </row>
    <row r="1930" spans="1:7" ht="17.100000000000001">
      <c r="A1930" s="52"/>
      <c r="B1930" s="52"/>
      <c r="C1930" s="52"/>
      <c r="D1930" s="52"/>
      <c r="E1930" s="53"/>
      <c r="F1930" s="52"/>
      <c r="G1930" s="52"/>
    </row>
    <row r="1931" spans="1:7">
      <c r="A1931" s="36"/>
      <c r="B1931" s="36"/>
      <c r="C1931" s="36"/>
      <c r="D1931" s="36"/>
      <c r="E1931" s="51"/>
      <c r="F1931" s="51"/>
      <c r="G1931" s="36"/>
    </row>
    <row r="1932" spans="1:7" ht="17.100000000000001">
      <c r="A1932" s="150"/>
      <c r="B1932" s="150"/>
      <c r="C1932" s="150"/>
      <c r="D1932" s="150"/>
      <c r="E1932" s="151"/>
      <c r="F1932" s="151"/>
      <c r="G1932" s="150"/>
    </row>
    <row r="1933" spans="1:7" ht="17.100000000000001">
      <c r="A1933" s="150"/>
      <c r="B1933" s="150"/>
      <c r="C1933" s="150"/>
      <c r="D1933" s="150"/>
      <c r="E1933" s="151"/>
      <c r="F1933" s="150"/>
      <c r="G1933" s="150"/>
    </row>
    <row r="1934" spans="1:7" ht="17.100000000000001">
      <c r="A1934" s="150"/>
      <c r="B1934" s="150"/>
      <c r="C1934" s="150"/>
      <c r="D1934" s="150"/>
      <c r="E1934" s="151"/>
      <c r="F1934" s="150"/>
      <c r="G1934" s="150"/>
    </row>
    <row r="1935" spans="1:7" ht="17.100000000000001">
      <c r="A1935" s="150"/>
      <c r="B1935" s="150"/>
      <c r="C1935" s="150"/>
      <c r="D1935" s="150"/>
      <c r="E1935" s="151"/>
      <c r="F1935" s="151"/>
      <c r="G1935" s="150"/>
    </row>
    <row r="1936" spans="1:7" ht="17.100000000000001">
      <c r="A1936" s="150"/>
      <c r="B1936" s="150"/>
      <c r="C1936" s="150"/>
      <c r="D1936" s="150"/>
      <c r="E1936" s="151"/>
      <c r="F1936" s="151"/>
      <c r="G1936" s="150"/>
    </row>
    <row r="1937" spans="1:7" ht="17.100000000000001">
      <c r="A1937" s="150"/>
      <c r="B1937" s="150"/>
      <c r="C1937" s="150"/>
      <c r="D1937" s="150"/>
      <c r="E1937" s="151"/>
      <c r="F1937" s="150"/>
      <c r="G1937" s="150"/>
    </row>
    <row r="1938" spans="1:7" ht="17.100000000000001">
      <c r="A1938" s="150"/>
      <c r="B1938" s="150"/>
      <c r="C1938" s="150"/>
      <c r="D1938" s="150"/>
      <c r="E1938" s="151"/>
      <c r="F1938" s="151"/>
      <c r="G1938" s="150"/>
    </row>
    <row r="1939" spans="1:7" ht="17.100000000000001">
      <c r="A1939" s="150"/>
      <c r="B1939" s="150"/>
      <c r="C1939" s="150"/>
      <c r="D1939" s="150"/>
      <c r="E1939" s="151"/>
      <c r="F1939" s="150"/>
      <c r="G1939" s="150"/>
    </row>
    <row r="1940" spans="1:7">
      <c r="A1940" s="36"/>
      <c r="B1940" s="36"/>
      <c r="C1940" s="36"/>
      <c r="D1940" s="36"/>
      <c r="E1940" s="51"/>
      <c r="F1940" s="51"/>
      <c r="G1940" s="36"/>
    </row>
    <row r="1941" spans="1:7" ht="17.100000000000001">
      <c r="A1941" s="150"/>
      <c r="B1941" s="150"/>
      <c r="C1941" s="150"/>
      <c r="D1941" s="150"/>
      <c r="E1941" s="151"/>
      <c r="F1941" s="151"/>
      <c r="G1941" s="150"/>
    </row>
    <row r="1942" spans="1:7" ht="17.100000000000001">
      <c r="A1942" s="150"/>
      <c r="B1942" s="150"/>
      <c r="C1942" s="150"/>
      <c r="D1942" s="150"/>
      <c r="E1942" s="151"/>
      <c r="F1942" s="150"/>
      <c r="G1942" s="150"/>
    </row>
    <row r="1943" spans="1:7" ht="17.100000000000001">
      <c r="A1943" s="150"/>
      <c r="B1943" s="150"/>
      <c r="C1943" s="150"/>
      <c r="D1943" s="150"/>
      <c r="E1943" s="151"/>
      <c r="F1943" s="151"/>
      <c r="G1943" s="150"/>
    </row>
    <row r="1944" spans="1:7" ht="17.100000000000001">
      <c r="A1944" s="150"/>
      <c r="B1944" s="150"/>
      <c r="C1944" s="150"/>
      <c r="D1944" s="150"/>
      <c r="E1944" s="151"/>
      <c r="F1944" s="151"/>
      <c r="G1944" s="150"/>
    </row>
    <row r="1945" spans="1:7" ht="17.100000000000001">
      <c r="A1945" s="150"/>
      <c r="B1945" s="150"/>
      <c r="C1945" s="150"/>
      <c r="D1945" s="150"/>
      <c r="E1945" s="151"/>
      <c r="F1945" s="150"/>
      <c r="G1945" s="150"/>
    </row>
    <row r="1946" spans="1:7" ht="17.100000000000001">
      <c r="A1946" s="150"/>
      <c r="B1946" s="150"/>
      <c r="C1946" s="150"/>
      <c r="D1946" s="150"/>
      <c r="E1946" s="151"/>
      <c r="F1946" s="151"/>
      <c r="G1946" s="150"/>
    </row>
    <row r="1947" spans="1:7" ht="17.100000000000001">
      <c r="A1947" s="150"/>
      <c r="B1947" s="150"/>
      <c r="C1947" s="150"/>
      <c r="D1947" s="150"/>
      <c r="E1947" s="151"/>
      <c r="F1947" s="151"/>
      <c r="G1947" s="150"/>
    </row>
    <row r="1948" spans="1:7" ht="17.100000000000001">
      <c r="A1948" s="150"/>
      <c r="B1948" s="150"/>
      <c r="C1948" s="150"/>
      <c r="D1948" s="150"/>
      <c r="E1948" s="151"/>
      <c r="F1948" s="151"/>
      <c r="G1948" s="150"/>
    </row>
    <row r="1949" spans="1:7" ht="17.100000000000001">
      <c r="A1949" s="52"/>
      <c r="B1949" s="52"/>
      <c r="C1949" s="52"/>
      <c r="D1949" s="52"/>
      <c r="E1949" s="53"/>
      <c r="F1949" s="52"/>
      <c r="G1949" s="52"/>
    </row>
    <row r="1950" spans="1:7" ht="17.100000000000001">
      <c r="A1950" s="150"/>
      <c r="B1950" s="150"/>
      <c r="C1950" s="150"/>
      <c r="D1950" s="150"/>
      <c r="E1950" s="151"/>
      <c r="F1950" s="151"/>
      <c r="G1950" s="150"/>
    </row>
    <row r="1951" spans="1:7" ht="17.100000000000001">
      <c r="A1951" s="150"/>
      <c r="B1951" s="150"/>
      <c r="C1951" s="150"/>
      <c r="D1951" s="150"/>
      <c r="E1951" s="151"/>
      <c r="F1951" s="151"/>
      <c r="G1951" s="150"/>
    </row>
    <row r="1952" spans="1:7" ht="17.100000000000001">
      <c r="A1952" s="150"/>
      <c r="B1952" s="150"/>
      <c r="C1952" s="150"/>
      <c r="D1952" s="150"/>
      <c r="E1952" s="151"/>
      <c r="F1952" s="150"/>
      <c r="G1952" s="150"/>
    </row>
    <row r="1953" spans="1:7" ht="17.100000000000001">
      <c r="A1953" s="150"/>
      <c r="B1953" s="150"/>
      <c r="C1953" s="150"/>
      <c r="D1953" s="150"/>
      <c r="E1953" s="151"/>
      <c r="F1953" s="151"/>
      <c r="G1953" s="150"/>
    </row>
    <row r="1954" spans="1:7" ht="17.100000000000001">
      <c r="A1954" s="52"/>
      <c r="B1954" s="52"/>
      <c r="C1954" s="52"/>
      <c r="D1954" s="52"/>
      <c r="E1954" s="53"/>
      <c r="F1954" s="52"/>
      <c r="G1954" s="52"/>
    </row>
    <row r="1955" spans="1:7" ht="17.100000000000001">
      <c r="A1955" s="150"/>
      <c r="B1955" s="150"/>
      <c r="C1955" s="150"/>
      <c r="D1955" s="150"/>
      <c r="E1955" s="151"/>
      <c r="F1955" s="151"/>
      <c r="G1955" s="150"/>
    </row>
    <row r="1956" spans="1:7" ht="17.100000000000001">
      <c r="A1956" s="150"/>
      <c r="B1956" s="150"/>
      <c r="C1956" s="150"/>
      <c r="D1956" s="150"/>
      <c r="E1956" s="151"/>
      <c r="F1956" s="151"/>
      <c r="G1956" s="150"/>
    </row>
    <row r="1957" spans="1:7" ht="17.100000000000001">
      <c r="A1957" s="150"/>
      <c r="B1957" s="150"/>
      <c r="C1957" s="150"/>
      <c r="D1957" s="150"/>
      <c r="E1957" s="151"/>
      <c r="F1957" s="150"/>
      <c r="G1957" s="150"/>
    </row>
    <row r="1958" spans="1:7" ht="17.100000000000001">
      <c r="A1958" s="148"/>
      <c r="B1958" s="148"/>
      <c r="C1958" s="148"/>
      <c r="D1958" s="148"/>
      <c r="E1958" s="149"/>
      <c r="F1958" s="149"/>
      <c r="G1958" s="148"/>
    </row>
    <row r="1959" spans="1:7" ht="17.100000000000001">
      <c r="A1959" s="148"/>
      <c r="B1959" s="148"/>
      <c r="C1959" s="148"/>
      <c r="D1959" s="148"/>
      <c r="E1959" s="149"/>
      <c r="F1959" s="149"/>
      <c r="G1959" s="148"/>
    </row>
    <row r="1960" spans="1:7" ht="17.100000000000001">
      <c r="A1960" s="52"/>
      <c r="B1960" s="52"/>
      <c r="C1960" s="52"/>
      <c r="D1960" s="52"/>
      <c r="E1960" s="53"/>
      <c r="F1960" s="52"/>
      <c r="G1960" s="52"/>
    </row>
    <row r="1961" spans="1:7" ht="17.100000000000001">
      <c r="A1961" s="150"/>
      <c r="B1961" s="150"/>
      <c r="C1961" s="150"/>
      <c r="D1961" s="150"/>
      <c r="E1961" s="151"/>
      <c r="F1961" s="150"/>
      <c r="G1961" s="150"/>
    </row>
    <row r="1962" spans="1:7" ht="17.100000000000001">
      <c r="A1962" s="148"/>
      <c r="B1962" s="148"/>
      <c r="C1962" s="148"/>
      <c r="D1962" s="148"/>
      <c r="E1962" s="149"/>
      <c r="F1962" s="149"/>
      <c r="G1962" s="148"/>
    </row>
    <row r="1963" spans="1:7" ht="17.100000000000001">
      <c r="A1963" s="148"/>
      <c r="B1963" s="148"/>
      <c r="C1963" s="148"/>
      <c r="D1963" s="148"/>
      <c r="E1963" s="149"/>
      <c r="F1963" s="149"/>
      <c r="G1963" s="148"/>
    </row>
    <row r="1964" spans="1:7" ht="17.100000000000001">
      <c r="A1964" s="52"/>
      <c r="B1964" s="52"/>
      <c r="C1964" s="52"/>
      <c r="D1964" s="52"/>
      <c r="E1964" s="53"/>
      <c r="F1964" s="52"/>
      <c r="G1964" s="52"/>
    </row>
    <row r="1965" spans="1:7" ht="17.100000000000001">
      <c r="A1965" s="150"/>
      <c r="B1965" s="150"/>
      <c r="C1965" s="150"/>
      <c r="D1965" s="150"/>
      <c r="E1965" s="151"/>
      <c r="F1965" s="150"/>
      <c r="G1965" s="150"/>
    </row>
    <row r="1966" spans="1:7" ht="17.100000000000001">
      <c r="A1966" s="52"/>
      <c r="B1966" s="52"/>
      <c r="C1966" s="52"/>
      <c r="D1966" s="52"/>
      <c r="E1966" s="53"/>
      <c r="F1966" s="52"/>
      <c r="G1966" s="52"/>
    </row>
    <row r="1967" spans="1:7" ht="17.100000000000001">
      <c r="A1967" s="150"/>
      <c r="B1967" s="150"/>
      <c r="C1967" s="150"/>
      <c r="D1967" s="150"/>
      <c r="E1967" s="151"/>
      <c r="F1967" s="151"/>
      <c r="G1967" s="150"/>
    </row>
    <row r="1968" spans="1:7">
      <c r="A1968" s="36"/>
      <c r="B1968" s="36"/>
      <c r="C1968" s="36"/>
      <c r="D1968" s="36"/>
      <c r="E1968" s="51"/>
      <c r="F1968" s="51"/>
      <c r="G1968" s="36"/>
    </row>
    <row r="1969" spans="1:7" ht="17.100000000000001">
      <c r="A1969" s="52"/>
      <c r="B1969" s="52"/>
      <c r="C1969" s="52"/>
      <c r="D1969" s="52"/>
      <c r="E1969" s="53"/>
      <c r="F1969" s="52"/>
      <c r="G1969" s="52"/>
    </row>
    <row r="1970" spans="1:7" ht="17.100000000000001">
      <c r="A1970" s="150"/>
      <c r="B1970" s="150"/>
      <c r="C1970" s="150"/>
      <c r="D1970" s="150"/>
      <c r="E1970" s="151"/>
      <c r="F1970" s="151"/>
      <c r="G1970" s="150"/>
    </row>
    <row r="1971" spans="1:7" ht="17.100000000000001">
      <c r="A1971" s="150"/>
      <c r="B1971" s="150"/>
      <c r="C1971" s="150"/>
      <c r="D1971" s="150"/>
      <c r="E1971" s="151"/>
      <c r="F1971" s="150"/>
      <c r="G1971" s="150"/>
    </row>
    <row r="1972" spans="1:7">
      <c r="A1972" s="36"/>
      <c r="B1972" s="36"/>
      <c r="C1972" s="36"/>
      <c r="D1972" s="36"/>
      <c r="E1972" s="51"/>
      <c r="F1972" s="51"/>
      <c r="G1972" s="36"/>
    </row>
    <row r="1973" spans="1:7" ht="17.100000000000001">
      <c r="A1973" s="150"/>
      <c r="B1973" s="150"/>
      <c r="C1973" s="150"/>
      <c r="D1973" s="150"/>
      <c r="E1973" s="151"/>
      <c r="F1973" s="151"/>
      <c r="G1973" s="150"/>
    </row>
    <row r="1974" spans="1:7" ht="17.100000000000001">
      <c r="A1974" s="52"/>
      <c r="B1974" s="52"/>
      <c r="C1974" s="52"/>
      <c r="D1974" s="52"/>
      <c r="E1974" s="53"/>
      <c r="F1974" s="52"/>
      <c r="G1974" s="52"/>
    </row>
    <row r="1975" spans="1:7" ht="17.100000000000001">
      <c r="A1975" s="150"/>
      <c r="B1975" s="150"/>
      <c r="C1975" s="150"/>
      <c r="D1975" s="150"/>
      <c r="E1975" s="151"/>
      <c r="F1975" s="151"/>
      <c r="G1975" s="150"/>
    </row>
    <row r="1976" spans="1:7" ht="17.100000000000001">
      <c r="A1976" s="150"/>
      <c r="B1976" s="150"/>
      <c r="C1976" s="150"/>
      <c r="D1976" s="150"/>
      <c r="E1976" s="151"/>
      <c r="F1976" s="151"/>
      <c r="G1976" s="150"/>
    </row>
    <row r="1977" spans="1:7" ht="17.100000000000001">
      <c r="A1977" s="150"/>
      <c r="B1977" s="150"/>
      <c r="C1977" s="150"/>
      <c r="D1977" s="150"/>
      <c r="E1977" s="151"/>
      <c r="F1977" s="150"/>
      <c r="G1977" s="150"/>
    </row>
    <row r="1978" spans="1:7" ht="17.100000000000001">
      <c r="A1978" s="52"/>
      <c r="B1978" s="52"/>
      <c r="C1978" s="52"/>
      <c r="D1978" s="52"/>
      <c r="E1978" s="53"/>
      <c r="F1978" s="52"/>
      <c r="G1978" s="52"/>
    </row>
    <row r="1979" spans="1:7" ht="17.100000000000001">
      <c r="A1979" s="150"/>
      <c r="B1979" s="150"/>
      <c r="C1979" s="150"/>
      <c r="D1979" s="150"/>
      <c r="E1979" s="151"/>
      <c r="F1979" s="151"/>
      <c r="G1979" s="150"/>
    </row>
    <row r="1980" spans="1:7" ht="17.100000000000001">
      <c r="A1980" s="150"/>
      <c r="B1980" s="150"/>
      <c r="C1980" s="150"/>
      <c r="D1980" s="150"/>
      <c r="E1980" s="151"/>
      <c r="F1980" s="150"/>
      <c r="G1980" s="150"/>
    </row>
    <row r="1981" spans="1:7" ht="17.100000000000001">
      <c r="A1981" s="150"/>
      <c r="B1981" s="150"/>
      <c r="C1981" s="150"/>
      <c r="D1981" s="150"/>
      <c r="E1981" s="151"/>
      <c r="F1981" s="151"/>
      <c r="G1981" s="150"/>
    </row>
    <row r="1982" spans="1:7" ht="17.100000000000001">
      <c r="A1982" s="52"/>
      <c r="B1982" s="52"/>
      <c r="C1982" s="52"/>
      <c r="D1982" s="52"/>
      <c r="E1982" s="53"/>
      <c r="F1982" s="52"/>
      <c r="G1982" s="52"/>
    </row>
    <row r="1983" spans="1:7" ht="17.100000000000001">
      <c r="A1983" s="150"/>
      <c r="B1983" s="150"/>
      <c r="C1983" s="150"/>
      <c r="D1983" s="150"/>
      <c r="E1983" s="151"/>
      <c r="F1983" s="151"/>
      <c r="G1983" s="150"/>
    </row>
    <row r="1984" spans="1:7" ht="17.100000000000001">
      <c r="A1984" s="150"/>
      <c r="B1984" s="150"/>
      <c r="C1984" s="150"/>
      <c r="D1984" s="150"/>
      <c r="E1984" s="151"/>
      <c r="F1984" s="151"/>
      <c r="G1984" s="150"/>
    </row>
    <row r="1985" spans="1:7" ht="17.100000000000001">
      <c r="A1985" s="150"/>
      <c r="B1985" s="150"/>
      <c r="C1985" s="150"/>
      <c r="D1985" s="150"/>
      <c r="E1985" s="151"/>
      <c r="F1985" s="151"/>
      <c r="G1985" s="150"/>
    </row>
    <row r="1986" spans="1:7" ht="17.100000000000001">
      <c r="A1986" s="150"/>
      <c r="B1986" s="150"/>
      <c r="C1986" s="150"/>
      <c r="D1986" s="150"/>
      <c r="E1986" s="151"/>
      <c r="F1986" s="150"/>
      <c r="G1986" s="150"/>
    </row>
    <row r="1987" spans="1:7" ht="17.100000000000001">
      <c r="A1987" s="150"/>
      <c r="B1987" s="150"/>
      <c r="C1987" s="150"/>
      <c r="D1987" s="150"/>
      <c r="E1987" s="151"/>
      <c r="F1987" s="151"/>
      <c r="G1987" s="150"/>
    </row>
    <row r="1988" spans="1:7" ht="17.100000000000001">
      <c r="A1988" s="150"/>
      <c r="B1988" s="150"/>
      <c r="C1988" s="150"/>
      <c r="D1988" s="150"/>
      <c r="E1988" s="151"/>
      <c r="F1988" s="151"/>
      <c r="G1988" s="150"/>
    </row>
    <row r="1989" spans="1:7" ht="17.100000000000001">
      <c r="A1989" s="150"/>
      <c r="B1989" s="150"/>
      <c r="C1989" s="150"/>
      <c r="D1989" s="150"/>
      <c r="E1989" s="151"/>
      <c r="F1989" s="150"/>
      <c r="G1989" s="150"/>
    </row>
    <row r="1990" spans="1:7" ht="17.100000000000001">
      <c r="A1990" s="150"/>
      <c r="B1990" s="150"/>
      <c r="C1990" s="150"/>
      <c r="D1990" s="150"/>
      <c r="E1990" s="151"/>
      <c r="F1990" s="151"/>
      <c r="G1990" s="150"/>
    </row>
    <row r="1991" spans="1:7" ht="17.100000000000001">
      <c r="A1991" s="150"/>
      <c r="B1991" s="150"/>
      <c r="C1991" s="150"/>
      <c r="D1991" s="150"/>
      <c r="E1991" s="151"/>
      <c r="F1991" s="150"/>
      <c r="G1991" s="150"/>
    </row>
    <row r="1992" spans="1:7" ht="17.100000000000001">
      <c r="A1992" s="150"/>
      <c r="B1992" s="150"/>
      <c r="C1992" s="150"/>
      <c r="D1992" s="150"/>
      <c r="E1992" s="151"/>
      <c r="F1992" s="151"/>
      <c r="G1992" s="150"/>
    </row>
    <row r="1993" spans="1:7" ht="17.100000000000001">
      <c r="A1993" s="150"/>
      <c r="B1993" s="150"/>
      <c r="C1993" s="150"/>
      <c r="D1993" s="150"/>
      <c r="E1993" s="151"/>
      <c r="F1993" s="151"/>
      <c r="G1993" s="150"/>
    </row>
    <row r="1994" spans="1:7" ht="17.100000000000001">
      <c r="A1994" s="52"/>
      <c r="B1994" s="52"/>
      <c r="C1994" s="52"/>
      <c r="D1994" s="52"/>
      <c r="E1994" s="53"/>
      <c r="F1994" s="52"/>
      <c r="G1994" s="52"/>
    </row>
    <row r="1995" spans="1:7" ht="17.100000000000001">
      <c r="A1995" s="150"/>
      <c r="B1995" s="150"/>
      <c r="C1995" s="150"/>
      <c r="D1995" s="150"/>
      <c r="E1995" s="151"/>
      <c r="F1995" s="151"/>
      <c r="G1995" s="150"/>
    </row>
    <row r="1996" spans="1:7" ht="17.100000000000001">
      <c r="A1996" s="150"/>
      <c r="B1996" s="150"/>
      <c r="C1996" s="150"/>
      <c r="D1996" s="150"/>
      <c r="E1996" s="151"/>
      <c r="F1996" s="151"/>
      <c r="G1996" s="150"/>
    </row>
    <row r="1997" spans="1:7" ht="17.100000000000001">
      <c r="A1997" s="52"/>
      <c r="B1997" s="52"/>
      <c r="C1997" s="52"/>
      <c r="D1997" s="52"/>
      <c r="E1997" s="53"/>
      <c r="F1997" s="52"/>
      <c r="G1997" s="52"/>
    </row>
    <row r="1998" spans="1:7" ht="17.100000000000001">
      <c r="A1998" s="150"/>
      <c r="B1998" s="150"/>
      <c r="C1998" s="150"/>
      <c r="D1998" s="150"/>
      <c r="E1998" s="151"/>
      <c r="F1998" s="151"/>
      <c r="G1998" s="150"/>
    </row>
    <row r="1999" spans="1:7" ht="17.100000000000001">
      <c r="A1999" s="150"/>
      <c r="B1999" s="150"/>
      <c r="C1999" s="150"/>
      <c r="D1999" s="150"/>
      <c r="E1999" s="151"/>
      <c r="F1999" s="150"/>
      <c r="G1999" s="150"/>
    </row>
    <row r="2000" spans="1:7" ht="17.100000000000001">
      <c r="A2000" s="148"/>
      <c r="B2000" s="148"/>
      <c r="C2000" s="148"/>
      <c r="D2000" s="148"/>
      <c r="E2000" s="149"/>
      <c r="F2000" s="149"/>
      <c r="G2000" s="148"/>
    </row>
    <row r="2001" spans="1:7" ht="17.100000000000001">
      <c r="A2001" s="150"/>
      <c r="B2001" s="150"/>
      <c r="C2001" s="150"/>
      <c r="D2001" s="150"/>
      <c r="E2001" s="151"/>
      <c r="F2001" s="151"/>
      <c r="G2001" s="150"/>
    </row>
    <row r="2002" spans="1:7" ht="17.100000000000001">
      <c r="A2002" s="150"/>
      <c r="B2002" s="150"/>
      <c r="C2002" s="150"/>
      <c r="D2002" s="150"/>
      <c r="E2002" s="151"/>
      <c r="F2002" s="151"/>
      <c r="G2002" s="150"/>
    </row>
    <row r="2003" spans="1:7" ht="17.100000000000001">
      <c r="A2003" s="52"/>
      <c r="B2003" s="52"/>
      <c r="C2003" s="52"/>
      <c r="D2003" s="52"/>
      <c r="E2003" s="53"/>
      <c r="F2003" s="52"/>
      <c r="G2003" s="52"/>
    </row>
    <row r="2004" spans="1:7" ht="17.100000000000001">
      <c r="A2004" s="150"/>
      <c r="B2004" s="150"/>
      <c r="C2004" s="150"/>
      <c r="D2004" s="150"/>
      <c r="E2004" s="151"/>
      <c r="F2004" s="151"/>
      <c r="G2004" s="150"/>
    </row>
    <row r="2005" spans="1:7" ht="17.100000000000001">
      <c r="A2005" s="150"/>
      <c r="B2005" s="150"/>
      <c r="C2005" s="150"/>
      <c r="D2005" s="150"/>
      <c r="E2005" s="151"/>
      <c r="F2005" s="151"/>
      <c r="G2005" s="150"/>
    </row>
    <row r="2006" spans="1:7" ht="17.100000000000001">
      <c r="A2006" s="52"/>
      <c r="B2006" s="52"/>
      <c r="C2006" s="52"/>
      <c r="D2006" s="52"/>
      <c r="E2006" s="53"/>
      <c r="F2006" s="52"/>
      <c r="G2006" s="52"/>
    </row>
    <row r="2007" spans="1:7" ht="17.100000000000001">
      <c r="A2007" s="150"/>
      <c r="B2007" s="150"/>
      <c r="C2007" s="150"/>
      <c r="D2007" s="150"/>
      <c r="E2007" s="151"/>
      <c r="F2007" s="151"/>
      <c r="G2007" s="150"/>
    </row>
    <row r="2008" spans="1:7" ht="17.100000000000001">
      <c r="A2008" s="150"/>
      <c r="B2008" s="150"/>
      <c r="C2008" s="150"/>
      <c r="D2008" s="150"/>
      <c r="E2008" s="151"/>
      <c r="F2008" s="151"/>
      <c r="G2008" s="150"/>
    </row>
    <row r="2009" spans="1:7" ht="17.100000000000001">
      <c r="A2009" s="150"/>
      <c r="B2009" s="150"/>
      <c r="C2009" s="150"/>
      <c r="D2009" s="150"/>
      <c r="E2009" s="151"/>
      <c r="F2009" s="151"/>
      <c r="G2009" s="150"/>
    </row>
    <row r="2010" spans="1:7" ht="17.100000000000001">
      <c r="A2010" s="150"/>
      <c r="B2010" s="150"/>
      <c r="C2010" s="150"/>
      <c r="D2010" s="150"/>
      <c r="E2010" s="151"/>
      <c r="F2010" s="151"/>
      <c r="G2010" s="150"/>
    </row>
    <row r="2011" spans="1:7" ht="17.100000000000001">
      <c r="A2011" s="52"/>
      <c r="B2011" s="52"/>
      <c r="C2011" s="52"/>
      <c r="D2011" s="52"/>
      <c r="E2011" s="53"/>
      <c r="F2011" s="52"/>
      <c r="G2011" s="52"/>
    </row>
    <row r="2012" spans="1:7">
      <c r="A2012" s="36"/>
      <c r="B2012" s="36"/>
      <c r="C2012" s="36"/>
      <c r="D2012" s="36"/>
      <c r="E2012" s="51"/>
      <c r="F2012" s="51"/>
      <c r="G2012" s="36"/>
    </row>
    <row r="2013" spans="1:7" ht="17.100000000000001">
      <c r="A2013" s="150"/>
      <c r="B2013" s="150"/>
      <c r="C2013" s="150"/>
      <c r="D2013" s="150"/>
      <c r="E2013" s="151"/>
      <c r="F2013" s="151"/>
      <c r="G2013" s="150"/>
    </row>
    <row r="2014" spans="1:7" ht="17.100000000000001">
      <c r="A2014" s="150"/>
      <c r="B2014" s="150"/>
      <c r="C2014" s="150"/>
      <c r="D2014" s="150"/>
      <c r="E2014" s="151"/>
      <c r="F2014" s="151"/>
      <c r="G2014" s="150"/>
    </row>
    <row r="2015" spans="1:7" ht="17.100000000000001">
      <c r="A2015" s="150"/>
      <c r="B2015" s="150"/>
      <c r="C2015" s="150"/>
      <c r="D2015" s="150"/>
      <c r="E2015" s="151"/>
      <c r="F2015" s="151"/>
      <c r="G2015" s="150"/>
    </row>
    <row r="2016" spans="1:7">
      <c r="A2016" s="36"/>
      <c r="B2016" s="36"/>
      <c r="C2016" s="36"/>
      <c r="D2016" s="36"/>
      <c r="E2016" s="51"/>
      <c r="F2016" s="51"/>
      <c r="G2016" s="36"/>
    </row>
    <row r="2017" spans="1:7" ht="17.100000000000001">
      <c r="A2017" s="150"/>
      <c r="B2017" s="150"/>
      <c r="C2017" s="150"/>
      <c r="D2017" s="150"/>
      <c r="E2017" s="151"/>
      <c r="F2017" s="151"/>
      <c r="G2017" s="150"/>
    </row>
    <row r="2018" spans="1:7" ht="17.100000000000001">
      <c r="A2018" s="150"/>
      <c r="B2018" s="150"/>
      <c r="C2018" s="150"/>
      <c r="D2018" s="150"/>
      <c r="E2018" s="151"/>
      <c r="F2018" s="150"/>
      <c r="G2018" s="150"/>
    </row>
    <row r="2019" spans="1:7" ht="17.100000000000001">
      <c r="A2019" s="150"/>
      <c r="B2019" s="150"/>
      <c r="C2019" s="150"/>
      <c r="D2019" s="150"/>
      <c r="E2019" s="151"/>
      <c r="F2019" s="151"/>
      <c r="G2019" s="150"/>
    </row>
    <row r="2020" spans="1:7" ht="17.100000000000001">
      <c r="A2020" s="150"/>
      <c r="B2020" s="150"/>
      <c r="C2020" s="150"/>
      <c r="D2020" s="150"/>
      <c r="E2020" s="151"/>
      <c r="F2020" s="151"/>
      <c r="G2020" s="150"/>
    </row>
    <row r="2021" spans="1:7" ht="17.100000000000001">
      <c r="A2021" s="150"/>
      <c r="B2021" s="150"/>
      <c r="C2021" s="150"/>
      <c r="D2021" s="150"/>
      <c r="E2021" s="151"/>
      <c r="F2021" s="151"/>
      <c r="G2021" s="150"/>
    </row>
    <row r="2022" spans="1:7" ht="17.100000000000001">
      <c r="A2022" s="150"/>
      <c r="B2022" s="150"/>
      <c r="C2022" s="150"/>
      <c r="D2022" s="150"/>
      <c r="E2022" s="151"/>
      <c r="F2022" s="151"/>
      <c r="G2022" s="150"/>
    </row>
    <row r="2023" spans="1:7" ht="17.100000000000001">
      <c r="A2023" s="150"/>
      <c r="B2023" s="150"/>
      <c r="C2023" s="150"/>
      <c r="D2023" s="150"/>
      <c r="E2023" s="151"/>
      <c r="F2023" s="150"/>
      <c r="G2023" s="150"/>
    </row>
    <row r="2024" spans="1:7" ht="17.100000000000001">
      <c r="A2024" s="150"/>
      <c r="B2024" s="150"/>
      <c r="C2024" s="150"/>
      <c r="D2024" s="150"/>
      <c r="E2024" s="151"/>
      <c r="F2024" s="151"/>
      <c r="G2024" s="150"/>
    </row>
    <row r="2025" spans="1:7" ht="17.100000000000001">
      <c r="A2025" s="150"/>
      <c r="B2025" s="150"/>
      <c r="C2025" s="150"/>
      <c r="D2025" s="150"/>
      <c r="E2025" s="151"/>
      <c r="F2025" s="151"/>
      <c r="G2025" s="150"/>
    </row>
    <row r="2026" spans="1:7" ht="17.100000000000001">
      <c r="A2026" s="150"/>
      <c r="B2026" s="150"/>
      <c r="C2026" s="150"/>
      <c r="D2026" s="150"/>
      <c r="E2026" s="151"/>
      <c r="F2026" s="150"/>
      <c r="G2026" s="150"/>
    </row>
    <row r="2027" spans="1:7">
      <c r="A2027" s="36"/>
      <c r="B2027" s="36"/>
      <c r="C2027" s="36"/>
      <c r="D2027" s="36"/>
      <c r="E2027" s="51"/>
      <c r="F2027" s="51"/>
      <c r="G2027" s="36"/>
    </row>
    <row r="2028" spans="1:7" ht="17.100000000000001">
      <c r="A2028" s="150"/>
      <c r="B2028" s="150"/>
      <c r="C2028" s="150"/>
      <c r="D2028" s="150"/>
      <c r="E2028" s="151"/>
      <c r="F2028" s="151"/>
      <c r="G2028" s="150"/>
    </row>
    <row r="2029" spans="1:7" ht="17.100000000000001">
      <c r="A2029" s="150"/>
      <c r="B2029" s="150"/>
      <c r="C2029" s="150"/>
      <c r="D2029" s="150"/>
      <c r="E2029" s="151"/>
      <c r="F2029" s="150"/>
      <c r="G2029" s="150"/>
    </row>
    <row r="2030" spans="1:7" ht="17.100000000000001">
      <c r="A2030" s="150"/>
      <c r="B2030" s="150"/>
      <c r="C2030" s="150"/>
      <c r="D2030" s="150"/>
      <c r="E2030" s="151"/>
      <c r="F2030" s="151"/>
      <c r="G2030" s="150"/>
    </row>
    <row r="2031" spans="1:7" ht="17.100000000000001">
      <c r="A2031" s="150"/>
      <c r="B2031" s="150"/>
      <c r="C2031" s="150"/>
      <c r="D2031" s="150"/>
      <c r="E2031" s="151"/>
      <c r="F2031" s="151"/>
      <c r="G2031" s="150"/>
    </row>
    <row r="2032" spans="1:7" ht="17.100000000000001">
      <c r="A2032" s="150"/>
      <c r="B2032" s="150"/>
      <c r="C2032" s="150"/>
      <c r="D2032" s="150"/>
      <c r="E2032" s="151"/>
      <c r="F2032" s="151"/>
      <c r="G2032" s="150"/>
    </row>
    <row r="2033" spans="1:7" ht="17.100000000000001">
      <c r="A2033" s="150"/>
      <c r="B2033" s="150"/>
      <c r="C2033" s="150"/>
      <c r="D2033" s="150"/>
      <c r="E2033" s="151"/>
      <c r="F2033" s="150"/>
      <c r="G2033" s="150"/>
    </row>
    <row r="2034" spans="1:7">
      <c r="A2034" s="36"/>
      <c r="B2034" s="36"/>
      <c r="C2034" s="36"/>
      <c r="D2034" s="36"/>
      <c r="E2034" s="51"/>
      <c r="F2034" s="51"/>
      <c r="G2034" s="36"/>
    </row>
    <row r="2035" spans="1:7" ht="17.100000000000001">
      <c r="A2035" s="52"/>
      <c r="B2035" s="52"/>
      <c r="C2035" s="52"/>
      <c r="D2035" s="52"/>
      <c r="E2035" s="53"/>
      <c r="F2035" s="52"/>
      <c r="G2035" s="52"/>
    </row>
    <row r="2036" spans="1:7" ht="17.100000000000001">
      <c r="A2036" s="150"/>
      <c r="B2036" s="150"/>
      <c r="C2036" s="150"/>
      <c r="D2036" s="150"/>
      <c r="E2036" s="151"/>
      <c r="F2036" s="150"/>
      <c r="G2036" s="150"/>
    </row>
    <row r="2037" spans="1:7" ht="17.100000000000001">
      <c r="A2037" s="150"/>
      <c r="B2037" s="150"/>
      <c r="C2037" s="150"/>
      <c r="D2037" s="150"/>
      <c r="E2037" s="151"/>
      <c r="F2037" s="151"/>
      <c r="G2037" s="150"/>
    </row>
    <row r="2038" spans="1:7" ht="17.100000000000001">
      <c r="A2038" s="150"/>
      <c r="B2038" s="150"/>
      <c r="C2038" s="150"/>
      <c r="D2038" s="150"/>
      <c r="E2038" s="151"/>
      <c r="F2038" s="150"/>
      <c r="G2038" s="150"/>
    </row>
    <row r="2039" spans="1:7" ht="17.100000000000001">
      <c r="A2039" s="150"/>
      <c r="B2039" s="150"/>
      <c r="C2039" s="150"/>
      <c r="D2039" s="150"/>
      <c r="E2039" s="151"/>
      <c r="F2039" s="151"/>
      <c r="G2039" s="150"/>
    </row>
    <row r="2040" spans="1:7" ht="17.100000000000001">
      <c r="A2040" s="150"/>
      <c r="B2040" s="150"/>
      <c r="C2040" s="150"/>
      <c r="D2040" s="150"/>
      <c r="E2040" s="151"/>
      <c r="F2040" s="151"/>
      <c r="G2040" s="150"/>
    </row>
    <row r="2041" spans="1:7" ht="17.100000000000001">
      <c r="A2041" s="150"/>
      <c r="B2041" s="150"/>
      <c r="C2041" s="150"/>
      <c r="D2041" s="150"/>
      <c r="E2041" s="151"/>
      <c r="F2041" s="150"/>
      <c r="G2041" s="150"/>
    </row>
    <row r="2042" spans="1:7" ht="17.100000000000001">
      <c r="A2042" s="150"/>
      <c r="B2042" s="150"/>
      <c r="C2042" s="150"/>
      <c r="D2042" s="150"/>
      <c r="E2042" s="151"/>
      <c r="F2042" s="151"/>
      <c r="G2042" s="150"/>
    </row>
    <row r="2043" spans="1:7" ht="17.100000000000001">
      <c r="A2043" s="150"/>
      <c r="B2043" s="150"/>
      <c r="C2043" s="150"/>
      <c r="D2043" s="150"/>
      <c r="E2043" s="151"/>
      <c r="F2043" s="151"/>
      <c r="G2043" s="150"/>
    </row>
    <row r="2044" spans="1:7" ht="17.100000000000001">
      <c r="A2044" s="150"/>
      <c r="B2044" s="150"/>
      <c r="C2044" s="150"/>
      <c r="D2044" s="150"/>
      <c r="E2044" s="151"/>
      <c r="F2044" s="151"/>
      <c r="G2044" s="150"/>
    </row>
    <row r="2045" spans="1:7" ht="17.100000000000001">
      <c r="A2045" s="150"/>
      <c r="B2045" s="150"/>
      <c r="C2045" s="150"/>
      <c r="D2045" s="150"/>
      <c r="E2045" s="151"/>
      <c r="F2045" s="150"/>
      <c r="G2045" s="150"/>
    </row>
    <row r="2046" spans="1:7" ht="17.100000000000001">
      <c r="A2046" s="52"/>
      <c r="B2046" s="52"/>
      <c r="C2046" s="52"/>
      <c r="D2046" s="52"/>
      <c r="E2046" s="53"/>
      <c r="F2046" s="52"/>
      <c r="G2046" s="52"/>
    </row>
    <row r="2047" spans="1:7" ht="17.100000000000001">
      <c r="A2047" s="150"/>
      <c r="B2047" s="150"/>
      <c r="C2047" s="150"/>
      <c r="D2047" s="150"/>
      <c r="E2047" s="151"/>
      <c r="F2047" s="151"/>
      <c r="G2047" s="150"/>
    </row>
    <row r="2048" spans="1:7" ht="17.100000000000001">
      <c r="A2048" s="150"/>
      <c r="B2048" s="150"/>
      <c r="C2048" s="150"/>
      <c r="D2048" s="150"/>
      <c r="E2048" s="151"/>
      <c r="F2048" s="150"/>
      <c r="G2048" s="150"/>
    </row>
    <row r="2049" spans="1:7" ht="17.100000000000001">
      <c r="A2049" s="150"/>
      <c r="B2049" s="150"/>
      <c r="C2049" s="150"/>
      <c r="D2049" s="150"/>
      <c r="E2049" s="151"/>
      <c r="F2049" s="150"/>
      <c r="G2049" s="150"/>
    </row>
    <row r="2050" spans="1:7" ht="17.100000000000001">
      <c r="A2050" s="150"/>
      <c r="B2050" s="150"/>
      <c r="C2050" s="150"/>
      <c r="D2050" s="150"/>
      <c r="E2050" s="151"/>
      <c r="F2050" s="151"/>
      <c r="G2050" s="150"/>
    </row>
    <row r="2051" spans="1:7">
      <c r="A2051" s="36"/>
      <c r="B2051" s="36"/>
      <c r="C2051" s="36"/>
      <c r="D2051" s="36"/>
      <c r="E2051" s="51"/>
      <c r="F2051" s="51"/>
      <c r="G2051" s="36"/>
    </row>
    <row r="2052" spans="1:7" ht="17.100000000000001">
      <c r="A2052" s="150"/>
      <c r="B2052" s="150"/>
      <c r="C2052" s="150"/>
      <c r="D2052" s="150"/>
      <c r="E2052" s="151"/>
      <c r="F2052" s="151"/>
      <c r="G2052" s="150"/>
    </row>
    <row r="2053" spans="1:7" ht="17.100000000000001">
      <c r="A2053" s="150"/>
      <c r="B2053" s="150"/>
      <c r="C2053" s="150"/>
      <c r="D2053" s="150"/>
      <c r="E2053" s="151"/>
      <c r="F2053" s="151"/>
      <c r="G2053" s="150"/>
    </row>
    <row r="2054" spans="1:7">
      <c r="A2054" s="36"/>
      <c r="B2054" s="36"/>
      <c r="C2054" s="36"/>
      <c r="D2054" s="36"/>
      <c r="E2054" s="51"/>
      <c r="F2054" s="51"/>
      <c r="G2054" s="36"/>
    </row>
    <row r="2055" spans="1:7" ht="17.100000000000001">
      <c r="A2055" s="52"/>
      <c r="B2055" s="52"/>
      <c r="C2055" s="52"/>
      <c r="D2055" s="52"/>
      <c r="E2055" s="53"/>
      <c r="F2055" s="52"/>
      <c r="G2055" s="52"/>
    </row>
    <row r="2056" spans="1:7" ht="17.100000000000001">
      <c r="A2056" s="150"/>
      <c r="B2056" s="150"/>
      <c r="C2056" s="150"/>
      <c r="D2056" s="150"/>
      <c r="E2056" s="151"/>
      <c r="F2056" s="151"/>
      <c r="G2056" s="150"/>
    </row>
    <row r="2057" spans="1:7" ht="17.100000000000001">
      <c r="A2057" s="150"/>
      <c r="B2057" s="150"/>
      <c r="C2057" s="150"/>
      <c r="D2057" s="150"/>
      <c r="E2057" s="151"/>
      <c r="F2057" s="151"/>
      <c r="G2057" s="150"/>
    </row>
    <row r="2058" spans="1:7" ht="17.100000000000001">
      <c r="A2058" s="150"/>
      <c r="B2058" s="150"/>
      <c r="C2058" s="150"/>
      <c r="D2058" s="150"/>
      <c r="E2058" s="151"/>
      <c r="F2058" s="151"/>
      <c r="G2058" s="150"/>
    </row>
    <row r="2059" spans="1:7" ht="17.100000000000001">
      <c r="A2059" s="150"/>
      <c r="B2059" s="150"/>
      <c r="C2059" s="150"/>
      <c r="D2059" s="150"/>
      <c r="E2059" s="151"/>
      <c r="F2059" s="151"/>
      <c r="G2059" s="150"/>
    </row>
    <row r="2060" spans="1:7" ht="17.100000000000001">
      <c r="A2060" s="150"/>
      <c r="B2060" s="150"/>
      <c r="C2060" s="150"/>
      <c r="D2060" s="150"/>
      <c r="E2060" s="151"/>
      <c r="F2060" s="151"/>
      <c r="G2060" s="150"/>
    </row>
    <row r="2061" spans="1:7" ht="17.100000000000001">
      <c r="A2061" s="150"/>
      <c r="B2061" s="150"/>
      <c r="C2061" s="150"/>
      <c r="D2061" s="150"/>
      <c r="E2061" s="151"/>
      <c r="F2061" s="150"/>
      <c r="G2061" s="150"/>
    </row>
    <row r="2062" spans="1:7" ht="17.100000000000001">
      <c r="A2062" s="150"/>
      <c r="B2062" s="150"/>
      <c r="C2062" s="150"/>
      <c r="D2062" s="150"/>
      <c r="E2062" s="151"/>
      <c r="F2062" s="151"/>
      <c r="G2062" s="150"/>
    </row>
    <row r="2063" spans="1:7" ht="17.100000000000001">
      <c r="A2063" s="150"/>
      <c r="B2063" s="150"/>
      <c r="C2063" s="150"/>
      <c r="D2063" s="150"/>
      <c r="E2063" s="151"/>
      <c r="F2063" s="150"/>
      <c r="G2063" s="150"/>
    </row>
    <row r="2064" spans="1:7" ht="17.100000000000001">
      <c r="A2064" s="150"/>
      <c r="B2064" s="150"/>
      <c r="C2064" s="150"/>
      <c r="D2064" s="150"/>
      <c r="E2064" s="151"/>
      <c r="F2064" s="150"/>
      <c r="G2064" s="150"/>
    </row>
    <row r="2065" spans="1:7" ht="17.100000000000001">
      <c r="A2065" s="52"/>
      <c r="B2065" s="52"/>
      <c r="C2065" s="52"/>
      <c r="D2065" s="52"/>
      <c r="E2065" s="53"/>
      <c r="F2065" s="52"/>
      <c r="G2065" s="52"/>
    </row>
    <row r="2066" spans="1:7" ht="17.100000000000001">
      <c r="A2066" s="150"/>
      <c r="B2066" s="150"/>
      <c r="C2066" s="150"/>
      <c r="D2066" s="150"/>
      <c r="E2066" s="151"/>
      <c r="F2066" s="151"/>
      <c r="G2066" s="150"/>
    </row>
    <row r="2067" spans="1:7" ht="17.100000000000001">
      <c r="A2067" s="150"/>
      <c r="B2067" s="150"/>
      <c r="C2067" s="150"/>
      <c r="D2067" s="150"/>
      <c r="E2067" s="151"/>
      <c r="F2067" s="151"/>
      <c r="G2067" s="150"/>
    </row>
    <row r="2068" spans="1:7" ht="17.100000000000001">
      <c r="A2068" s="150"/>
      <c r="B2068" s="150"/>
      <c r="C2068" s="150"/>
      <c r="D2068" s="150"/>
      <c r="E2068" s="151"/>
      <c r="F2068" s="151"/>
      <c r="G2068" s="150"/>
    </row>
    <row r="2069" spans="1:7" ht="17.100000000000001">
      <c r="A2069" s="150"/>
      <c r="B2069" s="150"/>
      <c r="C2069" s="150"/>
      <c r="D2069" s="150"/>
      <c r="E2069" s="151"/>
      <c r="F2069" s="151"/>
      <c r="G2069" s="150"/>
    </row>
    <row r="2070" spans="1:7" ht="17.100000000000001">
      <c r="A2070" s="150"/>
      <c r="B2070" s="150"/>
      <c r="C2070" s="150"/>
      <c r="D2070" s="150"/>
      <c r="E2070" s="151"/>
      <c r="F2070" s="150"/>
      <c r="G2070" s="150"/>
    </row>
    <row r="2071" spans="1:7">
      <c r="A2071" s="36"/>
      <c r="B2071" s="36"/>
      <c r="C2071" s="36"/>
      <c r="D2071" s="36"/>
      <c r="E2071" s="51"/>
      <c r="F2071" s="51"/>
      <c r="G2071" s="36"/>
    </row>
    <row r="2072" spans="1:7" ht="17.100000000000001">
      <c r="A2072" s="150"/>
      <c r="B2072" s="150"/>
      <c r="C2072" s="150"/>
      <c r="D2072" s="150"/>
      <c r="E2072" s="151"/>
      <c r="F2072" s="151"/>
      <c r="G2072" s="150"/>
    </row>
    <row r="2073" spans="1:7" ht="17.100000000000001">
      <c r="A2073" s="150"/>
      <c r="B2073" s="150"/>
      <c r="C2073" s="150"/>
      <c r="D2073" s="150"/>
      <c r="E2073" s="151"/>
      <c r="F2073" s="150"/>
      <c r="G2073" s="150"/>
    </row>
    <row r="2074" spans="1:7" ht="17.100000000000001">
      <c r="A2074" s="150"/>
      <c r="B2074" s="150"/>
      <c r="C2074" s="150"/>
      <c r="D2074" s="150"/>
      <c r="E2074" s="151"/>
      <c r="F2074" s="150"/>
      <c r="G2074" s="150"/>
    </row>
    <row r="2075" spans="1:7">
      <c r="A2075" s="36"/>
      <c r="B2075" s="36"/>
      <c r="C2075" s="36"/>
      <c r="D2075" s="36"/>
      <c r="E2075" s="51"/>
      <c r="F2075" s="51"/>
      <c r="G2075" s="36"/>
    </row>
    <row r="2076" spans="1:7" ht="17.100000000000001">
      <c r="A2076" s="150"/>
      <c r="B2076" s="150"/>
      <c r="C2076" s="150"/>
      <c r="D2076" s="150"/>
      <c r="E2076" s="151"/>
      <c r="F2076" s="151"/>
      <c r="G2076" s="150"/>
    </row>
    <row r="2077" spans="1:7" ht="17.100000000000001">
      <c r="A2077" s="150"/>
      <c r="B2077" s="150"/>
      <c r="C2077" s="150"/>
      <c r="D2077" s="150"/>
      <c r="E2077" s="151"/>
      <c r="F2077" s="150"/>
      <c r="G2077" s="150"/>
    </row>
    <row r="2078" spans="1:7" ht="17.100000000000001">
      <c r="A2078" s="150"/>
      <c r="B2078" s="150"/>
      <c r="C2078" s="150"/>
      <c r="D2078" s="150"/>
      <c r="E2078" s="151"/>
      <c r="F2078" s="150"/>
      <c r="G2078" s="150"/>
    </row>
    <row r="2079" spans="1:7" ht="17.100000000000001">
      <c r="A2079" s="150"/>
      <c r="B2079" s="150"/>
      <c r="C2079" s="150"/>
      <c r="D2079" s="150"/>
      <c r="E2079" s="151"/>
      <c r="F2079" s="150"/>
      <c r="G2079" s="150"/>
    </row>
    <row r="2080" spans="1:7" ht="17.100000000000001">
      <c r="A2080" s="52"/>
      <c r="B2080" s="52"/>
      <c r="C2080" s="52"/>
      <c r="D2080" s="52"/>
      <c r="E2080" s="53"/>
      <c r="F2080" s="52"/>
      <c r="G2080" s="52"/>
    </row>
    <row r="2081" spans="1:7" ht="17.100000000000001">
      <c r="A2081" s="150"/>
      <c r="B2081" s="150"/>
      <c r="C2081" s="150"/>
      <c r="D2081" s="150"/>
      <c r="E2081" s="151"/>
      <c r="F2081" s="151"/>
      <c r="G2081" s="150"/>
    </row>
    <row r="2082" spans="1:7" ht="17.100000000000001">
      <c r="A2082" s="150"/>
      <c r="B2082" s="150"/>
      <c r="C2082" s="150"/>
      <c r="D2082" s="150"/>
      <c r="E2082" s="151"/>
      <c r="F2082" s="151"/>
      <c r="G2082" s="150"/>
    </row>
    <row r="2083" spans="1:7" ht="17.100000000000001">
      <c r="A2083" s="150"/>
      <c r="B2083" s="150"/>
      <c r="C2083" s="150"/>
      <c r="D2083" s="150"/>
      <c r="E2083" s="151"/>
      <c r="F2083" s="151"/>
      <c r="G2083" s="150"/>
    </row>
    <row r="2084" spans="1:7" ht="17.100000000000001">
      <c r="A2084" s="150"/>
      <c r="B2084" s="150"/>
      <c r="C2084" s="150"/>
      <c r="D2084" s="150"/>
      <c r="E2084" s="151"/>
      <c r="F2084" s="151"/>
      <c r="G2084" s="150"/>
    </row>
    <row r="2085" spans="1:7" ht="17.100000000000001">
      <c r="A2085" s="150"/>
      <c r="B2085" s="150"/>
      <c r="C2085" s="150"/>
      <c r="D2085" s="150"/>
      <c r="E2085" s="151"/>
      <c r="F2085" s="150"/>
      <c r="G2085" s="150"/>
    </row>
    <row r="2086" spans="1:7" ht="17.100000000000001">
      <c r="A2086" s="150"/>
      <c r="B2086" s="150"/>
      <c r="C2086" s="150"/>
      <c r="D2086" s="150"/>
      <c r="E2086" s="151"/>
      <c r="F2086" s="151"/>
      <c r="G2086" s="150"/>
    </row>
    <row r="2087" spans="1:7" ht="17.100000000000001">
      <c r="A2087" s="150"/>
      <c r="B2087" s="150"/>
      <c r="C2087" s="150"/>
      <c r="D2087" s="150"/>
      <c r="E2087" s="151"/>
      <c r="F2087" s="151"/>
      <c r="G2087" s="150"/>
    </row>
    <row r="2088" spans="1:7" ht="17.100000000000001">
      <c r="A2088" s="150"/>
      <c r="B2088" s="150"/>
      <c r="C2088" s="150"/>
      <c r="D2088" s="150"/>
      <c r="E2088" s="151"/>
      <c r="F2088" s="151"/>
      <c r="G2088" s="150"/>
    </row>
    <row r="2089" spans="1:7" ht="17.100000000000001">
      <c r="A2089" s="150"/>
      <c r="B2089" s="150"/>
      <c r="C2089" s="150"/>
      <c r="D2089" s="150"/>
      <c r="E2089" s="151"/>
      <c r="F2089" s="150"/>
      <c r="G2089" s="150"/>
    </row>
    <row r="2090" spans="1:7" ht="17.100000000000001">
      <c r="A2090" s="150"/>
      <c r="B2090" s="150"/>
      <c r="C2090" s="150"/>
      <c r="D2090" s="150"/>
      <c r="E2090" s="151"/>
      <c r="F2090" s="151"/>
      <c r="G2090" s="150"/>
    </row>
    <row r="2091" spans="1:7">
      <c r="A2091" s="36"/>
      <c r="B2091" s="36"/>
      <c r="C2091" s="36"/>
      <c r="D2091" s="36"/>
      <c r="E2091" s="51"/>
      <c r="F2091" s="51"/>
      <c r="G2091" s="36"/>
    </row>
    <row r="2092" spans="1:7" ht="17.100000000000001">
      <c r="A2092" s="150"/>
      <c r="B2092" s="150"/>
      <c r="C2092" s="150"/>
      <c r="D2092" s="150"/>
      <c r="E2092" s="151"/>
      <c r="F2092" s="150"/>
      <c r="G2092" s="150"/>
    </row>
    <row r="2093" spans="1:7" ht="17.100000000000001">
      <c r="A2093" s="150"/>
      <c r="B2093" s="150"/>
      <c r="C2093" s="150"/>
      <c r="D2093" s="150"/>
      <c r="E2093" s="151"/>
      <c r="F2093" s="151"/>
      <c r="G2093" s="150"/>
    </row>
    <row r="2094" spans="1:7" ht="17.100000000000001">
      <c r="A2094" s="52"/>
      <c r="B2094" s="52"/>
      <c r="C2094" s="52"/>
      <c r="D2094" s="52"/>
      <c r="E2094" s="53"/>
      <c r="F2094" s="52"/>
      <c r="G2094" s="52"/>
    </row>
    <row r="2095" spans="1:7" ht="17.100000000000001">
      <c r="A2095" s="150"/>
      <c r="B2095" s="150"/>
      <c r="C2095" s="150"/>
      <c r="D2095" s="150"/>
      <c r="E2095" s="151"/>
      <c r="F2095" s="151"/>
      <c r="G2095" s="150"/>
    </row>
    <row r="2096" spans="1:7" ht="17.100000000000001">
      <c r="A2096" s="150"/>
      <c r="B2096" s="150"/>
      <c r="C2096" s="150"/>
      <c r="D2096" s="150"/>
      <c r="E2096" s="151"/>
      <c r="F2096" s="151"/>
      <c r="G2096" s="150"/>
    </row>
    <row r="2097" spans="1:7" ht="17.100000000000001">
      <c r="A2097" s="150"/>
      <c r="B2097" s="150"/>
      <c r="C2097" s="150"/>
      <c r="D2097" s="150"/>
      <c r="E2097" s="151"/>
      <c r="F2097" s="150"/>
      <c r="G2097" s="150"/>
    </row>
    <row r="2098" spans="1:7" ht="17.100000000000001">
      <c r="A2098" s="150"/>
      <c r="B2098" s="150"/>
      <c r="C2098" s="150"/>
      <c r="D2098" s="150"/>
      <c r="E2098" s="151"/>
      <c r="F2098" s="151"/>
      <c r="G2098" s="150"/>
    </row>
    <row r="2099" spans="1:7" ht="17.100000000000001">
      <c r="A2099" s="150"/>
      <c r="B2099" s="150"/>
      <c r="C2099" s="150"/>
      <c r="D2099" s="150"/>
      <c r="E2099" s="151"/>
      <c r="F2099" s="151"/>
      <c r="G2099" s="150"/>
    </row>
    <row r="2100" spans="1:7" ht="17.100000000000001">
      <c r="A2100" s="150"/>
      <c r="B2100" s="150"/>
      <c r="C2100" s="150"/>
      <c r="D2100" s="150"/>
      <c r="E2100" s="151"/>
      <c r="F2100" s="151"/>
      <c r="G2100" s="150"/>
    </row>
    <row r="2101" spans="1:7" ht="17.100000000000001">
      <c r="A2101" s="150"/>
      <c r="B2101" s="150"/>
      <c r="C2101" s="150"/>
      <c r="D2101" s="150"/>
      <c r="E2101" s="151"/>
      <c r="F2101" s="150"/>
      <c r="G2101" s="150"/>
    </row>
    <row r="2102" spans="1:7" ht="17.100000000000001">
      <c r="A2102" s="150"/>
      <c r="B2102" s="150"/>
      <c r="C2102" s="150"/>
      <c r="D2102" s="150"/>
      <c r="E2102" s="151"/>
      <c r="F2102" s="150"/>
      <c r="G2102" s="150"/>
    </row>
    <row r="2103" spans="1:7" ht="17.100000000000001">
      <c r="A2103" s="150"/>
      <c r="B2103" s="150"/>
      <c r="C2103" s="150"/>
      <c r="D2103" s="150"/>
      <c r="E2103" s="151"/>
      <c r="F2103" s="151"/>
      <c r="G2103" s="150"/>
    </row>
    <row r="2104" spans="1:7" ht="17.100000000000001">
      <c r="A2104" s="150"/>
      <c r="B2104" s="150"/>
      <c r="C2104" s="150"/>
      <c r="D2104" s="150"/>
      <c r="E2104" s="151"/>
      <c r="F2104" s="151"/>
      <c r="G2104" s="150"/>
    </row>
    <row r="2105" spans="1:7" ht="17.100000000000001">
      <c r="A2105" s="150"/>
      <c r="B2105" s="150"/>
      <c r="C2105" s="150"/>
      <c r="D2105" s="150"/>
      <c r="E2105" s="151"/>
      <c r="F2105" s="150"/>
      <c r="G2105" s="150"/>
    </row>
    <row r="2106" spans="1:7" ht="17.100000000000001">
      <c r="A2106" s="52"/>
      <c r="B2106" s="52"/>
      <c r="C2106" s="52"/>
      <c r="D2106" s="52"/>
      <c r="E2106" s="53"/>
      <c r="F2106" s="52"/>
      <c r="G2106" s="52"/>
    </row>
    <row r="2107" spans="1:7" ht="17.100000000000001">
      <c r="A2107" s="150"/>
      <c r="B2107" s="150"/>
      <c r="C2107" s="150"/>
      <c r="D2107" s="150"/>
      <c r="E2107" s="151"/>
      <c r="F2107" s="151"/>
      <c r="G2107" s="150"/>
    </row>
    <row r="2108" spans="1:7" ht="17.100000000000001">
      <c r="A2108" s="150"/>
      <c r="B2108" s="150"/>
      <c r="C2108" s="150"/>
      <c r="D2108" s="150"/>
      <c r="E2108" s="151"/>
      <c r="F2108" s="151"/>
      <c r="G2108" s="150"/>
    </row>
    <row r="2109" spans="1:7" ht="17.100000000000001">
      <c r="A2109" s="52"/>
      <c r="B2109" s="52"/>
      <c r="C2109" s="52"/>
      <c r="D2109" s="52"/>
      <c r="E2109" s="53"/>
      <c r="F2109" s="52"/>
      <c r="G2109" s="52"/>
    </row>
    <row r="2110" spans="1:7" ht="17.100000000000001">
      <c r="A2110" s="150"/>
      <c r="B2110" s="150"/>
      <c r="C2110" s="150"/>
      <c r="D2110" s="150"/>
      <c r="E2110" s="151"/>
      <c r="F2110" s="151"/>
      <c r="G2110" s="150"/>
    </row>
    <row r="2111" spans="1:7" ht="17.100000000000001">
      <c r="A2111" s="150"/>
      <c r="B2111" s="150"/>
      <c r="C2111" s="150"/>
      <c r="D2111" s="150"/>
      <c r="E2111" s="151"/>
      <c r="F2111" s="151"/>
      <c r="G2111" s="150"/>
    </row>
    <row r="2112" spans="1:7" ht="17.100000000000001">
      <c r="A2112" s="150"/>
      <c r="B2112" s="150"/>
      <c r="C2112" s="150"/>
      <c r="D2112" s="150"/>
      <c r="E2112" s="151"/>
      <c r="F2112" s="151"/>
      <c r="G2112" s="150"/>
    </row>
    <row r="2113" spans="1:7" ht="17.100000000000001">
      <c r="A2113" s="150"/>
      <c r="B2113" s="150"/>
      <c r="C2113" s="150"/>
      <c r="D2113" s="150"/>
      <c r="E2113" s="151"/>
      <c r="F2113" s="150"/>
      <c r="G2113" s="150"/>
    </row>
    <row r="2114" spans="1:7" ht="17.100000000000001">
      <c r="A2114" s="150"/>
      <c r="B2114" s="150"/>
      <c r="C2114" s="150"/>
      <c r="D2114" s="150"/>
      <c r="E2114" s="151"/>
      <c r="F2114" s="151"/>
      <c r="G2114" s="150"/>
    </row>
    <row r="2115" spans="1:7" ht="17.100000000000001">
      <c r="A2115" s="52"/>
      <c r="B2115" s="52"/>
      <c r="C2115" s="52"/>
      <c r="D2115" s="52"/>
      <c r="E2115" s="53"/>
      <c r="F2115" s="52"/>
      <c r="G2115" s="52"/>
    </row>
    <row r="2116" spans="1:7" ht="17.100000000000001">
      <c r="A2116" s="150"/>
      <c r="B2116" s="150"/>
      <c r="C2116" s="150"/>
      <c r="D2116" s="150"/>
      <c r="E2116" s="151"/>
      <c r="F2116" s="151"/>
      <c r="G2116" s="150"/>
    </row>
    <row r="2117" spans="1:7" ht="17.100000000000001">
      <c r="A2117" s="150"/>
      <c r="B2117" s="150"/>
      <c r="C2117" s="150"/>
      <c r="D2117" s="150"/>
      <c r="E2117" s="151"/>
      <c r="F2117" s="150"/>
      <c r="G2117" s="150"/>
    </row>
    <row r="2118" spans="1:7" ht="17.100000000000001">
      <c r="A2118" s="150"/>
      <c r="B2118" s="150"/>
      <c r="C2118" s="150"/>
      <c r="D2118" s="150"/>
      <c r="E2118" s="151"/>
      <c r="F2118" s="151"/>
      <c r="G2118" s="150"/>
    </row>
    <row r="2119" spans="1:7" ht="17.100000000000001">
      <c r="A2119" s="150"/>
      <c r="B2119" s="150"/>
      <c r="C2119" s="150"/>
      <c r="D2119" s="150"/>
      <c r="E2119" s="151"/>
      <c r="F2119" s="151"/>
      <c r="G2119" s="150"/>
    </row>
    <row r="2120" spans="1:7" ht="17.100000000000001">
      <c r="A2120" s="52"/>
      <c r="B2120" s="52"/>
      <c r="C2120" s="52"/>
      <c r="D2120" s="52"/>
      <c r="E2120" s="53"/>
      <c r="F2120" s="52"/>
      <c r="G2120" s="52"/>
    </row>
    <row r="2121" spans="1:7">
      <c r="A2121" s="36"/>
      <c r="B2121" s="36"/>
      <c r="C2121" s="36"/>
      <c r="D2121" s="36"/>
      <c r="E2121" s="51"/>
      <c r="F2121" s="51"/>
      <c r="G2121" s="36"/>
    </row>
    <row r="2122" spans="1:7" ht="17.100000000000001">
      <c r="A2122" s="150"/>
      <c r="B2122" s="150"/>
      <c r="C2122" s="150"/>
      <c r="D2122" s="150"/>
      <c r="E2122" s="151"/>
      <c r="F2122" s="150"/>
      <c r="G2122" s="150"/>
    </row>
    <row r="2123" spans="1:7" ht="17.100000000000001">
      <c r="A2123" s="150"/>
      <c r="B2123" s="150"/>
      <c r="C2123" s="150"/>
      <c r="D2123" s="150"/>
      <c r="E2123" s="151"/>
      <c r="F2123" s="151"/>
      <c r="G2123" s="150"/>
    </row>
    <row r="2124" spans="1:7" ht="17.100000000000001">
      <c r="A2124" s="150"/>
      <c r="B2124" s="150"/>
      <c r="C2124" s="150"/>
      <c r="D2124" s="150"/>
      <c r="E2124" s="151"/>
      <c r="F2124" s="151"/>
      <c r="G2124" s="150"/>
    </row>
    <row r="2125" spans="1:7" ht="17.100000000000001">
      <c r="A2125" s="150"/>
      <c r="B2125" s="150"/>
      <c r="C2125" s="150"/>
      <c r="D2125" s="150"/>
      <c r="E2125" s="151"/>
      <c r="F2125" s="151"/>
      <c r="G2125" s="150"/>
    </row>
    <row r="2126" spans="1:7" ht="17.100000000000001">
      <c r="A2126" s="150"/>
      <c r="B2126" s="150"/>
      <c r="C2126" s="150"/>
      <c r="D2126" s="150"/>
      <c r="E2126" s="151"/>
      <c r="F2126" s="150"/>
      <c r="G2126" s="150"/>
    </row>
    <row r="2127" spans="1:7" ht="17.100000000000001">
      <c r="A2127" s="52"/>
      <c r="B2127" s="52"/>
      <c r="C2127" s="52"/>
      <c r="D2127" s="52"/>
      <c r="E2127" s="53"/>
      <c r="F2127" s="52"/>
      <c r="G2127" s="52"/>
    </row>
    <row r="2128" spans="1:7" ht="17.100000000000001">
      <c r="A2128" s="150"/>
      <c r="B2128" s="150"/>
      <c r="C2128" s="150"/>
      <c r="D2128" s="150"/>
      <c r="E2128" s="151"/>
      <c r="F2128" s="151"/>
      <c r="G2128" s="150"/>
    </row>
    <row r="2129" spans="1:7" ht="17.100000000000001">
      <c r="A2129" s="150"/>
      <c r="B2129" s="150"/>
      <c r="C2129" s="150"/>
      <c r="D2129" s="150"/>
      <c r="E2129" s="151"/>
      <c r="F2129" s="150"/>
      <c r="G2129" s="150"/>
    </row>
    <row r="2130" spans="1:7" ht="17.100000000000001">
      <c r="A2130" s="150"/>
      <c r="B2130" s="150"/>
      <c r="C2130" s="150"/>
      <c r="D2130" s="150"/>
      <c r="E2130" s="151"/>
      <c r="F2130" s="150"/>
      <c r="G2130" s="150"/>
    </row>
    <row r="2131" spans="1:7" ht="17.100000000000001">
      <c r="A2131" s="150"/>
      <c r="B2131" s="150"/>
      <c r="C2131" s="150"/>
      <c r="D2131" s="150"/>
      <c r="E2131" s="151"/>
      <c r="F2131" s="150"/>
      <c r="G2131" s="150"/>
    </row>
    <row r="2132" spans="1:7" ht="17.100000000000001">
      <c r="A2132" s="150"/>
      <c r="B2132" s="150"/>
      <c r="C2132" s="150"/>
      <c r="D2132" s="150"/>
      <c r="E2132" s="151"/>
      <c r="F2132" s="150"/>
      <c r="G2132" s="150"/>
    </row>
    <row r="2133" spans="1:7" ht="17.100000000000001">
      <c r="A2133" s="150"/>
      <c r="B2133" s="150"/>
      <c r="C2133" s="150"/>
      <c r="D2133" s="150"/>
      <c r="E2133" s="151"/>
      <c r="F2133" s="151"/>
      <c r="G2133" s="150"/>
    </row>
    <row r="2134" spans="1:7" ht="17.100000000000001">
      <c r="A2134" s="150"/>
      <c r="B2134" s="150"/>
      <c r="C2134" s="150"/>
      <c r="D2134" s="150"/>
      <c r="E2134" s="151"/>
      <c r="F2134" s="150"/>
      <c r="G2134" s="150"/>
    </row>
    <row r="2135" spans="1:7" ht="17.100000000000001">
      <c r="A2135" s="52"/>
      <c r="B2135" s="52"/>
      <c r="C2135" s="52"/>
      <c r="D2135" s="52"/>
      <c r="E2135" s="53"/>
      <c r="F2135" s="52"/>
      <c r="G2135" s="52"/>
    </row>
    <row r="2136" spans="1:7" ht="17.100000000000001">
      <c r="A2136" s="150"/>
      <c r="B2136" s="150"/>
      <c r="C2136" s="150"/>
      <c r="D2136" s="150"/>
      <c r="E2136" s="151"/>
      <c r="F2136" s="150"/>
      <c r="G2136" s="150"/>
    </row>
    <row r="2137" spans="1:7" ht="17.100000000000001">
      <c r="A2137" s="150"/>
      <c r="B2137" s="150"/>
      <c r="C2137" s="150"/>
      <c r="D2137" s="150"/>
      <c r="E2137" s="151"/>
      <c r="F2137" s="150"/>
      <c r="G2137" s="150"/>
    </row>
    <row r="2138" spans="1:7" ht="17.100000000000001">
      <c r="A2138" s="150"/>
      <c r="B2138" s="150"/>
      <c r="C2138" s="150"/>
      <c r="D2138" s="150"/>
      <c r="E2138" s="151"/>
      <c r="F2138" s="151"/>
      <c r="G2138" s="150"/>
    </row>
    <row r="2139" spans="1:7" ht="17.100000000000001">
      <c r="A2139" s="150"/>
      <c r="B2139" s="150"/>
      <c r="C2139" s="150"/>
      <c r="D2139" s="150"/>
      <c r="E2139" s="151"/>
      <c r="F2139" s="151"/>
      <c r="G2139" s="150"/>
    </row>
    <row r="2140" spans="1:7" ht="17.100000000000001">
      <c r="A2140" s="150"/>
      <c r="B2140" s="150"/>
      <c r="C2140" s="150"/>
      <c r="D2140" s="150"/>
      <c r="E2140" s="151"/>
      <c r="F2140" s="150"/>
      <c r="G2140" s="150"/>
    </row>
    <row r="2141" spans="1:7" ht="17.100000000000001">
      <c r="A2141" s="150"/>
      <c r="B2141" s="150"/>
      <c r="C2141" s="150"/>
      <c r="D2141" s="150"/>
      <c r="E2141" s="151"/>
      <c r="F2141" s="150"/>
      <c r="G2141" s="150"/>
    </row>
    <row r="2142" spans="1:7" ht="17.100000000000001">
      <c r="A2142" s="150"/>
      <c r="B2142" s="150"/>
      <c r="C2142" s="150"/>
      <c r="D2142" s="150"/>
      <c r="E2142" s="151"/>
      <c r="F2142" s="150"/>
      <c r="G2142" s="150"/>
    </row>
    <row r="2143" spans="1:7" ht="17.100000000000001">
      <c r="A2143" s="150"/>
      <c r="B2143" s="150"/>
      <c r="C2143" s="150"/>
      <c r="D2143" s="150"/>
      <c r="E2143" s="151"/>
      <c r="F2143" s="150"/>
      <c r="G2143" s="150"/>
    </row>
    <row r="2144" spans="1:7" ht="17.100000000000001">
      <c r="A2144" s="150"/>
      <c r="B2144" s="150"/>
      <c r="C2144" s="150"/>
      <c r="D2144" s="150"/>
      <c r="E2144" s="151"/>
      <c r="F2144" s="150"/>
      <c r="G2144" s="150"/>
    </row>
    <row r="2145" spans="1:7" ht="17.100000000000001">
      <c r="A2145" s="52"/>
      <c r="B2145" s="52"/>
      <c r="C2145" s="52"/>
      <c r="D2145" s="52"/>
      <c r="E2145" s="53"/>
      <c r="F2145" s="52"/>
      <c r="G2145" s="52"/>
    </row>
    <row r="2146" spans="1:7" ht="17.100000000000001">
      <c r="A2146" s="150"/>
      <c r="B2146" s="150"/>
      <c r="C2146" s="150"/>
      <c r="D2146" s="150"/>
      <c r="E2146" s="151"/>
      <c r="F2146" s="150"/>
      <c r="G2146" s="150"/>
    </row>
    <row r="2147" spans="1:7" ht="17.100000000000001">
      <c r="A2147" s="150"/>
      <c r="B2147" s="150"/>
      <c r="C2147" s="150"/>
      <c r="D2147" s="150"/>
      <c r="E2147" s="151"/>
      <c r="F2147" s="150"/>
      <c r="G2147" s="150"/>
    </row>
    <row r="2148" spans="1:7" ht="17.100000000000001">
      <c r="A2148" s="150"/>
      <c r="B2148" s="150"/>
      <c r="C2148" s="150"/>
      <c r="D2148" s="150"/>
      <c r="E2148" s="151"/>
      <c r="F2148" s="150"/>
      <c r="G2148" s="150"/>
    </row>
    <row r="2149" spans="1:7" ht="17.100000000000001">
      <c r="A2149" s="150"/>
      <c r="B2149" s="150"/>
      <c r="C2149" s="150"/>
      <c r="D2149" s="150"/>
      <c r="E2149" s="151"/>
      <c r="F2149" s="150"/>
      <c r="G2149" s="150"/>
    </row>
    <row r="2150" spans="1:7" ht="17.100000000000001">
      <c r="A2150" s="150"/>
      <c r="B2150" s="150"/>
      <c r="C2150" s="150"/>
      <c r="D2150" s="150"/>
      <c r="E2150" s="151"/>
      <c r="F2150" s="150"/>
      <c r="G2150" s="150"/>
    </row>
    <row r="2151" spans="1:7" ht="17.100000000000001">
      <c r="A2151" s="150"/>
      <c r="B2151" s="150"/>
      <c r="C2151" s="150"/>
      <c r="D2151" s="150"/>
      <c r="E2151" s="151"/>
      <c r="F2151" s="150"/>
      <c r="G2151" s="150"/>
    </row>
    <row r="2152" spans="1:7" ht="17.100000000000001">
      <c r="A2152" s="52"/>
      <c r="B2152" s="52"/>
      <c r="C2152" s="52"/>
      <c r="D2152" s="52"/>
      <c r="E2152" s="53"/>
      <c r="F2152" s="52"/>
      <c r="G2152" s="52"/>
    </row>
    <row r="2153" spans="1:7" ht="17.100000000000001">
      <c r="A2153" s="150"/>
      <c r="B2153" s="150"/>
      <c r="C2153" s="150"/>
      <c r="D2153" s="150"/>
      <c r="E2153" s="151"/>
      <c r="F2153" s="150"/>
      <c r="G2153" s="150"/>
    </row>
    <row r="2154" spans="1:7" ht="17.100000000000001">
      <c r="A2154" s="150"/>
      <c r="B2154" s="150"/>
      <c r="C2154" s="150"/>
      <c r="D2154" s="150"/>
      <c r="E2154" s="151"/>
      <c r="F2154" s="150"/>
      <c r="G2154" s="150"/>
    </row>
    <row r="2155" spans="1:7" ht="17.100000000000001">
      <c r="A2155" s="52"/>
      <c r="B2155" s="52"/>
      <c r="C2155" s="52"/>
      <c r="D2155" s="52"/>
      <c r="E2155" s="53"/>
      <c r="F2155" s="52"/>
      <c r="G2155" s="52"/>
    </row>
    <row r="2156" spans="1:7" ht="17.100000000000001">
      <c r="A2156" s="150"/>
      <c r="B2156" s="150"/>
      <c r="C2156" s="150"/>
      <c r="D2156" s="150"/>
      <c r="E2156" s="151"/>
      <c r="F2156" s="150"/>
      <c r="G2156" s="150"/>
    </row>
    <row r="2157" spans="1:7" ht="17.100000000000001">
      <c r="A2157" s="150"/>
      <c r="B2157" s="150"/>
      <c r="C2157" s="150"/>
      <c r="D2157" s="150"/>
      <c r="E2157" s="151"/>
      <c r="F2157" s="150"/>
      <c r="G2157" s="150"/>
    </row>
    <row r="2158" spans="1:7" ht="17.100000000000001">
      <c r="A2158" s="150"/>
      <c r="B2158" s="150"/>
      <c r="C2158" s="150"/>
      <c r="D2158" s="150"/>
      <c r="E2158" s="151"/>
      <c r="F2158" s="150"/>
      <c r="G2158" s="150"/>
    </row>
    <row r="2159" spans="1:7" ht="17.100000000000001">
      <c r="A2159" s="150"/>
      <c r="B2159" s="150"/>
      <c r="C2159" s="150"/>
      <c r="D2159" s="150"/>
      <c r="E2159" s="151"/>
      <c r="F2159" s="150"/>
      <c r="G2159" s="150"/>
    </row>
    <row r="2160" spans="1:7" ht="17.100000000000001">
      <c r="A2160" s="150"/>
      <c r="B2160" s="150"/>
      <c r="C2160" s="150"/>
      <c r="D2160" s="150"/>
      <c r="E2160" s="151"/>
      <c r="F2160" s="150"/>
      <c r="G2160" s="150"/>
    </row>
    <row r="2161" spans="1:7" ht="17.100000000000001">
      <c r="A2161" s="150"/>
      <c r="B2161" s="150"/>
      <c r="C2161" s="150"/>
      <c r="D2161" s="150"/>
      <c r="E2161" s="151"/>
      <c r="F2161" s="150"/>
      <c r="G2161" s="150"/>
    </row>
    <row r="2162" spans="1:7" ht="17.100000000000001">
      <c r="A2162" s="150"/>
      <c r="B2162" s="150"/>
      <c r="C2162" s="150"/>
      <c r="D2162" s="150"/>
      <c r="E2162" s="151"/>
      <c r="F2162" s="150"/>
      <c r="G2162" s="150"/>
    </row>
    <row r="2163" spans="1:7" ht="17.100000000000001">
      <c r="A2163" s="150"/>
      <c r="B2163" s="150"/>
      <c r="C2163" s="150"/>
      <c r="D2163" s="150"/>
      <c r="E2163" s="151"/>
      <c r="F2163" s="150"/>
      <c r="G2163" s="150"/>
    </row>
    <row r="2164" spans="1:7" ht="17.100000000000001">
      <c r="A2164" s="150"/>
      <c r="B2164" s="150"/>
      <c r="C2164" s="150"/>
      <c r="D2164" s="150"/>
      <c r="E2164" s="151"/>
      <c r="F2164" s="150"/>
      <c r="G2164" s="150"/>
    </row>
    <row r="2165" spans="1:7" ht="17.100000000000001">
      <c r="A2165" s="52"/>
      <c r="B2165" s="52"/>
      <c r="C2165" s="52"/>
      <c r="D2165" s="52"/>
      <c r="E2165" s="53"/>
      <c r="F2165" s="52"/>
      <c r="G2165" s="52"/>
    </row>
    <row r="2166" spans="1:7" ht="17.100000000000001">
      <c r="A2166" s="150"/>
      <c r="B2166" s="150"/>
      <c r="C2166" s="150"/>
      <c r="D2166" s="150"/>
      <c r="E2166" s="151"/>
      <c r="F2166" s="150"/>
      <c r="G2166" s="150"/>
    </row>
    <row r="2167" spans="1:7" ht="17.100000000000001">
      <c r="A2167" s="150"/>
      <c r="B2167" s="150"/>
      <c r="C2167" s="150"/>
      <c r="D2167" s="150"/>
      <c r="E2167" s="151"/>
      <c r="F2167" s="150"/>
      <c r="G2167" s="150"/>
    </row>
    <row r="2168" spans="1:7" ht="17.100000000000001">
      <c r="A2168" s="52"/>
      <c r="B2168" s="52"/>
      <c r="C2168" s="52"/>
      <c r="D2168" s="52"/>
      <c r="E2168" s="53"/>
      <c r="F2168" s="52"/>
      <c r="G2168" s="52"/>
    </row>
    <row r="2169" spans="1:7" ht="17.100000000000001">
      <c r="A2169" s="150"/>
      <c r="B2169" s="150"/>
      <c r="C2169" s="150"/>
      <c r="D2169" s="150"/>
      <c r="E2169" s="151"/>
      <c r="F2169" s="150"/>
      <c r="G2169" s="150"/>
    </row>
    <row r="2170" spans="1:7" ht="17.100000000000001">
      <c r="A2170" s="150"/>
      <c r="B2170" s="150"/>
      <c r="C2170" s="150"/>
      <c r="D2170" s="150"/>
      <c r="E2170" s="151"/>
      <c r="F2170" s="150"/>
      <c r="G2170" s="150"/>
    </row>
    <row r="2171" spans="1:7" ht="17.100000000000001">
      <c r="A2171" s="150"/>
      <c r="B2171" s="150"/>
      <c r="C2171" s="150"/>
      <c r="D2171" s="150"/>
      <c r="E2171" s="151"/>
      <c r="F2171" s="150"/>
      <c r="G2171" s="150"/>
    </row>
    <row r="2172" spans="1:7" ht="17.100000000000001">
      <c r="A2172" s="150"/>
      <c r="B2172" s="150"/>
      <c r="C2172" s="150"/>
      <c r="D2172" s="150"/>
      <c r="E2172" s="151"/>
      <c r="F2172" s="151"/>
      <c r="G2172" s="150"/>
    </row>
    <row r="2173" spans="1:7" ht="17.100000000000001">
      <c r="A2173" s="150"/>
      <c r="B2173" s="150"/>
      <c r="C2173" s="150"/>
      <c r="D2173" s="150"/>
      <c r="E2173" s="151"/>
      <c r="F2173" s="150"/>
      <c r="G2173" s="150"/>
    </row>
    <row r="2174" spans="1:7" ht="17.100000000000001">
      <c r="A2174" s="150"/>
      <c r="B2174" s="150"/>
      <c r="C2174" s="150"/>
      <c r="D2174" s="150"/>
      <c r="E2174" s="151"/>
      <c r="F2174" s="151"/>
      <c r="G2174" s="150"/>
    </row>
    <row r="2175" spans="1:7" ht="17.100000000000001">
      <c r="A2175" s="150"/>
      <c r="B2175" s="150"/>
      <c r="C2175" s="150"/>
      <c r="D2175" s="150"/>
      <c r="E2175" s="151"/>
      <c r="F2175" s="150"/>
      <c r="G2175" s="150"/>
    </row>
    <row r="2176" spans="1:7" ht="17.100000000000001">
      <c r="A2176" s="150"/>
      <c r="B2176" s="150"/>
      <c r="C2176" s="150"/>
      <c r="D2176" s="150"/>
      <c r="E2176" s="151"/>
      <c r="F2176" s="150"/>
      <c r="G2176" s="150"/>
    </row>
    <row r="2177" spans="1:7" ht="17.100000000000001">
      <c r="A2177" s="52"/>
      <c r="B2177" s="52"/>
      <c r="C2177" s="52"/>
      <c r="D2177" s="52"/>
      <c r="E2177" s="53"/>
      <c r="F2177" s="52"/>
      <c r="G2177" s="52"/>
    </row>
    <row r="2178" spans="1:7" ht="17.100000000000001">
      <c r="A2178" s="150"/>
      <c r="B2178" s="150"/>
      <c r="C2178" s="150"/>
      <c r="D2178" s="150"/>
      <c r="E2178" s="151"/>
      <c r="F2178" s="150"/>
      <c r="G2178" s="150"/>
    </row>
    <row r="2179" spans="1:7" ht="17.100000000000001">
      <c r="A2179" s="150"/>
      <c r="B2179" s="150"/>
      <c r="C2179" s="150"/>
      <c r="D2179" s="150"/>
      <c r="E2179" s="151"/>
      <c r="F2179" s="150"/>
      <c r="G2179" s="150"/>
    </row>
    <row r="2180" spans="1:7" ht="17.100000000000001">
      <c r="A2180" s="150"/>
      <c r="B2180" s="150"/>
      <c r="C2180" s="150"/>
      <c r="D2180" s="150"/>
      <c r="E2180" s="151"/>
      <c r="F2180" s="150"/>
      <c r="G2180" s="150"/>
    </row>
    <row r="2181" spans="1:7" ht="17.100000000000001">
      <c r="A2181" s="150"/>
      <c r="B2181" s="150"/>
      <c r="C2181" s="150"/>
      <c r="D2181" s="150"/>
      <c r="E2181" s="151"/>
      <c r="F2181" s="150"/>
      <c r="G2181" s="150"/>
    </row>
    <row r="2182" spans="1:7" ht="17.100000000000001">
      <c r="A2182" s="150"/>
      <c r="B2182" s="150"/>
      <c r="C2182" s="150"/>
      <c r="D2182" s="150"/>
      <c r="E2182" s="151"/>
      <c r="F2182" s="150"/>
      <c r="G2182" s="150"/>
    </row>
    <row r="2183" spans="1:7" ht="17.100000000000001">
      <c r="A2183" s="52"/>
      <c r="B2183" s="52"/>
      <c r="C2183" s="52"/>
      <c r="D2183" s="52"/>
      <c r="E2183" s="53"/>
      <c r="F2183" s="52"/>
      <c r="G2183" s="52"/>
    </row>
    <row r="2184" spans="1:7" ht="17.100000000000001">
      <c r="A2184" s="150"/>
      <c r="B2184" s="150"/>
      <c r="C2184" s="150"/>
      <c r="D2184" s="150"/>
      <c r="E2184" s="151"/>
      <c r="F2184" s="150"/>
      <c r="G2184" s="150"/>
    </row>
    <row r="2185" spans="1:7" ht="17.100000000000001">
      <c r="A2185" s="52"/>
      <c r="B2185" s="52"/>
      <c r="C2185" s="52"/>
      <c r="D2185" s="52"/>
      <c r="E2185" s="53"/>
      <c r="F2185" s="52"/>
      <c r="G2185" s="52"/>
    </row>
    <row r="2186" spans="1:7" ht="17.100000000000001">
      <c r="A2186" s="150"/>
      <c r="B2186" s="150"/>
      <c r="C2186" s="150"/>
      <c r="D2186" s="150"/>
      <c r="E2186" s="151"/>
      <c r="F2186" s="150"/>
      <c r="G2186" s="150"/>
    </row>
    <row r="2187" spans="1:7" ht="17.100000000000001">
      <c r="A2187" s="150"/>
      <c r="B2187" s="150"/>
      <c r="C2187" s="150"/>
      <c r="D2187" s="150"/>
      <c r="E2187" s="151"/>
      <c r="F2187" s="151"/>
      <c r="G2187" s="150"/>
    </row>
    <row r="2188" spans="1:7" ht="17.100000000000001">
      <c r="A2188" s="150"/>
      <c r="B2188" s="150"/>
      <c r="C2188" s="150"/>
      <c r="D2188" s="150"/>
      <c r="E2188" s="151"/>
      <c r="F2188" s="150"/>
      <c r="G2188" s="150"/>
    </row>
    <row r="2189" spans="1:7" ht="17.100000000000001">
      <c r="A2189" s="150"/>
      <c r="B2189" s="150"/>
      <c r="C2189" s="150"/>
      <c r="D2189" s="150"/>
      <c r="E2189" s="151"/>
      <c r="F2189" s="150"/>
      <c r="G2189" s="150"/>
    </row>
    <row r="2190" spans="1:7" ht="17.100000000000001">
      <c r="A2190" s="150"/>
      <c r="B2190" s="150"/>
      <c r="C2190" s="150"/>
      <c r="D2190" s="150"/>
      <c r="E2190" s="151"/>
      <c r="F2190" s="150"/>
      <c r="G2190" s="150"/>
    </row>
    <row r="2191" spans="1:7" ht="17.100000000000001">
      <c r="A2191" s="150"/>
      <c r="B2191" s="150"/>
      <c r="C2191" s="150"/>
      <c r="D2191" s="150"/>
      <c r="E2191" s="151"/>
      <c r="F2191" s="150"/>
      <c r="G2191" s="150"/>
    </row>
    <row r="2192" spans="1:7">
      <c r="A2192" s="36"/>
      <c r="B2192" s="36"/>
      <c r="C2192" s="36"/>
      <c r="D2192" s="36"/>
      <c r="E2192" s="51"/>
      <c r="F2192" s="51"/>
      <c r="G2192" s="36"/>
    </row>
    <row r="2193" spans="1:7" ht="17.100000000000001">
      <c r="A2193" s="150"/>
      <c r="B2193" s="150"/>
      <c r="C2193" s="150"/>
      <c r="D2193" s="150"/>
      <c r="E2193" s="151"/>
      <c r="F2193" s="150"/>
      <c r="G2193" s="150"/>
    </row>
    <row r="2194" spans="1:7" ht="17.100000000000001">
      <c r="A2194" s="150"/>
      <c r="B2194" s="150"/>
      <c r="C2194" s="150"/>
      <c r="D2194" s="150"/>
      <c r="E2194" s="151"/>
      <c r="F2194" s="150"/>
      <c r="G2194" s="150"/>
    </row>
    <row r="2195" spans="1:7" ht="17.100000000000001">
      <c r="A2195" s="150"/>
      <c r="B2195" s="150"/>
      <c r="C2195" s="150"/>
      <c r="D2195" s="150"/>
      <c r="E2195" s="151"/>
      <c r="F2195" s="150"/>
      <c r="G2195" s="150"/>
    </row>
    <row r="2196" spans="1:7" ht="17.100000000000001">
      <c r="A2196" s="150"/>
      <c r="B2196" s="150"/>
      <c r="C2196" s="150"/>
      <c r="D2196" s="150"/>
      <c r="E2196" s="151"/>
      <c r="F2196" s="151"/>
      <c r="G2196" s="150"/>
    </row>
    <row r="2197" spans="1:7">
      <c r="A2197" s="36"/>
      <c r="B2197" s="36"/>
      <c r="C2197" s="36"/>
      <c r="D2197" s="36"/>
      <c r="E2197" s="51"/>
      <c r="F2197" s="51"/>
      <c r="G2197" s="36"/>
    </row>
    <row r="2198" spans="1:7" ht="17.100000000000001">
      <c r="A2198" s="52"/>
      <c r="B2198" s="52"/>
      <c r="C2198" s="52"/>
      <c r="D2198" s="52"/>
      <c r="E2198" s="53"/>
      <c r="F2198" s="52"/>
      <c r="G2198" s="52"/>
    </row>
    <row r="2199" spans="1:7" ht="17.100000000000001">
      <c r="A2199" s="150"/>
      <c r="B2199" s="150"/>
      <c r="C2199" s="150"/>
      <c r="D2199" s="150"/>
      <c r="E2199" s="151"/>
      <c r="F2199" s="150"/>
      <c r="G2199" s="150"/>
    </row>
    <row r="2200" spans="1:7" ht="17.100000000000001">
      <c r="A2200" s="52"/>
      <c r="B2200" s="52"/>
      <c r="C2200" s="52"/>
      <c r="D2200" s="52"/>
      <c r="E2200" s="53"/>
      <c r="F2200" s="52"/>
      <c r="G2200" s="52"/>
    </row>
    <row r="2201" spans="1:7" ht="17.100000000000001">
      <c r="A2201" s="148"/>
      <c r="B2201" s="148"/>
      <c r="C2201" s="148"/>
      <c r="D2201" s="148"/>
      <c r="E2201" s="149"/>
      <c r="F2201" s="149"/>
      <c r="G2201" s="148"/>
    </row>
    <row r="2202" spans="1:7">
      <c r="A2202" s="36"/>
      <c r="B2202" s="36"/>
      <c r="C2202" s="36"/>
      <c r="D2202" s="36"/>
      <c r="E2202" s="51"/>
      <c r="F2202" s="51"/>
      <c r="G2202" s="36"/>
    </row>
    <row r="2203" spans="1:7" ht="17.100000000000001">
      <c r="A2203" s="52"/>
      <c r="B2203" s="52"/>
      <c r="C2203" s="52"/>
      <c r="D2203" s="52"/>
      <c r="E2203" s="53"/>
      <c r="F2203" s="52"/>
      <c r="G2203" s="52"/>
    </row>
    <row r="2204" spans="1:7" ht="17.100000000000001">
      <c r="A2204" s="150"/>
      <c r="B2204" s="150"/>
      <c r="C2204" s="150"/>
      <c r="D2204" s="150"/>
      <c r="E2204" s="151"/>
      <c r="F2204" s="150"/>
      <c r="G2204" s="150"/>
    </row>
    <row r="2205" spans="1:7" ht="17.100000000000001">
      <c r="A2205" s="150"/>
      <c r="B2205" s="150"/>
      <c r="C2205" s="150"/>
      <c r="D2205" s="150"/>
      <c r="E2205" s="151"/>
      <c r="F2205" s="150"/>
      <c r="G2205" s="150"/>
    </row>
    <row r="2206" spans="1:7" ht="17.100000000000001">
      <c r="A2206" s="150"/>
      <c r="B2206" s="150"/>
      <c r="C2206" s="150"/>
      <c r="D2206" s="150"/>
      <c r="E2206" s="151"/>
      <c r="F2206" s="150"/>
      <c r="G2206" s="150"/>
    </row>
    <row r="2207" spans="1:7" ht="17.100000000000001">
      <c r="A2207" s="150"/>
      <c r="B2207" s="150"/>
      <c r="C2207" s="150"/>
      <c r="D2207" s="150"/>
      <c r="E2207" s="151"/>
      <c r="F2207" s="150"/>
      <c r="G2207" s="150"/>
    </row>
    <row r="2208" spans="1:7" ht="17.100000000000001">
      <c r="A2208" s="150"/>
      <c r="B2208" s="150"/>
      <c r="C2208" s="150"/>
      <c r="D2208" s="150"/>
      <c r="E2208" s="151"/>
      <c r="F2208" s="150"/>
      <c r="G2208" s="150"/>
    </row>
    <row r="2209" spans="1:7" ht="17.100000000000001">
      <c r="A2209" s="150"/>
      <c r="B2209" s="150"/>
      <c r="C2209" s="150"/>
      <c r="D2209" s="150"/>
      <c r="E2209" s="151"/>
      <c r="F2209" s="150"/>
      <c r="G2209" s="150"/>
    </row>
    <row r="2210" spans="1:7">
      <c r="A2210" s="36"/>
      <c r="B2210" s="36"/>
      <c r="C2210" s="36"/>
      <c r="D2210" s="36"/>
      <c r="E2210" s="51"/>
      <c r="F2210" s="51"/>
      <c r="G2210" s="36"/>
    </row>
    <row r="2211" spans="1:7" ht="17.100000000000001">
      <c r="A2211" s="150"/>
      <c r="B2211" s="150"/>
      <c r="C2211" s="150"/>
      <c r="D2211" s="150"/>
      <c r="E2211" s="151"/>
      <c r="F2211" s="150"/>
      <c r="G2211" s="150"/>
    </row>
    <row r="2212" spans="1:7" ht="17.100000000000001">
      <c r="A2212" s="52"/>
      <c r="B2212" s="52"/>
      <c r="C2212" s="52"/>
      <c r="D2212" s="52"/>
      <c r="E2212" s="53"/>
      <c r="F2212" s="52"/>
      <c r="G2212" s="52"/>
    </row>
    <row r="2213" spans="1:7" ht="17.100000000000001">
      <c r="A2213" s="150"/>
      <c r="B2213" s="150"/>
      <c r="C2213" s="150"/>
      <c r="D2213" s="150"/>
      <c r="E2213" s="151"/>
      <c r="F2213" s="150"/>
      <c r="G2213" s="150"/>
    </row>
    <row r="2214" spans="1:7" ht="17.100000000000001">
      <c r="A2214" s="150"/>
      <c r="B2214" s="150"/>
      <c r="C2214" s="150"/>
      <c r="D2214" s="150"/>
      <c r="E2214" s="151"/>
      <c r="F2214" s="150"/>
      <c r="G2214" s="150"/>
    </row>
    <row r="2215" spans="1:7" ht="17.100000000000001">
      <c r="A2215" s="148"/>
      <c r="B2215" s="148"/>
      <c r="C2215" s="148"/>
      <c r="D2215" s="148"/>
      <c r="E2215" s="149"/>
      <c r="F2215" s="149"/>
      <c r="G2215" s="148"/>
    </row>
    <row r="2216" spans="1:7" ht="17.100000000000001">
      <c r="A2216" s="150"/>
      <c r="B2216" s="150"/>
      <c r="C2216" s="150"/>
      <c r="D2216" s="150"/>
      <c r="E2216" s="151"/>
      <c r="F2216" s="150"/>
      <c r="G2216" s="150"/>
    </row>
    <row r="2217" spans="1:7" ht="17.100000000000001">
      <c r="A2217" s="52"/>
      <c r="B2217" s="52"/>
      <c r="C2217" s="52"/>
      <c r="D2217" s="52"/>
      <c r="E2217" s="53"/>
      <c r="F2217" s="52"/>
      <c r="G2217" s="52"/>
    </row>
    <row r="2218" spans="1:7" ht="17.100000000000001">
      <c r="A2218" s="150"/>
      <c r="B2218" s="150"/>
      <c r="C2218" s="150"/>
      <c r="D2218" s="150"/>
      <c r="E2218" s="151"/>
      <c r="F2218" s="150"/>
      <c r="G2218" s="150"/>
    </row>
    <row r="2219" spans="1:7" ht="17.100000000000001">
      <c r="A2219" s="52"/>
      <c r="B2219" s="52"/>
      <c r="C2219" s="52"/>
      <c r="D2219" s="52"/>
      <c r="E2219" s="53"/>
      <c r="F2219" s="52"/>
      <c r="G2219" s="52"/>
    </row>
    <row r="2220" spans="1:7" ht="17.100000000000001">
      <c r="A2220" s="150"/>
      <c r="B2220" s="150"/>
      <c r="C2220" s="150"/>
      <c r="D2220" s="150"/>
      <c r="E2220" s="151"/>
      <c r="F2220" s="150"/>
      <c r="G2220" s="150"/>
    </row>
    <row r="2221" spans="1:7" ht="17.100000000000001">
      <c r="A2221" s="150"/>
      <c r="B2221" s="150"/>
      <c r="C2221" s="150"/>
      <c r="D2221" s="150"/>
      <c r="E2221" s="151"/>
      <c r="F2221" s="150"/>
      <c r="G2221" s="150"/>
    </row>
    <row r="2222" spans="1:7" ht="17.100000000000001">
      <c r="A2222" s="150"/>
      <c r="B2222" s="150"/>
      <c r="C2222" s="150"/>
      <c r="D2222" s="150"/>
      <c r="E2222" s="151"/>
      <c r="F2222" s="150"/>
      <c r="G2222" s="150"/>
    </row>
    <row r="2223" spans="1:7" ht="17.100000000000001">
      <c r="A2223" s="52"/>
      <c r="B2223" s="52"/>
      <c r="C2223" s="52"/>
      <c r="D2223" s="52"/>
      <c r="E2223" s="53"/>
      <c r="F2223" s="52"/>
      <c r="G2223" s="52"/>
    </row>
    <row r="2224" spans="1:7" ht="17.100000000000001">
      <c r="A2224" s="150"/>
      <c r="B2224" s="150"/>
      <c r="C2224" s="150"/>
      <c r="D2224" s="150"/>
      <c r="E2224" s="151"/>
      <c r="F2224" s="150"/>
      <c r="G2224" s="150"/>
    </row>
    <row r="2225" spans="1:7" ht="17.100000000000001">
      <c r="A2225" s="52"/>
      <c r="B2225" s="52"/>
      <c r="C2225" s="52"/>
      <c r="D2225" s="52"/>
      <c r="E2225" s="53"/>
      <c r="F2225" s="52"/>
      <c r="G2225" s="52"/>
    </row>
    <row r="2226" spans="1:7" ht="17.100000000000001">
      <c r="A2226" s="150"/>
      <c r="B2226" s="150"/>
      <c r="C2226" s="150"/>
      <c r="D2226" s="150"/>
      <c r="E2226" s="151"/>
      <c r="F2226" s="150"/>
      <c r="G2226" s="150"/>
    </row>
    <row r="2227" spans="1:7" ht="17.100000000000001">
      <c r="A2227" s="150"/>
      <c r="B2227" s="150"/>
      <c r="C2227" s="150"/>
      <c r="D2227" s="150"/>
      <c r="E2227" s="151"/>
      <c r="F2227" s="150"/>
      <c r="G2227" s="150"/>
    </row>
    <row r="2228" spans="1:7" ht="17.100000000000001">
      <c r="A2228" s="150"/>
      <c r="B2228" s="150"/>
      <c r="C2228" s="150"/>
      <c r="D2228" s="150"/>
      <c r="E2228" s="151"/>
      <c r="F2228" s="150"/>
      <c r="G2228" s="150"/>
    </row>
    <row r="2229" spans="1:7" ht="17.100000000000001">
      <c r="A2229" s="52"/>
      <c r="B2229" s="52"/>
      <c r="C2229" s="52"/>
      <c r="D2229" s="52"/>
      <c r="E2229" s="53"/>
      <c r="F2229" s="52"/>
      <c r="G2229" s="52"/>
    </row>
    <row r="2230" spans="1:7">
      <c r="A2230" s="36"/>
      <c r="B2230" s="36"/>
      <c r="C2230" s="36"/>
      <c r="D2230" s="36"/>
      <c r="E2230" s="51"/>
      <c r="F2230" s="51"/>
      <c r="G2230" s="36"/>
    </row>
    <row r="2231" spans="1:7" ht="17.100000000000001">
      <c r="A2231" s="52"/>
      <c r="B2231" s="52"/>
      <c r="C2231" s="52"/>
      <c r="D2231" s="52"/>
      <c r="E2231" s="53"/>
      <c r="F2231" s="52"/>
      <c r="G2231" s="52"/>
    </row>
    <row r="2232" spans="1:7" ht="17.100000000000001">
      <c r="A2232" s="150"/>
      <c r="B2232" s="150"/>
      <c r="C2232" s="150"/>
      <c r="D2232" s="150"/>
      <c r="E2232" s="151"/>
      <c r="F2232" s="150"/>
      <c r="G2232" s="150"/>
    </row>
    <row r="2233" spans="1:7" ht="17.100000000000001">
      <c r="A2233" s="148"/>
      <c r="B2233" s="148"/>
      <c r="C2233" s="148"/>
      <c r="D2233" s="148"/>
      <c r="E2233" s="149"/>
      <c r="F2233" s="149"/>
      <c r="G2233" s="148"/>
    </row>
    <row r="2234" spans="1:7" ht="17.100000000000001">
      <c r="A2234" s="150"/>
      <c r="B2234" s="150"/>
      <c r="C2234" s="150"/>
      <c r="D2234" s="150"/>
      <c r="E2234" s="151"/>
      <c r="F2234" s="150"/>
      <c r="G2234" s="150"/>
    </row>
    <row r="2235" spans="1:7" ht="17.100000000000001">
      <c r="A2235" s="148"/>
      <c r="B2235" s="148"/>
      <c r="C2235" s="148"/>
      <c r="D2235" s="148"/>
      <c r="E2235" s="149"/>
      <c r="F2235" s="149"/>
      <c r="G2235" s="148"/>
    </row>
    <row r="2236" spans="1:7" ht="17.100000000000001">
      <c r="A2236" s="150"/>
      <c r="B2236" s="150"/>
      <c r="C2236" s="150"/>
      <c r="D2236" s="150"/>
      <c r="E2236" s="151"/>
      <c r="F2236" s="151"/>
      <c r="G2236" s="150"/>
    </row>
    <row r="2237" spans="1:7" ht="17.100000000000001">
      <c r="A2237" s="150"/>
      <c r="B2237" s="150"/>
      <c r="C2237" s="150"/>
      <c r="D2237" s="150"/>
      <c r="E2237" s="151"/>
      <c r="F2237" s="151"/>
      <c r="G2237" s="150"/>
    </row>
    <row r="2238" spans="1:7" ht="17.100000000000001">
      <c r="A2238" s="150"/>
      <c r="B2238" s="150"/>
      <c r="C2238" s="150"/>
      <c r="D2238" s="150"/>
      <c r="E2238" s="151"/>
      <c r="F2238" s="150"/>
      <c r="G2238" s="150"/>
    </row>
    <row r="2239" spans="1:7" ht="17.100000000000001">
      <c r="A2239" s="150"/>
      <c r="B2239" s="150"/>
      <c r="C2239" s="150"/>
      <c r="D2239" s="150"/>
      <c r="E2239" s="151"/>
      <c r="F2239" s="150"/>
      <c r="G2239" s="150"/>
    </row>
    <row r="2240" spans="1:7" ht="17.100000000000001">
      <c r="A2240" s="150"/>
      <c r="B2240" s="150"/>
      <c r="C2240" s="150"/>
      <c r="D2240" s="150"/>
      <c r="E2240" s="151"/>
      <c r="F2240" s="151"/>
      <c r="G2240" s="150"/>
    </row>
    <row r="2241" spans="1:7" ht="17.100000000000001">
      <c r="A2241" s="148"/>
      <c r="B2241" s="148"/>
      <c r="C2241" s="148"/>
      <c r="D2241" s="148"/>
      <c r="E2241" s="149"/>
      <c r="F2241" s="149"/>
      <c r="G2241" s="148"/>
    </row>
    <row r="2242" spans="1:7" ht="17.100000000000001">
      <c r="A2242" s="150"/>
      <c r="B2242" s="150"/>
      <c r="C2242" s="150"/>
      <c r="D2242" s="150"/>
      <c r="E2242" s="151"/>
      <c r="F2242" s="150"/>
      <c r="G2242" s="150"/>
    </row>
    <row r="2243" spans="1:7" ht="17.100000000000001">
      <c r="A2243" s="150"/>
      <c r="B2243" s="150"/>
      <c r="C2243" s="150"/>
      <c r="D2243" s="150"/>
      <c r="E2243" s="151"/>
      <c r="F2243" s="150"/>
      <c r="G2243" s="150"/>
    </row>
    <row r="2244" spans="1:7" ht="17.100000000000001">
      <c r="A2244" s="150"/>
      <c r="B2244" s="150"/>
      <c r="C2244" s="150"/>
      <c r="D2244" s="150"/>
      <c r="E2244" s="151"/>
      <c r="F2244" s="151"/>
      <c r="G2244" s="150"/>
    </row>
    <row r="2245" spans="1:7" ht="17.100000000000001">
      <c r="A2245" s="150"/>
      <c r="B2245" s="150"/>
      <c r="C2245" s="150"/>
      <c r="D2245" s="150"/>
      <c r="E2245" s="151"/>
      <c r="F2245" s="150"/>
      <c r="G2245" s="150"/>
    </row>
    <row r="2246" spans="1:7" ht="17.100000000000001">
      <c r="A2246" s="150"/>
      <c r="B2246" s="150"/>
      <c r="C2246" s="150"/>
      <c r="D2246" s="150"/>
      <c r="E2246" s="151"/>
      <c r="F2246" s="151"/>
      <c r="G2246" s="150"/>
    </row>
    <row r="2247" spans="1:7" ht="17.100000000000001">
      <c r="A2247" s="150"/>
      <c r="B2247" s="150"/>
      <c r="C2247" s="150"/>
      <c r="D2247" s="150"/>
      <c r="E2247" s="151"/>
      <c r="F2247" s="150"/>
      <c r="G2247" s="150"/>
    </row>
    <row r="2248" spans="1:7" ht="17.100000000000001">
      <c r="A2248" s="150"/>
      <c r="B2248" s="150"/>
      <c r="C2248" s="150"/>
      <c r="D2248" s="150"/>
      <c r="E2248" s="151"/>
      <c r="F2248" s="151"/>
      <c r="G2248" s="150"/>
    </row>
    <row r="2249" spans="1:7" ht="17.100000000000001">
      <c r="A2249" s="150"/>
      <c r="B2249" s="150"/>
      <c r="C2249" s="150"/>
      <c r="D2249" s="150"/>
      <c r="E2249" s="151"/>
      <c r="F2249" s="150"/>
      <c r="G2249" s="150"/>
    </row>
    <row r="2250" spans="1:7" ht="17.100000000000001">
      <c r="A2250" s="150"/>
      <c r="B2250" s="150"/>
      <c r="C2250" s="150"/>
      <c r="D2250" s="150"/>
      <c r="E2250" s="151"/>
      <c r="F2250" s="150"/>
      <c r="G2250" s="150"/>
    </row>
    <row r="2251" spans="1:7" ht="17.100000000000001">
      <c r="A2251" s="150"/>
      <c r="B2251" s="150"/>
      <c r="C2251" s="150"/>
      <c r="D2251" s="150"/>
      <c r="E2251" s="151"/>
      <c r="F2251" s="150"/>
      <c r="G2251" s="150"/>
    </row>
    <row r="2252" spans="1:7" ht="17.100000000000001">
      <c r="A2252" s="150"/>
      <c r="B2252" s="150"/>
      <c r="C2252" s="150"/>
      <c r="D2252" s="150"/>
      <c r="E2252" s="151"/>
      <c r="F2252" s="150"/>
      <c r="G2252" s="150"/>
    </row>
    <row r="2253" spans="1:7" ht="17.100000000000001">
      <c r="A2253" s="150"/>
      <c r="B2253" s="150"/>
      <c r="C2253" s="150"/>
      <c r="D2253" s="150"/>
      <c r="E2253" s="151"/>
      <c r="F2253" s="150"/>
      <c r="G2253" s="150"/>
    </row>
    <row r="2254" spans="1:7" ht="17.100000000000001">
      <c r="A2254" s="150"/>
      <c r="B2254" s="150"/>
      <c r="C2254" s="150"/>
      <c r="D2254" s="150"/>
      <c r="E2254" s="151"/>
      <c r="F2254" s="150"/>
      <c r="G2254" s="150"/>
    </row>
    <row r="2255" spans="1:7" ht="17.100000000000001">
      <c r="A2255" s="148"/>
      <c r="B2255" s="148"/>
      <c r="C2255" s="148"/>
      <c r="D2255" s="148"/>
      <c r="E2255" s="149"/>
      <c r="F2255" s="149"/>
      <c r="G2255" s="148"/>
    </row>
    <row r="2256" spans="1:7" ht="17.100000000000001">
      <c r="A2256" s="150"/>
      <c r="B2256" s="150"/>
      <c r="C2256" s="150"/>
      <c r="D2256" s="150"/>
      <c r="E2256" s="151"/>
      <c r="F2256" s="151"/>
      <c r="G2256" s="150"/>
    </row>
    <row r="2257" spans="1:7" ht="17.100000000000001">
      <c r="A2257" s="52"/>
      <c r="B2257" s="52"/>
      <c r="C2257" s="52"/>
      <c r="D2257" s="52"/>
      <c r="E2257" s="53"/>
      <c r="F2257" s="52"/>
      <c r="G2257" s="52"/>
    </row>
    <row r="2258" spans="1:7" ht="17.100000000000001">
      <c r="A2258" s="148"/>
      <c r="B2258" s="148"/>
      <c r="C2258" s="148"/>
      <c r="D2258" s="148"/>
      <c r="E2258" s="149"/>
      <c r="F2258" s="149"/>
      <c r="G2258" s="148"/>
    </row>
    <row r="2259" spans="1:7" ht="17.100000000000001">
      <c r="A2259" s="148"/>
      <c r="B2259" s="148"/>
      <c r="C2259" s="148"/>
      <c r="D2259" s="148"/>
      <c r="E2259" s="149"/>
      <c r="F2259" s="149"/>
      <c r="G2259" s="148"/>
    </row>
    <row r="2260" spans="1:7" ht="17.100000000000001">
      <c r="A2260" s="150"/>
      <c r="B2260" s="150"/>
      <c r="C2260" s="150"/>
      <c r="D2260" s="150"/>
      <c r="E2260" s="151"/>
      <c r="F2260" s="150"/>
      <c r="G2260" s="150"/>
    </row>
    <row r="2261" spans="1:7" ht="17.100000000000001">
      <c r="A2261" s="52"/>
      <c r="B2261" s="52"/>
      <c r="C2261" s="52"/>
      <c r="D2261" s="52"/>
      <c r="E2261" s="53"/>
      <c r="F2261" s="52"/>
      <c r="G2261" s="52"/>
    </row>
    <row r="2262" spans="1:7">
      <c r="A2262" s="36"/>
      <c r="B2262" s="36"/>
      <c r="C2262" s="36"/>
      <c r="D2262" s="36"/>
      <c r="E2262" s="51"/>
      <c r="F2262" s="51"/>
      <c r="G2262" s="36"/>
    </row>
    <row r="2263" spans="1:7" ht="17.100000000000001">
      <c r="A2263" s="150"/>
      <c r="B2263" s="150"/>
      <c r="C2263" s="150"/>
      <c r="D2263" s="150"/>
      <c r="E2263" s="151"/>
      <c r="F2263" s="150"/>
      <c r="G2263" s="150"/>
    </row>
    <row r="2264" spans="1:7" ht="17.100000000000001">
      <c r="A2264" s="148"/>
      <c r="B2264" s="148"/>
      <c r="C2264" s="148"/>
      <c r="D2264" s="148"/>
      <c r="E2264" s="149"/>
      <c r="F2264" s="149"/>
      <c r="G2264" s="148"/>
    </row>
    <row r="2265" spans="1:7" ht="17.100000000000001">
      <c r="A2265" s="150"/>
      <c r="B2265" s="150"/>
      <c r="C2265" s="150"/>
      <c r="D2265" s="150"/>
      <c r="E2265" s="151"/>
      <c r="F2265" s="150"/>
      <c r="G2265" s="150"/>
    </row>
    <row r="2266" spans="1:7" ht="17.100000000000001">
      <c r="A2266" s="148"/>
      <c r="B2266" s="148"/>
      <c r="C2266" s="148"/>
      <c r="D2266" s="148"/>
      <c r="E2266" s="149"/>
      <c r="F2266" s="149"/>
      <c r="G2266" s="148"/>
    </row>
    <row r="2267" spans="1:7" ht="17.100000000000001">
      <c r="A2267" s="150"/>
      <c r="B2267" s="150"/>
      <c r="C2267" s="150"/>
      <c r="D2267" s="150"/>
      <c r="E2267" s="151"/>
      <c r="F2267" s="151"/>
      <c r="G2267" s="150"/>
    </row>
    <row r="2268" spans="1:7" ht="17.100000000000001">
      <c r="A2268" s="150"/>
      <c r="B2268" s="150"/>
      <c r="C2268" s="150"/>
      <c r="D2268" s="150"/>
      <c r="E2268" s="151"/>
      <c r="F2268" s="150"/>
      <c r="G2268" s="150"/>
    </row>
    <row r="2269" spans="1:7" ht="17.100000000000001">
      <c r="A2269" s="150"/>
      <c r="B2269" s="150"/>
      <c r="C2269" s="150"/>
      <c r="D2269" s="150"/>
      <c r="E2269" s="151"/>
      <c r="F2269" s="150"/>
      <c r="G2269" s="150"/>
    </row>
    <row r="2270" spans="1:7" ht="17.100000000000001">
      <c r="A2270" s="150"/>
      <c r="B2270" s="150"/>
      <c r="C2270" s="150"/>
      <c r="D2270" s="150"/>
      <c r="E2270" s="151"/>
      <c r="F2270" s="151"/>
      <c r="G2270" s="150"/>
    </row>
    <row r="2271" spans="1:7" ht="17.100000000000001">
      <c r="A2271" s="150"/>
      <c r="B2271" s="150"/>
      <c r="C2271" s="150"/>
      <c r="D2271" s="150"/>
      <c r="E2271" s="151"/>
      <c r="F2271" s="151"/>
      <c r="G2271" s="150"/>
    </row>
    <row r="2272" spans="1:7" ht="17.100000000000001">
      <c r="A2272" s="52"/>
      <c r="B2272" s="52"/>
      <c r="C2272" s="52"/>
      <c r="D2272" s="52"/>
      <c r="E2272" s="53"/>
      <c r="F2272" s="52"/>
      <c r="G2272" s="52"/>
    </row>
    <row r="2273" spans="1:7" ht="17.100000000000001">
      <c r="A2273" s="150"/>
      <c r="B2273" s="150"/>
      <c r="C2273" s="150"/>
      <c r="D2273" s="150"/>
      <c r="E2273" s="151"/>
      <c r="F2273" s="151"/>
      <c r="G2273" s="150"/>
    </row>
    <row r="2274" spans="1:7" ht="17.100000000000001">
      <c r="A2274" s="150"/>
      <c r="B2274" s="150"/>
      <c r="C2274" s="150"/>
      <c r="D2274" s="150"/>
      <c r="E2274" s="151"/>
      <c r="F2274" s="150"/>
      <c r="G2274" s="150"/>
    </row>
    <row r="2275" spans="1:7" ht="17.100000000000001">
      <c r="A2275" s="150"/>
      <c r="B2275" s="150"/>
      <c r="C2275" s="150"/>
      <c r="D2275" s="150"/>
      <c r="E2275" s="151"/>
      <c r="F2275" s="151"/>
      <c r="G2275" s="150"/>
    </row>
    <row r="2276" spans="1:7">
      <c r="A2276" s="37"/>
      <c r="B2276" s="37"/>
      <c r="C2276" s="37"/>
      <c r="D2276" s="37"/>
      <c r="E2276" s="38"/>
      <c r="F2276" s="38"/>
      <c r="G2276" s="37"/>
    </row>
    <row r="2277" spans="1:7" ht="17.100000000000001">
      <c r="A2277" s="52"/>
      <c r="B2277" s="52"/>
      <c r="C2277" s="52"/>
      <c r="D2277" s="52"/>
      <c r="E2277" s="53"/>
      <c r="F2277" s="52"/>
      <c r="G2277" s="52"/>
    </row>
    <row r="2278" spans="1:7" ht="17.100000000000001">
      <c r="A2278" s="150"/>
      <c r="B2278" s="150"/>
      <c r="C2278" s="150"/>
      <c r="D2278" s="150"/>
      <c r="E2278" s="151"/>
      <c r="F2278" s="151"/>
      <c r="G2278" s="150"/>
    </row>
    <row r="2279" spans="1:7" ht="17.100000000000001">
      <c r="A2279" s="150"/>
      <c r="B2279" s="150"/>
      <c r="C2279" s="150"/>
      <c r="D2279" s="150"/>
      <c r="E2279" s="151"/>
      <c r="F2279" s="151"/>
      <c r="G2279" s="150"/>
    </row>
    <row r="2280" spans="1:7" ht="17.100000000000001">
      <c r="A2280" s="150"/>
      <c r="B2280" s="150"/>
      <c r="C2280" s="150"/>
      <c r="D2280" s="150"/>
      <c r="E2280" s="151"/>
      <c r="F2280" s="151"/>
      <c r="G2280" s="150"/>
    </row>
    <row r="2281" spans="1:7" ht="17.100000000000001">
      <c r="A2281" s="150"/>
      <c r="B2281" s="150"/>
      <c r="C2281" s="150"/>
      <c r="D2281" s="150"/>
      <c r="E2281" s="151"/>
      <c r="F2281" s="151"/>
      <c r="G2281" s="150"/>
    </row>
    <row r="2282" spans="1:7" ht="17.100000000000001">
      <c r="A2282" s="150"/>
      <c r="B2282" s="150"/>
      <c r="C2282" s="150"/>
      <c r="D2282" s="150"/>
      <c r="E2282" s="151"/>
      <c r="F2282" s="151"/>
      <c r="G2282" s="150"/>
    </row>
    <row r="2283" spans="1:7" ht="17.100000000000001">
      <c r="A2283" s="150"/>
      <c r="B2283" s="150"/>
      <c r="C2283" s="150"/>
      <c r="D2283" s="150"/>
      <c r="E2283" s="151"/>
      <c r="F2283" s="151"/>
      <c r="G2283" s="150"/>
    </row>
    <row r="2284" spans="1:7" ht="17.100000000000001">
      <c r="A2284" s="150"/>
      <c r="B2284" s="150"/>
      <c r="C2284" s="150"/>
      <c r="D2284" s="150"/>
      <c r="E2284" s="151"/>
      <c r="F2284" s="150"/>
      <c r="G2284" s="150"/>
    </row>
    <row r="2285" spans="1:7" ht="17.100000000000001">
      <c r="A2285" s="150"/>
      <c r="B2285" s="150"/>
      <c r="C2285" s="150"/>
      <c r="D2285" s="150"/>
      <c r="E2285" s="151"/>
      <c r="F2285" s="150"/>
      <c r="G2285" s="150"/>
    </row>
    <row r="2286" spans="1:7" ht="17.100000000000001">
      <c r="A2286" s="150"/>
      <c r="B2286" s="150"/>
      <c r="C2286" s="150"/>
      <c r="D2286" s="150"/>
      <c r="E2286" s="151"/>
      <c r="F2286" s="151"/>
      <c r="G2286" s="150"/>
    </row>
    <row r="2287" spans="1:7" ht="17.100000000000001">
      <c r="A2287" s="150"/>
      <c r="B2287" s="150"/>
      <c r="C2287" s="150"/>
      <c r="D2287" s="150"/>
      <c r="E2287" s="151"/>
      <c r="F2287" s="151"/>
      <c r="G2287" s="150"/>
    </row>
    <row r="2288" spans="1:7" ht="17.100000000000001">
      <c r="A2288" s="150"/>
      <c r="B2288" s="150"/>
      <c r="C2288" s="150"/>
      <c r="D2288" s="150"/>
      <c r="E2288" s="151"/>
      <c r="F2288" s="150"/>
      <c r="G2288" s="150"/>
    </row>
    <row r="2289" spans="1:7" ht="17.100000000000001">
      <c r="A2289" s="148"/>
      <c r="B2289" s="148"/>
      <c r="C2289" s="148"/>
      <c r="D2289" s="148"/>
      <c r="E2289" s="149"/>
      <c r="F2289" s="149"/>
      <c r="G2289" s="148"/>
    </row>
    <row r="2290" spans="1:7" ht="17.100000000000001">
      <c r="A2290" s="52"/>
      <c r="B2290" s="52"/>
      <c r="C2290" s="52"/>
      <c r="D2290" s="52"/>
      <c r="E2290" s="53"/>
      <c r="F2290" s="52"/>
      <c r="G2290" s="52"/>
    </row>
    <row r="2291" spans="1:7" ht="17.100000000000001">
      <c r="A2291" s="148"/>
      <c r="B2291" s="148"/>
      <c r="C2291" s="148"/>
      <c r="D2291" s="148"/>
      <c r="E2291" s="149"/>
      <c r="F2291" s="149"/>
      <c r="G2291" s="148"/>
    </row>
    <row r="2292" spans="1:7" ht="17.100000000000001">
      <c r="A2292" s="150"/>
      <c r="B2292" s="150"/>
      <c r="C2292" s="150"/>
      <c r="D2292" s="150"/>
      <c r="E2292" s="151"/>
      <c r="F2292" s="150"/>
      <c r="G2292" s="150"/>
    </row>
    <row r="2293" spans="1:7" ht="17.100000000000001">
      <c r="A2293" s="150"/>
      <c r="B2293" s="150"/>
      <c r="C2293" s="150"/>
      <c r="D2293" s="150"/>
      <c r="E2293" s="151"/>
      <c r="F2293" s="150"/>
      <c r="G2293" s="150"/>
    </row>
    <row r="2294" spans="1:7">
      <c r="A2294" s="36"/>
      <c r="B2294" s="36"/>
      <c r="C2294" s="36"/>
      <c r="D2294" s="36"/>
      <c r="E2294" s="51"/>
      <c r="F2294" s="51"/>
      <c r="G2294" s="36"/>
    </row>
    <row r="2295" spans="1:7" ht="17.100000000000001">
      <c r="A2295" s="52"/>
      <c r="B2295" s="52"/>
      <c r="C2295" s="52"/>
      <c r="D2295" s="52"/>
      <c r="E2295" s="53"/>
      <c r="F2295" s="52"/>
      <c r="G2295" s="52"/>
    </row>
    <row r="2296" spans="1:7" ht="17.100000000000001">
      <c r="A2296" s="148"/>
      <c r="B2296" s="148"/>
      <c r="C2296" s="148"/>
      <c r="D2296" s="148"/>
      <c r="E2296" s="149"/>
      <c r="F2296" s="149"/>
      <c r="G2296" s="148"/>
    </row>
    <row r="2297" spans="1:7" ht="17.100000000000001">
      <c r="A2297" s="148"/>
      <c r="B2297" s="148"/>
      <c r="C2297" s="148"/>
      <c r="D2297" s="148"/>
      <c r="E2297" s="149"/>
      <c r="F2297" s="149"/>
      <c r="G2297" s="148"/>
    </row>
    <row r="2298" spans="1:7" ht="17.100000000000001">
      <c r="A2298" s="150"/>
      <c r="B2298" s="150"/>
      <c r="C2298" s="150"/>
      <c r="D2298" s="150"/>
      <c r="E2298" s="151"/>
      <c r="F2298" s="150"/>
      <c r="G2298" s="150"/>
    </row>
    <row r="2299" spans="1:7" ht="17.100000000000001">
      <c r="A2299" s="150"/>
      <c r="B2299" s="150"/>
      <c r="C2299" s="150"/>
      <c r="D2299" s="150"/>
      <c r="E2299" s="151"/>
      <c r="F2299" s="151"/>
      <c r="G2299" s="150"/>
    </row>
    <row r="2300" spans="1:7" ht="17.100000000000001">
      <c r="A2300" s="148"/>
      <c r="B2300" s="148"/>
      <c r="C2300" s="148"/>
      <c r="D2300" s="148"/>
      <c r="E2300" s="149"/>
      <c r="F2300" s="149"/>
      <c r="G2300" s="148"/>
    </row>
    <row r="2301" spans="1:7" ht="17.100000000000001">
      <c r="A2301" s="148"/>
      <c r="B2301" s="148"/>
      <c r="C2301" s="148"/>
      <c r="D2301" s="148"/>
      <c r="E2301" s="149"/>
      <c r="F2301" s="149"/>
      <c r="G2301" s="148"/>
    </row>
    <row r="2302" spans="1:7" ht="17.100000000000001">
      <c r="A2302" s="52"/>
      <c r="B2302" s="52"/>
      <c r="C2302" s="52"/>
      <c r="D2302" s="52"/>
      <c r="E2302" s="53"/>
      <c r="F2302" s="52"/>
      <c r="G2302" s="52"/>
    </row>
    <row r="2303" spans="1:7" ht="17.100000000000001">
      <c r="A2303" s="150"/>
      <c r="B2303" s="150"/>
      <c r="C2303" s="150"/>
      <c r="D2303" s="150"/>
      <c r="E2303" s="151"/>
      <c r="F2303" s="151"/>
      <c r="G2303" s="150"/>
    </row>
    <row r="2304" spans="1:7" ht="17.100000000000001">
      <c r="A2304" s="148"/>
      <c r="B2304" s="148"/>
      <c r="C2304" s="148"/>
      <c r="D2304" s="148"/>
      <c r="E2304" s="149"/>
      <c r="F2304" s="149"/>
      <c r="G2304" s="148"/>
    </row>
    <row r="2305" spans="1:7" ht="17.100000000000001">
      <c r="A2305" s="148"/>
      <c r="B2305" s="148"/>
      <c r="C2305" s="148"/>
      <c r="D2305" s="148"/>
      <c r="E2305" s="149"/>
      <c r="F2305" s="149"/>
      <c r="G2305" s="148"/>
    </row>
    <row r="2306" spans="1:7" ht="17.100000000000001">
      <c r="A2306" s="52"/>
      <c r="B2306" s="52"/>
      <c r="C2306" s="52"/>
      <c r="D2306" s="52"/>
      <c r="E2306" s="53"/>
      <c r="F2306" s="52"/>
      <c r="G2306" s="52"/>
    </row>
    <row r="2307" spans="1:7" ht="17.100000000000001">
      <c r="A2307" s="150"/>
      <c r="B2307" s="150"/>
      <c r="C2307" s="150"/>
      <c r="D2307" s="150"/>
      <c r="E2307" s="151"/>
      <c r="F2307" s="151"/>
      <c r="G2307" s="150"/>
    </row>
    <row r="2308" spans="1:7" ht="17.100000000000001">
      <c r="A2308" s="52"/>
      <c r="B2308" s="52"/>
      <c r="C2308" s="52"/>
      <c r="D2308" s="52"/>
      <c r="E2308" s="53"/>
      <c r="F2308" s="52"/>
      <c r="G2308" s="52"/>
    </row>
    <row r="2309" spans="1:7" ht="17.100000000000001">
      <c r="A2309" s="148"/>
      <c r="B2309" s="148"/>
      <c r="C2309" s="148"/>
      <c r="D2309" s="148"/>
      <c r="E2309" s="149"/>
      <c r="F2309" s="149"/>
      <c r="G2309" s="148"/>
    </row>
    <row r="2310" spans="1:7" ht="17.100000000000001">
      <c r="A2310" s="52"/>
      <c r="B2310" s="52"/>
      <c r="C2310" s="52"/>
      <c r="D2310" s="52"/>
      <c r="E2310" s="53"/>
      <c r="F2310" s="52"/>
      <c r="G2310" s="52"/>
    </row>
    <row r="2311" spans="1:7" ht="17.100000000000001">
      <c r="A2311" s="148"/>
      <c r="B2311" s="148"/>
      <c r="C2311" s="148"/>
      <c r="D2311" s="148"/>
      <c r="E2311" s="149"/>
      <c r="F2311" s="149"/>
      <c r="G2311" s="148"/>
    </row>
    <row r="2312" spans="1:7" ht="17.100000000000001">
      <c r="A2312" s="52"/>
      <c r="B2312" s="52"/>
      <c r="C2312" s="52"/>
      <c r="D2312" s="52"/>
      <c r="E2312" s="53"/>
      <c r="F2312" s="52"/>
      <c r="G2312" s="52"/>
    </row>
    <row r="2313" spans="1:7" ht="17.100000000000001">
      <c r="A2313" s="150"/>
      <c r="B2313" s="150"/>
      <c r="C2313" s="150"/>
      <c r="D2313" s="150"/>
      <c r="E2313" s="151"/>
      <c r="F2313" s="150"/>
      <c r="G2313" s="150"/>
    </row>
    <row r="2314" spans="1:7" ht="17.100000000000001">
      <c r="A2314" s="150"/>
      <c r="B2314" s="150"/>
      <c r="C2314" s="150"/>
      <c r="D2314" s="150"/>
      <c r="E2314" s="151"/>
      <c r="F2314" s="150"/>
      <c r="G2314" s="150"/>
    </row>
    <row r="2315" spans="1:7" ht="17.100000000000001">
      <c r="A2315" s="150"/>
      <c r="B2315" s="150"/>
      <c r="C2315" s="150"/>
      <c r="D2315" s="150"/>
      <c r="E2315" s="151"/>
      <c r="F2315" s="150"/>
      <c r="G2315" s="150"/>
    </row>
    <row r="2316" spans="1:7" ht="17.100000000000001">
      <c r="A2316" s="150"/>
      <c r="B2316" s="150"/>
      <c r="C2316" s="150"/>
      <c r="D2316" s="150"/>
      <c r="E2316" s="151"/>
      <c r="F2316" s="150"/>
      <c r="G2316" s="150"/>
    </row>
    <row r="2317" spans="1:7" ht="17.100000000000001">
      <c r="A2317" s="52"/>
      <c r="B2317" s="52"/>
      <c r="C2317" s="52"/>
      <c r="D2317" s="52"/>
      <c r="E2317" s="53"/>
      <c r="F2317" s="52"/>
      <c r="G2317" s="52"/>
    </row>
    <row r="2318" spans="1:7" ht="17.100000000000001">
      <c r="A2318" s="150"/>
      <c r="B2318" s="150"/>
      <c r="C2318" s="150"/>
      <c r="D2318" s="150"/>
      <c r="E2318" s="151"/>
      <c r="F2318" s="150"/>
      <c r="G2318" s="150"/>
    </row>
    <row r="2319" spans="1:7" ht="17.100000000000001">
      <c r="A2319" s="150"/>
      <c r="B2319" s="150"/>
      <c r="C2319" s="150"/>
      <c r="D2319" s="150"/>
      <c r="E2319" s="151"/>
      <c r="F2319" s="150"/>
      <c r="G2319" s="150"/>
    </row>
    <row r="2320" spans="1:7" ht="17.100000000000001">
      <c r="A2320" s="150"/>
      <c r="B2320" s="150"/>
      <c r="C2320" s="150"/>
      <c r="D2320" s="150"/>
      <c r="E2320" s="151"/>
      <c r="F2320" s="151"/>
      <c r="G2320" s="150"/>
    </row>
    <row r="2321" spans="1:7" ht="17.100000000000001">
      <c r="A2321" s="52"/>
      <c r="B2321" s="52"/>
      <c r="C2321" s="52"/>
      <c r="D2321" s="52"/>
      <c r="E2321" s="53"/>
      <c r="F2321" s="52"/>
      <c r="G2321" s="52"/>
    </row>
    <row r="2322" spans="1:7" ht="17.100000000000001">
      <c r="A2322" s="150"/>
      <c r="B2322" s="150"/>
      <c r="C2322" s="150"/>
      <c r="D2322" s="150"/>
      <c r="E2322" s="151"/>
      <c r="F2322" s="150"/>
      <c r="G2322" s="150"/>
    </row>
    <row r="2323" spans="1:7" ht="17.100000000000001">
      <c r="A2323" s="150"/>
      <c r="B2323" s="150"/>
      <c r="C2323" s="150"/>
      <c r="D2323" s="150"/>
      <c r="E2323" s="151"/>
      <c r="F2323" s="150"/>
      <c r="G2323" s="150"/>
    </row>
    <row r="2324" spans="1:7" ht="17.100000000000001">
      <c r="A2324" s="52"/>
      <c r="B2324" s="52"/>
      <c r="C2324" s="52"/>
      <c r="D2324" s="52"/>
      <c r="E2324" s="53"/>
      <c r="F2324" s="52"/>
      <c r="G2324" s="52"/>
    </row>
    <row r="2325" spans="1:7" ht="17.100000000000001">
      <c r="A2325" s="150"/>
      <c r="B2325" s="150"/>
      <c r="C2325" s="150"/>
      <c r="D2325" s="150"/>
      <c r="E2325" s="151"/>
      <c r="F2325" s="150"/>
      <c r="G2325" s="150"/>
    </row>
    <row r="2326" spans="1:7">
      <c r="A2326" s="36"/>
      <c r="B2326" s="36"/>
      <c r="C2326" s="36"/>
      <c r="D2326" s="36"/>
      <c r="E2326" s="51"/>
      <c r="F2326" s="51"/>
      <c r="G2326" s="36"/>
    </row>
    <row r="2327" spans="1:7" ht="17.100000000000001">
      <c r="A2327" s="150"/>
      <c r="B2327" s="150"/>
      <c r="C2327" s="150"/>
      <c r="D2327" s="150"/>
      <c r="E2327" s="151"/>
      <c r="F2327" s="151"/>
      <c r="G2327" s="150"/>
    </row>
    <row r="2328" spans="1:7" ht="17.100000000000001">
      <c r="A2328" s="150"/>
      <c r="B2328" s="150"/>
      <c r="C2328" s="150"/>
      <c r="D2328" s="150"/>
      <c r="E2328" s="151"/>
      <c r="F2328" s="151"/>
      <c r="G2328" s="150"/>
    </row>
    <row r="2329" spans="1:7" ht="17.100000000000001">
      <c r="A2329" s="150"/>
      <c r="B2329" s="150"/>
      <c r="C2329" s="150"/>
      <c r="D2329" s="150"/>
      <c r="E2329" s="151"/>
      <c r="F2329" s="150"/>
      <c r="G2329" s="150"/>
    </row>
    <row r="2330" spans="1:7" ht="17.100000000000001">
      <c r="A2330" s="150"/>
      <c r="B2330" s="150"/>
      <c r="C2330" s="150"/>
      <c r="D2330" s="150"/>
      <c r="E2330" s="151"/>
      <c r="F2330" s="151"/>
      <c r="G2330" s="150"/>
    </row>
    <row r="2331" spans="1:7" ht="17.100000000000001">
      <c r="A2331" s="150"/>
      <c r="B2331" s="150"/>
      <c r="C2331" s="150"/>
      <c r="D2331" s="150"/>
      <c r="E2331" s="151"/>
      <c r="F2331" s="150"/>
      <c r="G2331" s="150"/>
    </row>
    <row r="2332" spans="1:7" ht="17.100000000000001">
      <c r="A2332" s="150"/>
      <c r="B2332" s="150"/>
      <c r="C2332" s="150"/>
      <c r="D2332" s="150"/>
      <c r="E2332" s="151"/>
      <c r="F2332" s="150"/>
      <c r="G2332" s="150"/>
    </row>
    <row r="2333" spans="1:7" ht="17.100000000000001">
      <c r="A2333" s="150"/>
      <c r="B2333" s="150"/>
      <c r="C2333" s="150"/>
      <c r="D2333" s="150"/>
      <c r="E2333" s="151"/>
      <c r="F2333" s="150"/>
      <c r="G2333" s="150"/>
    </row>
    <row r="2334" spans="1:7" ht="17.100000000000001">
      <c r="A2334" s="150"/>
      <c r="B2334" s="150"/>
      <c r="C2334" s="150"/>
      <c r="D2334" s="150"/>
      <c r="E2334" s="151"/>
      <c r="F2334" s="150"/>
      <c r="G2334" s="150"/>
    </row>
    <row r="2335" spans="1:7" ht="17.100000000000001">
      <c r="A2335" s="52"/>
      <c r="B2335" s="52"/>
      <c r="C2335" s="52"/>
      <c r="D2335" s="52"/>
      <c r="E2335" s="53"/>
      <c r="F2335" s="52"/>
      <c r="G2335" s="52"/>
    </row>
    <row r="2336" spans="1:7" ht="17.100000000000001">
      <c r="A2336" s="150"/>
      <c r="B2336" s="150"/>
      <c r="C2336" s="150"/>
      <c r="D2336" s="150"/>
      <c r="E2336" s="151"/>
      <c r="F2336" s="150"/>
      <c r="G2336" s="150"/>
    </row>
    <row r="2337" spans="1:7" ht="17.100000000000001">
      <c r="A2337" s="150"/>
      <c r="B2337" s="150"/>
      <c r="C2337" s="150"/>
      <c r="D2337" s="150"/>
      <c r="E2337" s="151"/>
      <c r="F2337" s="151"/>
      <c r="G2337" s="150"/>
    </row>
    <row r="2338" spans="1:7" ht="17.100000000000001">
      <c r="A2338" s="52"/>
      <c r="B2338" s="52"/>
      <c r="C2338" s="52"/>
      <c r="D2338" s="52"/>
      <c r="E2338" s="53"/>
      <c r="F2338" s="52"/>
      <c r="G2338" s="52"/>
    </row>
    <row r="2339" spans="1:7" ht="17.100000000000001">
      <c r="A2339" s="150"/>
      <c r="B2339" s="150"/>
      <c r="C2339" s="150"/>
      <c r="D2339" s="150"/>
      <c r="E2339" s="151"/>
      <c r="F2339" s="150"/>
      <c r="G2339" s="150"/>
    </row>
    <row r="2340" spans="1:7" ht="17.100000000000001">
      <c r="A2340" s="148"/>
      <c r="B2340" s="148"/>
      <c r="C2340" s="148"/>
      <c r="D2340" s="148"/>
      <c r="E2340" s="149"/>
      <c r="F2340" s="149"/>
      <c r="G2340" s="148"/>
    </row>
    <row r="2341" spans="1:7" ht="17.100000000000001">
      <c r="A2341" s="150"/>
      <c r="B2341" s="150"/>
      <c r="C2341" s="150"/>
      <c r="D2341" s="150"/>
      <c r="E2341" s="151"/>
      <c r="F2341" s="150"/>
      <c r="G2341" s="150"/>
    </row>
    <row r="2342" spans="1:7" ht="17.100000000000001">
      <c r="A2342" s="150"/>
      <c r="B2342" s="150"/>
      <c r="C2342" s="150"/>
      <c r="D2342" s="150"/>
      <c r="E2342" s="151"/>
      <c r="F2342" s="151"/>
      <c r="G2342" s="150"/>
    </row>
    <row r="2343" spans="1:7" ht="17.100000000000001">
      <c r="A2343" s="52"/>
      <c r="B2343" s="52"/>
      <c r="C2343" s="52"/>
      <c r="D2343" s="52"/>
      <c r="E2343" s="53"/>
      <c r="F2343" s="52"/>
      <c r="G2343" s="52"/>
    </row>
    <row r="2344" spans="1:7" ht="17.100000000000001">
      <c r="A2344" s="150"/>
      <c r="B2344" s="150"/>
      <c r="C2344" s="150"/>
      <c r="D2344" s="150"/>
      <c r="E2344" s="151"/>
      <c r="F2344" s="150"/>
      <c r="G2344" s="150"/>
    </row>
    <row r="2345" spans="1:7" ht="17.100000000000001">
      <c r="A2345" s="150"/>
      <c r="B2345" s="150"/>
      <c r="C2345" s="150"/>
      <c r="D2345" s="150"/>
      <c r="E2345" s="151"/>
      <c r="F2345" s="150"/>
      <c r="G2345" s="150"/>
    </row>
    <row r="2346" spans="1:7" ht="17.100000000000001">
      <c r="A2346" s="150"/>
      <c r="B2346" s="150"/>
      <c r="C2346" s="150"/>
      <c r="D2346" s="150"/>
      <c r="E2346" s="151"/>
      <c r="F2346" s="150"/>
      <c r="G2346" s="150"/>
    </row>
    <row r="2347" spans="1:7" ht="17.100000000000001">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100000000000001">
      <c r="A2351" s="150"/>
      <c r="B2351" s="150"/>
      <c r="C2351" s="150"/>
      <c r="D2351" s="150"/>
      <c r="E2351" s="151"/>
      <c r="F2351" s="150"/>
      <c r="G2351" s="150"/>
    </row>
    <row r="2352" spans="1:7" ht="17.100000000000001">
      <c r="A2352" s="150"/>
      <c r="B2352" s="150"/>
      <c r="C2352" s="150"/>
      <c r="D2352" s="150"/>
      <c r="E2352" s="151"/>
      <c r="F2352" s="150"/>
      <c r="G2352" s="150"/>
    </row>
    <row r="2353" spans="1:7" ht="17.100000000000001">
      <c r="A2353" s="52"/>
      <c r="B2353" s="52"/>
      <c r="C2353" s="52"/>
      <c r="D2353" s="52"/>
      <c r="E2353" s="53"/>
      <c r="F2353" s="52"/>
      <c r="G2353" s="52"/>
    </row>
    <row r="2354" spans="1:7" ht="17.100000000000001">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100000000000001">
      <c r="A2358" s="52"/>
      <c r="B2358" s="52"/>
      <c r="C2358" s="52"/>
      <c r="D2358" s="52"/>
      <c r="E2358" s="53"/>
      <c r="F2358" s="52"/>
      <c r="G2358" s="52"/>
    </row>
    <row r="2359" spans="1:7" ht="17.100000000000001">
      <c r="A2359" s="150"/>
      <c r="B2359" s="150"/>
      <c r="C2359" s="150"/>
      <c r="D2359" s="150"/>
      <c r="E2359" s="151"/>
      <c r="F2359" s="151"/>
      <c r="G2359" s="150"/>
    </row>
    <row r="2360" spans="1:7" ht="17.100000000000001">
      <c r="A2360" s="150"/>
      <c r="B2360" s="150"/>
      <c r="C2360" s="150"/>
      <c r="D2360" s="150"/>
      <c r="E2360" s="151"/>
      <c r="F2360" s="151"/>
      <c r="G2360" s="150"/>
    </row>
    <row r="2361" spans="1:7" ht="17.100000000000001">
      <c r="A2361" s="148"/>
      <c r="B2361" s="148"/>
      <c r="C2361" s="148"/>
      <c r="D2361" s="148"/>
      <c r="E2361" s="149"/>
      <c r="F2361" s="149"/>
      <c r="G2361" s="148"/>
    </row>
    <row r="2362" spans="1:7" ht="17.100000000000001">
      <c r="A2362" s="148"/>
      <c r="B2362" s="148"/>
      <c r="C2362" s="148"/>
      <c r="D2362" s="148"/>
      <c r="E2362" s="149"/>
      <c r="F2362" s="149"/>
      <c r="G2362" s="148"/>
    </row>
    <row r="2363" spans="1:7" ht="17.100000000000001">
      <c r="A2363" s="52"/>
      <c r="B2363" s="52"/>
      <c r="C2363" s="52"/>
      <c r="D2363" s="52"/>
      <c r="E2363" s="53"/>
      <c r="F2363" s="52"/>
      <c r="G2363" s="52"/>
    </row>
    <row r="2364" spans="1:7" ht="17.100000000000001">
      <c r="A2364" s="150"/>
      <c r="B2364" s="150"/>
      <c r="C2364" s="150"/>
      <c r="D2364" s="150"/>
      <c r="E2364" s="151"/>
      <c r="F2364" s="150"/>
      <c r="G2364" s="150"/>
    </row>
    <row r="2365" spans="1:7" ht="17.100000000000001">
      <c r="A2365" s="148"/>
      <c r="B2365" s="148"/>
      <c r="C2365" s="148"/>
      <c r="D2365" s="148"/>
      <c r="E2365" s="149"/>
      <c r="F2365" s="149"/>
      <c r="G2365" s="148"/>
    </row>
    <row r="2366" spans="1:7" ht="17.100000000000001">
      <c r="A2366" s="148"/>
      <c r="B2366" s="148"/>
      <c r="C2366" s="148"/>
      <c r="D2366" s="148"/>
      <c r="E2366" s="149"/>
      <c r="F2366" s="149"/>
      <c r="G2366" s="148"/>
    </row>
    <row r="2367" spans="1:7" ht="17.100000000000001">
      <c r="A2367" s="52"/>
      <c r="B2367" s="52"/>
      <c r="C2367" s="52"/>
      <c r="D2367" s="52"/>
      <c r="E2367" s="53"/>
      <c r="F2367" s="52"/>
      <c r="G2367" s="52"/>
    </row>
    <row r="2368" spans="1:7" ht="17.100000000000001">
      <c r="A2368" s="150"/>
      <c r="B2368" s="150"/>
      <c r="C2368" s="150"/>
      <c r="D2368" s="150"/>
      <c r="E2368" s="151"/>
      <c r="F2368" s="151"/>
      <c r="G2368" s="150"/>
    </row>
    <row r="2369" spans="1:7" ht="17.100000000000001">
      <c r="A2369" s="150"/>
      <c r="B2369" s="150"/>
      <c r="C2369" s="150"/>
      <c r="D2369" s="150"/>
      <c r="E2369" s="151"/>
      <c r="F2369" s="151"/>
      <c r="G2369" s="150"/>
    </row>
    <row r="2370" spans="1:7" ht="17.100000000000001">
      <c r="A2370" s="150"/>
      <c r="B2370" s="150"/>
      <c r="C2370" s="150"/>
      <c r="D2370" s="150"/>
      <c r="E2370" s="151"/>
      <c r="F2370" s="151"/>
      <c r="G2370" s="150"/>
    </row>
    <row r="2371" spans="1:7" ht="17.100000000000001">
      <c r="A2371" s="150"/>
      <c r="B2371" s="150"/>
      <c r="C2371" s="150"/>
      <c r="D2371" s="150"/>
      <c r="E2371" s="151"/>
      <c r="F2371" s="151"/>
      <c r="G2371" s="150"/>
    </row>
    <row r="2372" spans="1:7" ht="17.100000000000001">
      <c r="A2372" s="52"/>
      <c r="B2372" s="52"/>
      <c r="C2372" s="52"/>
      <c r="D2372" s="52"/>
      <c r="E2372" s="53"/>
      <c r="F2372" s="52"/>
      <c r="G2372" s="52"/>
    </row>
    <row r="2373" spans="1:7" ht="17.100000000000001">
      <c r="A2373" s="150"/>
      <c r="B2373" s="150"/>
      <c r="C2373" s="150"/>
      <c r="D2373" s="150"/>
      <c r="E2373" s="151"/>
      <c r="F2373" s="151"/>
      <c r="G2373" s="150"/>
    </row>
    <row r="2374" spans="1:7" ht="17.100000000000001">
      <c r="A2374" s="150"/>
      <c r="B2374" s="150"/>
      <c r="C2374" s="150"/>
      <c r="D2374" s="150"/>
      <c r="E2374" s="151"/>
      <c r="F2374" s="151"/>
      <c r="G2374" s="150"/>
    </row>
    <row r="2375" spans="1:7" ht="17.100000000000001">
      <c r="A2375" s="150"/>
      <c r="B2375" s="150"/>
      <c r="C2375" s="150"/>
      <c r="D2375" s="150"/>
      <c r="E2375" s="151"/>
      <c r="F2375" s="151"/>
      <c r="G2375" s="150"/>
    </row>
    <row r="2376" spans="1:7" ht="17.100000000000001">
      <c r="A2376" s="52"/>
      <c r="B2376" s="52"/>
      <c r="C2376" s="52"/>
      <c r="D2376" s="52"/>
      <c r="E2376" s="53"/>
      <c r="F2376" s="52"/>
      <c r="G2376" s="52"/>
    </row>
    <row r="2377" spans="1:7" ht="17.100000000000001">
      <c r="A2377" s="150"/>
      <c r="B2377" s="150"/>
      <c r="C2377" s="150"/>
      <c r="D2377" s="150"/>
      <c r="E2377" s="151"/>
      <c r="F2377" s="151"/>
      <c r="G2377" s="150"/>
    </row>
    <row r="2378" spans="1:7" ht="17.100000000000001">
      <c r="A2378" s="150"/>
      <c r="B2378" s="150"/>
      <c r="C2378" s="150"/>
      <c r="D2378" s="150"/>
      <c r="E2378" s="151"/>
      <c r="F2378" s="151"/>
      <c r="G2378" s="150"/>
    </row>
    <row r="2379" spans="1:7" ht="17.100000000000001">
      <c r="A2379" s="52"/>
      <c r="B2379" s="52"/>
      <c r="C2379" s="52"/>
      <c r="D2379" s="52"/>
      <c r="E2379" s="53"/>
      <c r="F2379" s="52"/>
      <c r="G2379" s="52"/>
    </row>
    <row r="2380" spans="1:7" ht="17.100000000000001">
      <c r="A2380" s="150"/>
      <c r="B2380" s="150"/>
      <c r="C2380" s="150"/>
      <c r="D2380" s="150"/>
      <c r="E2380" s="151"/>
      <c r="F2380" s="150"/>
      <c r="G2380" s="150"/>
    </row>
    <row r="2381" spans="1:7" ht="17.100000000000001">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100000000000001">
      <c r="A2384" s="150"/>
      <c r="B2384" s="150"/>
      <c r="C2384" s="150"/>
      <c r="D2384" s="150"/>
      <c r="E2384" s="151"/>
      <c r="F2384" s="151"/>
      <c r="G2384" s="150"/>
    </row>
    <row r="2385" spans="1:7" ht="17.100000000000001">
      <c r="A2385" s="150"/>
      <c r="B2385" s="150"/>
      <c r="C2385" s="150"/>
      <c r="D2385" s="150"/>
      <c r="E2385" s="151"/>
      <c r="F2385" s="151"/>
      <c r="G2385" s="150"/>
    </row>
    <row r="2386" spans="1:7" ht="17.100000000000001">
      <c r="A2386" s="150"/>
      <c r="B2386" s="150"/>
      <c r="C2386" s="150"/>
      <c r="D2386" s="150"/>
      <c r="E2386" s="151"/>
      <c r="F2386" s="151"/>
      <c r="G2386" s="150"/>
    </row>
    <row r="2387" spans="1:7" ht="17.100000000000001">
      <c r="A2387" s="150"/>
      <c r="B2387" s="150"/>
      <c r="C2387" s="150"/>
      <c r="D2387" s="150"/>
      <c r="E2387" s="151"/>
      <c r="F2387" s="151"/>
      <c r="G2387" s="150"/>
    </row>
    <row r="2388" spans="1:7" ht="17.100000000000001">
      <c r="A2388" s="150"/>
      <c r="B2388" s="150"/>
      <c r="C2388" s="150"/>
      <c r="D2388" s="150"/>
      <c r="E2388" s="151"/>
      <c r="F2388" s="151"/>
      <c r="G2388" s="150"/>
    </row>
    <row r="2389" spans="1:7" ht="17.100000000000001">
      <c r="A2389" s="150"/>
      <c r="B2389" s="150"/>
      <c r="C2389" s="150"/>
      <c r="D2389" s="150"/>
      <c r="E2389" s="151"/>
      <c r="F2389" s="151"/>
      <c r="G2389" s="150"/>
    </row>
    <row r="2390" spans="1:7" ht="17.100000000000001">
      <c r="A2390" s="52"/>
      <c r="B2390" s="52"/>
      <c r="C2390" s="52"/>
      <c r="D2390" s="52"/>
      <c r="E2390" s="53"/>
      <c r="F2390" s="52"/>
      <c r="G2390" s="52"/>
    </row>
    <row r="2391" spans="1:7" ht="17.100000000000001">
      <c r="A2391" s="150"/>
      <c r="B2391" s="150"/>
      <c r="C2391" s="150"/>
      <c r="D2391" s="150"/>
      <c r="E2391" s="151"/>
      <c r="F2391" s="151"/>
      <c r="G2391" s="150"/>
    </row>
    <row r="2392" spans="1:7" ht="17.100000000000001">
      <c r="A2392" s="150"/>
      <c r="B2392" s="150"/>
      <c r="C2392" s="150"/>
      <c r="D2392" s="150"/>
      <c r="E2392" s="151"/>
      <c r="F2392" s="150"/>
      <c r="G2392" s="150"/>
    </row>
    <row r="2393" spans="1:7" ht="17.100000000000001">
      <c r="A2393" s="52"/>
      <c r="B2393" s="52"/>
      <c r="C2393" s="52"/>
      <c r="D2393" s="52"/>
      <c r="E2393" s="53"/>
      <c r="F2393" s="52"/>
      <c r="G2393" s="52"/>
    </row>
    <row r="2394" spans="1:7" ht="17.100000000000001">
      <c r="A2394" s="150"/>
      <c r="B2394" s="150"/>
      <c r="C2394" s="150"/>
      <c r="D2394" s="150"/>
      <c r="E2394" s="151"/>
      <c r="F2394" s="151"/>
      <c r="G2394" s="150"/>
    </row>
    <row r="2395" spans="1:7" ht="17.100000000000001">
      <c r="A2395" s="148"/>
      <c r="B2395" s="148"/>
      <c r="C2395" s="148"/>
      <c r="D2395" s="148"/>
      <c r="E2395" s="149"/>
      <c r="F2395" s="149"/>
      <c r="G2395" s="148"/>
    </row>
    <row r="2396" spans="1:7" ht="17.100000000000001">
      <c r="A2396" s="150"/>
      <c r="B2396" s="150"/>
      <c r="C2396" s="150"/>
      <c r="D2396" s="150"/>
      <c r="E2396" s="151"/>
      <c r="F2396" s="151"/>
      <c r="G2396" s="150"/>
    </row>
    <row r="2397" spans="1:7" ht="17.100000000000001">
      <c r="A2397" s="150"/>
      <c r="B2397" s="150"/>
      <c r="C2397" s="150"/>
      <c r="D2397" s="150"/>
      <c r="E2397" s="151"/>
      <c r="F2397" s="150"/>
      <c r="G2397" s="150"/>
    </row>
    <row r="2398" spans="1:7" ht="17.100000000000001">
      <c r="A2398" s="52"/>
      <c r="B2398" s="52"/>
      <c r="C2398" s="52"/>
      <c r="D2398" s="52"/>
      <c r="E2398" s="53"/>
      <c r="F2398" s="52"/>
      <c r="G2398" s="52"/>
    </row>
    <row r="2399" spans="1:7" ht="17.100000000000001">
      <c r="A2399" s="150"/>
      <c r="B2399" s="150"/>
      <c r="C2399" s="150"/>
      <c r="D2399" s="150"/>
      <c r="E2399" s="151"/>
      <c r="F2399" s="151"/>
      <c r="G2399" s="150"/>
    </row>
    <row r="2400" spans="1:7" ht="17.100000000000001">
      <c r="A2400" s="150"/>
      <c r="B2400" s="150"/>
      <c r="C2400" s="150"/>
      <c r="D2400" s="150"/>
      <c r="E2400" s="151"/>
      <c r="F2400" s="151"/>
      <c r="G2400" s="150"/>
    </row>
    <row r="2401" spans="1:7" ht="17.100000000000001">
      <c r="A2401" s="150"/>
      <c r="B2401" s="150"/>
      <c r="C2401" s="150"/>
      <c r="D2401" s="150"/>
      <c r="E2401" s="151"/>
      <c r="F2401" s="151"/>
      <c r="G2401" s="150"/>
    </row>
    <row r="2402" spans="1:7" ht="17.100000000000001">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100000000000001">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100000000000001">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100000000000001">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100000000000001">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100000000000001">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100000000000001">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100000000000001">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100000000000001">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100000000000001">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100000000000001">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875" sqref="D87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2903</v>
      </c>
      <c r="B3" s="39" t="s">
        <v>2904</v>
      </c>
      <c r="C3" s="39" t="s">
        <v>2905</v>
      </c>
      <c r="D3" s="39" t="s">
        <v>2906</v>
      </c>
      <c r="E3" s="39" t="s">
        <v>2907</v>
      </c>
      <c r="F3" s="39" t="s">
        <v>2908</v>
      </c>
      <c r="G3" s="39" t="s">
        <v>1792</v>
      </c>
    </row>
    <row r="4" spans="1:7" ht="17.25">
      <c r="A4" s="52" t="s">
        <v>3460</v>
      </c>
      <c r="B4" s="52"/>
      <c r="C4" s="52"/>
      <c r="D4" s="52"/>
      <c r="E4" s="53"/>
      <c r="F4" s="52"/>
      <c r="G4" s="52"/>
    </row>
    <row r="5" spans="1:7">
      <c r="A5" s="37" t="s">
        <v>3082</v>
      </c>
      <c r="B5" s="37" t="s">
        <v>35</v>
      </c>
      <c r="C5" s="37" t="s">
        <v>3083</v>
      </c>
      <c r="D5" s="37" t="s">
        <v>3621</v>
      </c>
      <c r="E5" s="38" t="s">
        <v>3083</v>
      </c>
      <c r="F5" s="38" t="s">
        <v>2967</v>
      </c>
      <c r="G5" s="37" t="s">
        <v>3085</v>
      </c>
    </row>
    <row r="6" spans="1:7" ht="17.25">
      <c r="A6" s="148" t="s">
        <v>3090</v>
      </c>
      <c r="B6" s="148" t="s">
        <v>42</v>
      </c>
      <c r="C6" s="148" t="s">
        <v>3091</v>
      </c>
      <c r="D6" s="148" t="s">
        <v>3621</v>
      </c>
      <c r="E6" s="149" t="s">
        <v>3622</v>
      </c>
      <c r="F6" s="149" t="s">
        <v>2967</v>
      </c>
      <c r="G6" s="148" t="s">
        <v>3093</v>
      </c>
    </row>
    <row r="7" spans="1:7">
      <c r="A7" s="37" t="s">
        <v>3094</v>
      </c>
      <c r="B7" s="37" t="s">
        <v>42</v>
      </c>
      <c r="C7" s="37" t="s">
        <v>3083</v>
      </c>
      <c r="D7" s="37" t="s">
        <v>3621</v>
      </c>
      <c r="E7" s="38" t="s">
        <v>3083</v>
      </c>
      <c r="F7" s="38" t="s">
        <v>2967</v>
      </c>
      <c r="G7" s="37" t="s">
        <v>3085</v>
      </c>
    </row>
    <row r="8" spans="1:7" ht="17.25">
      <c r="A8" s="148" t="s">
        <v>3095</v>
      </c>
      <c r="B8" s="148" t="s">
        <v>44</v>
      </c>
      <c r="C8" s="148" t="s">
        <v>1902</v>
      </c>
      <c r="D8" s="148" t="s">
        <v>3621</v>
      </c>
      <c r="E8" s="149" t="s">
        <v>214</v>
      </c>
      <c r="F8" s="149" t="s">
        <v>2967</v>
      </c>
      <c r="G8" s="148" t="s">
        <v>3096</v>
      </c>
    </row>
    <row r="9" spans="1:7" ht="17.100000000000001">
      <c r="A9" s="148" t="s">
        <v>3097</v>
      </c>
      <c r="B9" s="148" t="s">
        <v>44</v>
      </c>
      <c r="C9" s="148" t="s">
        <v>214</v>
      </c>
      <c r="D9" s="148" t="s">
        <v>3621</v>
      </c>
      <c r="E9" s="149" t="s">
        <v>214</v>
      </c>
      <c r="F9" s="149" t="s">
        <v>2967</v>
      </c>
      <c r="G9" s="148" t="s">
        <v>3098</v>
      </c>
    </row>
    <row r="10" spans="1:7" ht="17.25">
      <c r="A10" s="52" t="s">
        <v>3462</v>
      </c>
      <c r="B10" s="52"/>
      <c r="C10" s="52"/>
      <c r="D10" s="52"/>
      <c r="E10" s="53"/>
      <c r="F10" s="52"/>
      <c r="G10" s="52"/>
    </row>
    <row r="11" spans="1:7" ht="17.100000000000001">
      <c r="A11" s="148" t="s">
        <v>2915</v>
      </c>
      <c r="B11" s="148" t="s">
        <v>35</v>
      </c>
      <c r="C11" s="148" t="s">
        <v>2916</v>
      </c>
      <c r="D11" s="148" t="s">
        <v>3621</v>
      </c>
      <c r="E11" s="149" t="s">
        <v>3623</v>
      </c>
      <c r="F11" s="149" t="s">
        <v>2967</v>
      </c>
      <c r="G11" s="148" t="s">
        <v>2919</v>
      </c>
    </row>
    <row r="12" spans="1:7" ht="17.100000000000001">
      <c r="A12" s="148" t="s">
        <v>3103</v>
      </c>
      <c r="B12" s="148" t="s">
        <v>35</v>
      </c>
      <c r="C12" s="148" t="s">
        <v>3104</v>
      </c>
      <c r="D12" s="148" t="s">
        <v>3621</v>
      </c>
      <c r="E12" s="149" t="s">
        <v>3342</v>
      </c>
      <c r="F12" s="149" t="s">
        <v>2967</v>
      </c>
      <c r="G12" s="148" t="s">
        <v>3106</v>
      </c>
    </row>
    <row r="13" spans="1:7" ht="17.100000000000001">
      <c r="A13" s="148" t="s">
        <v>2920</v>
      </c>
      <c r="B13" s="148" t="s">
        <v>36</v>
      </c>
      <c r="C13" s="148" t="s">
        <v>2921</v>
      </c>
      <c r="D13" s="148" t="s">
        <v>3621</v>
      </c>
      <c r="E13" s="149" t="s">
        <v>3624</v>
      </c>
      <c r="F13" s="149" t="s">
        <v>2967</v>
      </c>
      <c r="G13" s="148" t="s">
        <v>2923</v>
      </c>
    </row>
    <row r="14" spans="1:7" ht="17.25">
      <c r="A14" s="148" t="s">
        <v>3108</v>
      </c>
      <c r="B14" s="148" t="s">
        <v>36</v>
      </c>
      <c r="C14" s="148" t="s">
        <v>214</v>
      </c>
      <c r="D14" s="148" t="s">
        <v>3621</v>
      </c>
      <c r="E14" s="149" t="s">
        <v>214</v>
      </c>
      <c r="F14" s="149" t="s">
        <v>2967</v>
      </c>
      <c r="G14" s="148" t="s">
        <v>3109</v>
      </c>
    </row>
    <row r="15" spans="1:7" ht="17.100000000000001">
      <c r="A15" s="148" t="s">
        <v>3114</v>
      </c>
      <c r="B15" s="148" t="s">
        <v>38</v>
      </c>
      <c r="C15" s="148" t="s">
        <v>3115</v>
      </c>
      <c r="D15" s="148" t="s">
        <v>3621</v>
      </c>
      <c r="E15" s="149" t="s">
        <v>1330</v>
      </c>
      <c r="F15" s="149" t="s">
        <v>2967</v>
      </c>
      <c r="G15" s="148" t="s">
        <v>3116</v>
      </c>
    </row>
    <row r="16" spans="1:7" ht="17.100000000000001">
      <c r="A16" s="148" t="s">
        <v>2924</v>
      </c>
      <c r="B16" s="148" t="s">
        <v>38</v>
      </c>
      <c r="C16" s="148" t="s">
        <v>2925</v>
      </c>
      <c r="D16" s="148" t="s">
        <v>3621</v>
      </c>
      <c r="E16" s="149" t="s">
        <v>2918</v>
      </c>
      <c r="F16" s="149" t="s">
        <v>2967</v>
      </c>
      <c r="G16" s="148" t="s">
        <v>2926</v>
      </c>
    </row>
    <row r="17" spans="1:7" ht="17.100000000000001">
      <c r="A17" s="148" t="s">
        <v>3117</v>
      </c>
      <c r="B17" s="148" t="s">
        <v>42</v>
      </c>
      <c r="C17" s="148" t="s">
        <v>214</v>
      </c>
      <c r="D17" s="148" t="s">
        <v>3621</v>
      </c>
      <c r="E17" s="149" t="s">
        <v>214</v>
      </c>
      <c r="F17" s="149" t="s">
        <v>2967</v>
      </c>
      <c r="G17" s="148" t="s">
        <v>3118</v>
      </c>
    </row>
    <row r="18" spans="1:7" ht="17.100000000000001">
      <c r="A18" s="148" t="s">
        <v>2927</v>
      </c>
      <c r="B18" s="148" t="s">
        <v>42</v>
      </c>
      <c r="C18" s="148" t="s">
        <v>2921</v>
      </c>
      <c r="D18" s="148" t="s">
        <v>3621</v>
      </c>
      <c r="E18" s="149" t="s">
        <v>3624</v>
      </c>
      <c r="F18" s="149" t="s">
        <v>2967</v>
      </c>
      <c r="G18" s="148" t="s">
        <v>2928</v>
      </c>
    </row>
    <row r="19" spans="1:7" ht="17.100000000000001">
      <c r="A19" s="148" t="s">
        <v>3122</v>
      </c>
      <c r="B19" s="148" t="s">
        <v>44</v>
      </c>
      <c r="C19" s="148" t="s">
        <v>214</v>
      </c>
      <c r="D19" s="148" t="s">
        <v>3621</v>
      </c>
      <c r="E19" s="149" t="s">
        <v>214</v>
      </c>
      <c r="F19" s="149" t="s">
        <v>2967</v>
      </c>
      <c r="G19" s="148" t="s">
        <v>3123</v>
      </c>
    </row>
    <row r="20" spans="1:7" ht="17.100000000000001">
      <c r="A20" s="148" t="s">
        <v>2929</v>
      </c>
      <c r="B20" s="148" t="s">
        <v>44</v>
      </c>
      <c r="C20" s="148" t="s">
        <v>2921</v>
      </c>
      <c r="D20" s="148" t="s">
        <v>3621</v>
      </c>
      <c r="E20" s="149" t="s">
        <v>3624</v>
      </c>
      <c r="F20" s="149" t="s">
        <v>2967</v>
      </c>
      <c r="G20" s="148" t="s">
        <v>2913</v>
      </c>
    </row>
    <row r="21" spans="1:7" ht="17.100000000000001">
      <c r="A21" s="148" t="s">
        <v>2930</v>
      </c>
      <c r="B21" s="148" t="s">
        <v>64</v>
      </c>
      <c r="C21" s="148" t="s">
        <v>2921</v>
      </c>
      <c r="D21" s="148" t="s">
        <v>3621</v>
      </c>
      <c r="E21" s="149" t="s">
        <v>3624</v>
      </c>
      <c r="F21" s="149" t="s">
        <v>2967</v>
      </c>
      <c r="G21" s="148" t="s">
        <v>2913</v>
      </c>
    </row>
    <row r="22" spans="1:7" ht="17.100000000000001">
      <c r="A22" s="148" t="s">
        <v>2931</v>
      </c>
      <c r="B22" s="148" t="s">
        <v>63</v>
      </c>
      <c r="C22" s="148" t="s">
        <v>2925</v>
      </c>
      <c r="D22" s="148" t="s">
        <v>3621</v>
      </c>
      <c r="E22" s="149" t="s">
        <v>2918</v>
      </c>
      <c r="F22" s="149" t="s">
        <v>2967</v>
      </c>
      <c r="G22" s="148" t="s">
        <v>2926</v>
      </c>
    </row>
    <row r="23" spans="1:7" ht="17.100000000000001">
      <c r="A23" s="148" t="s">
        <v>3124</v>
      </c>
      <c r="B23" s="148" t="s">
        <v>63</v>
      </c>
      <c r="C23" s="148" t="s">
        <v>3083</v>
      </c>
      <c r="D23" s="148" t="s">
        <v>3621</v>
      </c>
      <c r="E23" s="149" t="s">
        <v>3083</v>
      </c>
      <c r="F23" s="149" t="s">
        <v>2967</v>
      </c>
      <c r="G23" s="148" t="s">
        <v>3125</v>
      </c>
    </row>
    <row r="24" spans="1:7" ht="17.100000000000001">
      <c r="A24" s="148" t="s">
        <v>3126</v>
      </c>
      <c r="B24" s="148" t="s">
        <v>64</v>
      </c>
      <c r="C24" s="148" t="s">
        <v>3127</v>
      </c>
      <c r="D24" s="148" t="s">
        <v>3621</v>
      </c>
      <c r="E24" s="149" t="s">
        <v>214</v>
      </c>
      <c r="F24" s="149" t="s">
        <v>2967</v>
      </c>
      <c r="G24" s="148" t="s">
        <v>3128</v>
      </c>
    </row>
    <row r="25" spans="1:7" ht="17.100000000000001">
      <c r="A25" s="148" t="s">
        <v>3129</v>
      </c>
      <c r="B25" s="148" t="s">
        <v>65</v>
      </c>
      <c r="C25" s="148" t="s">
        <v>3115</v>
      </c>
      <c r="D25" s="148" t="s">
        <v>3621</v>
      </c>
      <c r="E25" s="149" t="s">
        <v>1330</v>
      </c>
      <c r="F25" s="149" t="s">
        <v>2967</v>
      </c>
      <c r="G25" s="148" t="s">
        <v>3116</v>
      </c>
    </row>
    <row r="26" spans="1:7" ht="17.100000000000001">
      <c r="A26" s="148" t="s">
        <v>2948</v>
      </c>
      <c r="B26" s="148" t="s">
        <v>42</v>
      </c>
      <c r="C26" s="148" t="s">
        <v>2921</v>
      </c>
      <c r="D26" s="148" t="s">
        <v>3621</v>
      </c>
      <c r="E26" s="149" t="s">
        <v>3624</v>
      </c>
      <c r="F26" s="149" t="s">
        <v>2967</v>
      </c>
      <c r="G26" s="148" t="s">
        <v>2949</v>
      </c>
    </row>
    <row r="27" spans="1:7" ht="17.100000000000001">
      <c r="A27" s="148" t="s">
        <v>3130</v>
      </c>
      <c r="B27" s="148" t="s">
        <v>2951</v>
      </c>
      <c r="C27" s="148" t="s">
        <v>3083</v>
      </c>
      <c r="D27" s="148" t="s">
        <v>3621</v>
      </c>
      <c r="E27" s="149" t="s">
        <v>3083</v>
      </c>
      <c r="F27" s="149" t="s">
        <v>2967</v>
      </c>
      <c r="G27" s="148" t="s">
        <v>2913</v>
      </c>
    </row>
    <row r="28" spans="1:7" ht="17.100000000000001">
      <c r="A28" s="148" t="s">
        <v>3131</v>
      </c>
      <c r="B28" s="148" t="s">
        <v>36</v>
      </c>
      <c r="C28" s="148" t="s">
        <v>3083</v>
      </c>
      <c r="D28" s="148" t="s">
        <v>3621</v>
      </c>
      <c r="E28" s="149" t="s">
        <v>3083</v>
      </c>
      <c r="F28" s="149" t="s">
        <v>2967</v>
      </c>
      <c r="G28" s="148" t="s">
        <v>2913</v>
      </c>
    </row>
    <row r="29" spans="1:7" ht="17.100000000000001">
      <c r="A29" s="148" t="s">
        <v>3134</v>
      </c>
      <c r="B29" s="148" t="s">
        <v>33</v>
      </c>
      <c r="C29" s="148" t="s">
        <v>3083</v>
      </c>
      <c r="D29" s="148" t="s">
        <v>3621</v>
      </c>
      <c r="E29" s="149" t="s">
        <v>3083</v>
      </c>
      <c r="F29" s="149" t="s">
        <v>2967</v>
      </c>
      <c r="G29" s="148" t="s">
        <v>2913</v>
      </c>
    </row>
    <row r="30" spans="1:7" ht="17.100000000000001">
      <c r="A30" s="148" t="s">
        <v>3135</v>
      </c>
      <c r="B30" s="148" t="s">
        <v>3136</v>
      </c>
      <c r="C30" s="148" t="s">
        <v>1330</v>
      </c>
      <c r="D30" s="148" t="s">
        <v>3621</v>
      </c>
      <c r="E30" s="149" t="s">
        <v>1330</v>
      </c>
      <c r="F30" s="149" t="s">
        <v>2967</v>
      </c>
      <c r="G30" s="148" t="s">
        <v>3137</v>
      </c>
    </row>
    <row r="31" spans="1:7" ht="17.100000000000001">
      <c r="A31" s="148" t="s">
        <v>2950</v>
      </c>
      <c r="B31" s="148" t="s">
        <v>2951</v>
      </c>
      <c r="C31" s="148" t="s">
        <v>2925</v>
      </c>
      <c r="D31" s="148" t="s">
        <v>3621</v>
      </c>
      <c r="E31" s="149" t="s">
        <v>2918</v>
      </c>
      <c r="F31" s="149" t="s">
        <v>2967</v>
      </c>
      <c r="G31" s="148" t="s">
        <v>2952</v>
      </c>
    </row>
    <row r="32" spans="1:7" ht="17.25">
      <c r="A32" s="52" t="s">
        <v>3464</v>
      </c>
      <c r="B32" s="52"/>
      <c r="C32" s="52"/>
      <c r="D32" s="52"/>
      <c r="E32" s="53"/>
      <c r="F32" s="52"/>
      <c r="G32" s="52"/>
    </row>
    <row r="33" spans="1:7" ht="17.100000000000001">
      <c r="A33" s="148" t="s">
        <v>3141</v>
      </c>
      <c r="B33" s="148" t="s">
        <v>35</v>
      </c>
      <c r="C33" s="148" t="s">
        <v>214</v>
      </c>
      <c r="D33" s="148" t="s">
        <v>3621</v>
      </c>
      <c r="E33" s="149" t="s">
        <v>214</v>
      </c>
      <c r="F33" s="149" t="s">
        <v>2967</v>
      </c>
      <c r="G33" s="148" t="s">
        <v>2913</v>
      </c>
    </row>
    <row r="34" spans="1:7" ht="17.100000000000001">
      <c r="A34" s="148" t="s">
        <v>3144</v>
      </c>
      <c r="B34" s="148" t="s">
        <v>35</v>
      </c>
      <c r="C34" s="148" t="s">
        <v>214</v>
      </c>
      <c r="D34" s="148" t="s">
        <v>3621</v>
      </c>
      <c r="E34" s="149" t="s">
        <v>214</v>
      </c>
      <c r="F34" s="149" t="s">
        <v>2967</v>
      </c>
      <c r="G34" s="148" t="s">
        <v>3145</v>
      </c>
    </row>
    <row r="35" spans="1:7">
      <c r="A35" s="37" t="s">
        <v>3146</v>
      </c>
      <c r="B35" s="37" t="s">
        <v>38</v>
      </c>
      <c r="C35" s="37" t="s">
        <v>3147</v>
      </c>
      <c r="D35" s="37" t="s">
        <v>3621</v>
      </c>
      <c r="E35" s="38" t="s">
        <v>214</v>
      </c>
      <c r="F35" s="38" t="s">
        <v>2967</v>
      </c>
      <c r="G35" s="37" t="s">
        <v>3148</v>
      </c>
    </row>
    <row r="36" spans="1:7" ht="17.25">
      <c r="A36" s="148" t="s">
        <v>3149</v>
      </c>
      <c r="B36" s="148" t="s">
        <v>40</v>
      </c>
      <c r="C36" s="148" t="s">
        <v>3150</v>
      </c>
      <c r="D36" s="148" t="s">
        <v>3621</v>
      </c>
      <c r="E36" s="149" t="s">
        <v>3622</v>
      </c>
      <c r="F36" s="149" t="s">
        <v>2967</v>
      </c>
      <c r="G36" s="148" t="s">
        <v>3151</v>
      </c>
    </row>
    <row r="37" spans="1:7" ht="17.100000000000001">
      <c r="A37" s="148" t="s">
        <v>3152</v>
      </c>
      <c r="B37" s="148" t="s">
        <v>42</v>
      </c>
      <c r="C37" s="148" t="s">
        <v>214</v>
      </c>
      <c r="D37" s="148" t="s">
        <v>3621</v>
      </c>
      <c r="E37" s="149" t="s">
        <v>214</v>
      </c>
      <c r="F37" s="149" t="s">
        <v>2967</v>
      </c>
      <c r="G37" s="148" t="s">
        <v>3153</v>
      </c>
    </row>
    <row r="38" spans="1:7" ht="17.100000000000001">
      <c r="A38" s="148" t="s">
        <v>3154</v>
      </c>
      <c r="B38" s="148" t="s">
        <v>44</v>
      </c>
      <c r="C38" s="148" t="s">
        <v>214</v>
      </c>
      <c r="D38" s="148" t="s">
        <v>3621</v>
      </c>
      <c r="E38" s="149" t="s">
        <v>214</v>
      </c>
      <c r="F38" s="149" t="s">
        <v>2967</v>
      </c>
      <c r="G38" s="148" t="s">
        <v>3155</v>
      </c>
    </row>
    <row r="39" spans="1:7" ht="17.100000000000001">
      <c r="A39" s="148" t="s">
        <v>3156</v>
      </c>
      <c r="B39" s="148" t="s">
        <v>44</v>
      </c>
      <c r="C39" s="148" t="s">
        <v>214</v>
      </c>
      <c r="D39" s="148" t="s">
        <v>3621</v>
      </c>
      <c r="E39" s="149" t="s">
        <v>214</v>
      </c>
      <c r="F39" s="149" t="s">
        <v>2967</v>
      </c>
      <c r="G39" s="148" t="s">
        <v>3157</v>
      </c>
    </row>
    <row r="40" spans="1:7" ht="17.100000000000001">
      <c r="A40" s="148" t="s">
        <v>3158</v>
      </c>
      <c r="B40" s="148" t="s">
        <v>64</v>
      </c>
      <c r="C40" s="148" t="s">
        <v>214</v>
      </c>
      <c r="D40" s="148" t="s">
        <v>3621</v>
      </c>
      <c r="E40" s="149" t="s">
        <v>214</v>
      </c>
      <c r="F40" s="149" t="s">
        <v>2967</v>
      </c>
      <c r="G40" s="148" t="s">
        <v>3159</v>
      </c>
    </row>
    <row r="41" spans="1:7" ht="17.100000000000001">
      <c r="A41" s="148" t="s">
        <v>3160</v>
      </c>
      <c r="B41" s="148" t="s">
        <v>63</v>
      </c>
      <c r="C41" s="148" t="s">
        <v>214</v>
      </c>
      <c r="D41" s="148" t="s">
        <v>3621</v>
      </c>
      <c r="E41" s="149" t="s">
        <v>214</v>
      </c>
      <c r="F41" s="149" t="s">
        <v>2967</v>
      </c>
      <c r="G41" s="148" t="s">
        <v>2913</v>
      </c>
    </row>
    <row r="42" spans="1:7" ht="17.100000000000001">
      <c r="A42" s="148" t="s">
        <v>3161</v>
      </c>
      <c r="B42" s="148" t="s">
        <v>3162</v>
      </c>
      <c r="C42" s="148" t="s">
        <v>3083</v>
      </c>
      <c r="D42" s="148" t="s">
        <v>3621</v>
      </c>
      <c r="E42" s="149" t="s">
        <v>3083</v>
      </c>
      <c r="F42" s="149" t="s">
        <v>2967</v>
      </c>
      <c r="G42" s="148" t="s">
        <v>2913</v>
      </c>
    </row>
    <row r="43" spans="1:7" ht="17.100000000000001">
      <c r="A43" s="148" t="s">
        <v>3163</v>
      </c>
      <c r="B43" s="148" t="s">
        <v>2933</v>
      </c>
      <c r="C43" s="148" t="s">
        <v>3164</v>
      </c>
      <c r="D43" s="148" t="s">
        <v>3621</v>
      </c>
      <c r="E43" s="149" t="s">
        <v>214</v>
      </c>
      <c r="F43" s="149" t="s">
        <v>2967</v>
      </c>
      <c r="G43" s="148" t="s">
        <v>2913</v>
      </c>
    </row>
    <row r="44" spans="1:7" ht="17.25">
      <c r="A44" s="52" t="s">
        <v>3465</v>
      </c>
      <c r="B44" s="52"/>
      <c r="C44" s="52"/>
      <c r="D44" s="52"/>
      <c r="E44" s="53"/>
      <c r="F44" s="52"/>
      <c r="G44" s="52"/>
    </row>
    <row r="45" spans="1:7" ht="17.100000000000001">
      <c r="A45" s="148" t="s">
        <v>3167</v>
      </c>
      <c r="B45" s="148" t="s">
        <v>36</v>
      </c>
      <c r="C45" s="148" t="s">
        <v>3083</v>
      </c>
      <c r="D45" s="148" t="s">
        <v>3621</v>
      </c>
      <c r="E45" s="149" t="s">
        <v>3083</v>
      </c>
      <c r="F45" s="149" t="s">
        <v>2967</v>
      </c>
      <c r="G45" s="148" t="s">
        <v>3168</v>
      </c>
    </row>
    <row r="46" spans="1:7" ht="17.100000000000001">
      <c r="A46" s="148" t="s">
        <v>3169</v>
      </c>
      <c r="B46" s="148" t="s">
        <v>38</v>
      </c>
      <c r="C46" s="148" t="s">
        <v>3083</v>
      </c>
      <c r="D46" s="148" t="s">
        <v>3621</v>
      </c>
      <c r="E46" s="149" t="s">
        <v>3083</v>
      </c>
      <c r="F46" s="149" t="s">
        <v>2967</v>
      </c>
      <c r="G46" s="148" t="s">
        <v>3170</v>
      </c>
    </row>
    <row r="47" spans="1:7" ht="17.100000000000001">
      <c r="A47" s="148" t="s">
        <v>3174</v>
      </c>
      <c r="B47" s="148" t="s">
        <v>42</v>
      </c>
      <c r="C47" s="148" t="s">
        <v>3175</v>
      </c>
      <c r="D47" s="148" t="s">
        <v>3621</v>
      </c>
      <c r="E47" s="149" t="s">
        <v>214</v>
      </c>
      <c r="F47" s="149" t="s">
        <v>2967</v>
      </c>
      <c r="G47" s="148" t="s">
        <v>3176</v>
      </c>
    </row>
    <row r="48" spans="1:7" ht="17.100000000000001">
      <c r="A48" s="148" t="s">
        <v>2957</v>
      </c>
      <c r="B48" s="148" t="s">
        <v>42</v>
      </c>
      <c r="C48" s="148" t="s">
        <v>2921</v>
      </c>
      <c r="D48" s="148" t="s">
        <v>3621</v>
      </c>
      <c r="E48" s="149" t="s">
        <v>3624</v>
      </c>
      <c r="F48" s="149" t="s">
        <v>2967</v>
      </c>
      <c r="G48" s="148" t="s">
        <v>2958</v>
      </c>
    </row>
    <row r="49" spans="1:7" ht="17.25">
      <c r="A49" s="148" t="s">
        <v>2959</v>
      </c>
      <c r="B49" s="148" t="s">
        <v>42</v>
      </c>
      <c r="C49" s="148" t="s">
        <v>2960</v>
      </c>
      <c r="D49" s="148" t="s">
        <v>3621</v>
      </c>
      <c r="E49" s="149" t="s">
        <v>2961</v>
      </c>
      <c r="F49" s="149" t="s">
        <v>2967</v>
      </c>
      <c r="G49" s="148" t="s">
        <v>2962</v>
      </c>
    </row>
    <row r="50" spans="1:7" ht="17.100000000000001">
      <c r="A50" s="148" t="s">
        <v>3178</v>
      </c>
      <c r="B50" s="148" t="s">
        <v>44</v>
      </c>
      <c r="C50" s="148" t="s">
        <v>214</v>
      </c>
      <c r="D50" s="148" t="s">
        <v>3621</v>
      </c>
      <c r="E50" s="149" t="s">
        <v>214</v>
      </c>
      <c r="F50" s="149" t="s">
        <v>2967</v>
      </c>
      <c r="G50" s="148" t="s">
        <v>3179</v>
      </c>
    </row>
    <row r="51" spans="1:7" ht="17.100000000000001">
      <c r="A51" s="148" t="s">
        <v>3180</v>
      </c>
      <c r="B51" s="148" t="s">
        <v>44</v>
      </c>
      <c r="C51" s="148" t="s">
        <v>214</v>
      </c>
      <c r="D51" s="148" t="s">
        <v>3621</v>
      </c>
      <c r="E51" s="149" t="s">
        <v>214</v>
      </c>
      <c r="F51" s="149" t="s">
        <v>2967</v>
      </c>
      <c r="G51" s="148" t="s">
        <v>2913</v>
      </c>
    </row>
    <row r="52" spans="1:7" ht="17.100000000000001">
      <c r="A52" s="148" t="s">
        <v>3181</v>
      </c>
      <c r="B52" s="148" t="s">
        <v>44</v>
      </c>
      <c r="C52" s="148" t="s">
        <v>3182</v>
      </c>
      <c r="D52" s="148" t="s">
        <v>3621</v>
      </c>
      <c r="E52" s="149" t="s">
        <v>3342</v>
      </c>
      <c r="F52" s="149" t="s">
        <v>2967</v>
      </c>
      <c r="G52" s="148" t="s">
        <v>3183</v>
      </c>
    </row>
    <row r="53" spans="1:7" ht="17.100000000000001">
      <c r="A53" s="148" t="s">
        <v>2963</v>
      </c>
      <c r="B53" s="148" t="s">
        <v>63</v>
      </c>
      <c r="C53" s="148" t="s">
        <v>2921</v>
      </c>
      <c r="D53" s="148" t="s">
        <v>3621</v>
      </c>
      <c r="E53" s="149" t="s">
        <v>3624</v>
      </c>
      <c r="F53" s="149" t="s">
        <v>2967</v>
      </c>
      <c r="G53" s="148" t="s">
        <v>2958</v>
      </c>
    </row>
    <row r="54" spans="1:7" ht="17.100000000000001">
      <c r="A54" s="148" t="s">
        <v>2964</v>
      </c>
      <c r="B54" s="148" t="s">
        <v>64</v>
      </c>
      <c r="C54" s="148" t="s">
        <v>2965</v>
      </c>
      <c r="D54" s="148" t="s">
        <v>3621</v>
      </c>
      <c r="E54" s="149" t="s">
        <v>3083</v>
      </c>
      <c r="F54" s="149" t="s">
        <v>2967</v>
      </c>
      <c r="G54" s="148" t="s">
        <v>2968</v>
      </c>
    </row>
    <row r="55" spans="1:7" ht="17.100000000000001">
      <c r="A55" s="148" t="s">
        <v>3186</v>
      </c>
      <c r="B55" s="148" t="s">
        <v>65</v>
      </c>
      <c r="C55" s="148" t="s">
        <v>1330</v>
      </c>
      <c r="D55" s="148" t="s">
        <v>3621</v>
      </c>
      <c r="E55" s="149" t="s">
        <v>1330</v>
      </c>
      <c r="F55" s="149" t="s">
        <v>2967</v>
      </c>
      <c r="G55" s="148" t="s">
        <v>3187</v>
      </c>
    </row>
    <row r="56" spans="1:7" ht="17.100000000000001">
      <c r="A56" s="148" t="s">
        <v>2969</v>
      </c>
      <c r="B56" s="148" t="s">
        <v>35</v>
      </c>
      <c r="C56" s="148" t="s">
        <v>2921</v>
      </c>
      <c r="D56" s="148" t="s">
        <v>3621</v>
      </c>
      <c r="E56" s="149" t="s">
        <v>3624</v>
      </c>
      <c r="F56" s="149" t="s">
        <v>2967</v>
      </c>
      <c r="G56" s="148" t="s">
        <v>2913</v>
      </c>
    </row>
    <row r="57" spans="1:7" ht="17.100000000000001">
      <c r="A57" s="148" t="s">
        <v>2971</v>
      </c>
      <c r="B57" s="148"/>
      <c r="C57" s="148" t="s">
        <v>2925</v>
      </c>
      <c r="D57" s="148" t="s">
        <v>3621</v>
      </c>
      <c r="E57" s="149" t="s">
        <v>2918</v>
      </c>
      <c r="F57" s="149" t="s">
        <v>2967</v>
      </c>
      <c r="G57" s="148" t="s">
        <v>2972</v>
      </c>
    </row>
    <row r="58" spans="1:7" ht="17.100000000000001">
      <c r="A58" s="148" t="s">
        <v>2973</v>
      </c>
      <c r="B58" s="148" t="s">
        <v>2974</v>
      </c>
      <c r="C58" s="148" t="s">
        <v>2925</v>
      </c>
      <c r="D58" s="148" t="s">
        <v>3621</v>
      </c>
      <c r="E58" s="149" t="s">
        <v>2918</v>
      </c>
      <c r="F58" s="149" t="s">
        <v>2967</v>
      </c>
      <c r="G58" s="148" t="s">
        <v>2913</v>
      </c>
    </row>
    <row r="59" spans="1:7" ht="17.100000000000001">
      <c r="A59" s="148" t="s">
        <v>2975</v>
      </c>
      <c r="B59" s="148" t="s">
        <v>2933</v>
      </c>
      <c r="C59" s="148" t="s">
        <v>2925</v>
      </c>
      <c r="D59" s="148" t="s">
        <v>3621</v>
      </c>
      <c r="E59" s="149" t="s">
        <v>2918</v>
      </c>
      <c r="F59" s="149" t="s">
        <v>2967</v>
      </c>
      <c r="G59" s="148" t="s">
        <v>2976</v>
      </c>
    </row>
    <row r="60" spans="1:7" ht="17.25">
      <c r="A60" s="52" t="s">
        <v>3466</v>
      </c>
      <c r="B60" s="52"/>
      <c r="C60" s="52"/>
      <c r="D60" s="52"/>
      <c r="E60" s="53"/>
      <c r="F60" s="52"/>
      <c r="G60" s="52"/>
    </row>
    <row r="61" spans="1:7" ht="17.100000000000001">
      <c r="A61" s="148" t="s">
        <v>3192</v>
      </c>
      <c r="B61" s="148" t="s">
        <v>38</v>
      </c>
      <c r="C61" s="148" t="s">
        <v>214</v>
      </c>
      <c r="D61" s="148" t="s">
        <v>3621</v>
      </c>
      <c r="E61" s="149" t="s">
        <v>214</v>
      </c>
      <c r="F61" s="149" t="s">
        <v>2967</v>
      </c>
      <c r="G61" s="148" t="s">
        <v>3193</v>
      </c>
    </row>
    <row r="62" spans="1:7" ht="17.100000000000001">
      <c r="A62" s="148" t="s">
        <v>2978</v>
      </c>
      <c r="B62" s="148" t="s">
        <v>40</v>
      </c>
      <c r="C62" s="148" t="s">
        <v>2921</v>
      </c>
      <c r="D62" s="148" t="s">
        <v>3621</v>
      </c>
      <c r="E62" s="149" t="s">
        <v>3624</v>
      </c>
      <c r="F62" s="149" t="s">
        <v>2967</v>
      </c>
      <c r="G62" s="148" t="s">
        <v>2913</v>
      </c>
    </row>
    <row r="63" spans="1:7" ht="17.100000000000001">
      <c r="A63" s="148" t="s">
        <v>3196</v>
      </c>
      <c r="B63" s="148" t="s">
        <v>40</v>
      </c>
      <c r="C63" s="148" t="s">
        <v>3083</v>
      </c>
      <c r="D63" s="148" t="s">
        <v>3621</v>
      </c>
      <c r="E63" s="149" t="s">
        <v>3083</v>
      </c>
      <c r="F63" s="149" t="s">
        <v>2967</v>
      </c>
      <c r="G63" s="148" t="s">
        <v>3197</v>
      </c>
    </row>
    <row r="64" spans="1:7" ht="17.100000000000001">
      <c r="A64" s="148" t="s">
        <v>3200</v>
      </c>
      <c r="B64" s="148" t="s">
        <v>40</v>
      </c>
      <c r="C64" s="148" t="s">
        <v>214</v>
      </c>
      <c r="D64" s="148" t="s">
        <v>3621</v>
      </c>
      <c r="E64" s="149" t="s">
        <v>214</v>
      </c>
      <c r="F64" s="149" t="s">
        <v>2967</v>
      </c>
      <c r="G64" s="148" t="s">
        <v>3201</v>
      </c>
    </row>
    <row r="65" spans="1:7" ht="17.25">
      <c r="A65" s="148" t="s">
        <v>3202</v>
      </c>
      <c r="B65" s="148" t="s">
        <v>42</v>
      </c>
      <c r="C65" s="148" t="s">
        <v>3083</v>
      </c>
      <c r="D65" s="148" t="s">
        <v>3621</v>
      </c>
      <c r="E65" s="149" t="s">
        <v>3083</v>
      </c>
      <c r="F65" s="149" t="s">
        <v>2967</v>
      </c>
      <c r="G65" s="148" t="s">
        <v>3203</v>
      </c>
    </row>
    <row r="66" spans="1:7" ht="17.100000000000001">
      <c r="A66" s="148" t="s">
        <v>2979</v>
      </c>
      <c r="B66" s="148" t="s">
        <v>42</v>
      </c>
      <c r="C66" s="148" t="s">
        <v>2960</v>
      </c>
      <c r="D66" s="148" t="s">
        <v>3621</v>
      </c>
      <c r="E66" s="149" t="s">
        <v>2961</v>
      </c>
      <c r="F66" s="149" t="s">
        <v>2967</v>
      </c>
      <c r="G66" s="148" t="s">
        <v>2913</v>
      </c>
    </row>
    <row r="67" spans="1:7" ht="17.100000000000001">
      <c r="A67" s="148" t="s">
        <v>3204</v>
      </c>
      <c r="B67" s="148" t="s">
        <v>44</v>
      </c>
      <c r="C67" s="148" t="s">
        <v>214</v>
      </c>
      <c r="D67" s="148" t="s">
        <v>3621</v>
      </c>
      <c r="E67" s="149" t="s">
        <v>214</v>
      </c>
      <c r="F67" s="149" t="s">
        <v>2967</v>
      </c>
      <c r="G67" s="148" t="s">
        <v>3205</v>
      </c>
    </row>
    <row r="68" spans="1:7" ht="17.100000000000001">
      <c r="A68" s="148" t="s">
        <v>3206</v>
      </c>
      <c r="B68" s="148" t="s">
        <v>44</v>
      </c>
      <c r="C68" s="148" t="s">
        <v>214</v>
      </c>
      <c r="D68" s="148" t="s">
        <v>3621</v>
      </c>
      <c r="E68" s="149" t="s">
        <v>214</v>
      </c>
      <c r="F68" s="149" t="s">
        <v>2967</v>
      </c>
      <c r="G68" s="148" t="s">
        <v>3207</v>
      </c>
    </row>
    <row r="69" spans="1:7" ht="17.100000000000001">
      <c r="A69" s="148" t="s">
        <v>3208</v>
      </c>
      <c r="B69" s="148" t="s">
        <v>63</v>
      </c>
      <c r="C69" s="148" t="s">
        <v>3209</v>
      </c>
      <c r="D69" s="148" t="s">
        <v>3621</v>
      </c>
      <c r="E69" s="149" t="s">
        <v>214</v>
      </c>
      <c r="F69" s="149" t="s">
        <v>2967</v>
      </c>
      <c r="G69" s="148" t="s">
        <v>3210</v>
      </c>
    </row>
    <row r="70" spans="1:7" ht="17.100000000000001">
      <c r="A70" s="148" t="s">
        <v>3211</v>
      </c>
      <c r="B70" s="148" t="s">
        <v>63</v>
      </c>
      <c r="C70" s="148" t="s">
        <v>3083</v>
      </c>
      <c r="D70" s="148" t="s">
        <v>3621</v>
      </c>
      <c r="E70" s="149" t="s">
        <v>3083</v>
      </c>
      <c r="F70" s="149" t="s">
        <v>2967</v>
      </c>
      <c r="G70" s="148" t="s">
        <v>3212</v>
      </c>
    </row>
    <row r="71" spans="1:7" ht="17.100000000000001">
      <c r="A71" s="148" t="s">
        <v>3213</v>
      </c>
      <c r="B71" s="148" t="s">
        <v>63</v>
      </c>
      <c r="C71" s="148" t="s">
        <v>3214</v>
      </c>
      <c r="D71" s="148" t="s">
        <v>3621</v>
      </c>
      <c r="E71" s="149" t="s">
        <v>3083</v>
      </c>
      <c r="F71" s="149" t="s">
        <v>2967</v>
      </c>
      <c r="G71" s="148" t="s">
        <v>3215</v>
      </c>
    </row>
    <row r="72" spans="1:7" ht="17.100000000000001">
      <c r="A72" s="148" t="s">
        <v>3216</v>
      </c>
      <c r="B72" s="148" t="s">
        <v>64</v>
      </c>
      <c r="C72" s="148" t="s">
        <v>3083</v>
      </c>
      <c r="D72" s="148" t="s">
        <v>3621</v>
      </c>
      <c r="E72" s="149" t="s">
        <v>3083</v>
      </c>
      <c r="F72" s="149" t="s">
        <v>2967</v>
      </c>
      <c r="G72" s="148" t="s">
        <v>3217</v>
      </c>
    </row>
    <row r="73" spans="1:7" ht="17.100000000000001">
      <c r="A73" s="148" t="s">
        <v>2980</v>
      </c>
      <c r="B73" s="148" t="s">
        <v>64</v>
      </c>
      <c r="C73" s="148" t="s">
        <v>2921</v>
      </c>
      <c r="D73" s="148" t="s">
        <v>3621</v>
      </c>
      <c r="E73" s="149" t="s">
        <v>3624</v>
      </c>
      <c r="F73" s="149" t="s">
        <v>2967</v>
      </c>
      <c r="G73" s="148" t="s">
        <v>2981</v>
      </c>
    </row>
    <row r="74" spans="1:7" ht="17.100000000000001">
      <c r="A74" s="148" t="s">
        <v>3218</v>
      </c>
      <c r="B74" s="148" t="s">
        <v>65</v>
      </c>
      <c r="C74" s="148" t="s">
        <v>214</v>
      </c>
      <c r="D74" s="148" t="s">
        <v>3621</v>
      </c>
      <c r="E74" s="149" t="s">
        <v>214</v>
      </c>
      <c r="F74" s="149" t="s">
        <v>2967</v>
      </c>
      <c r="G74" s="148" t="s">
        <v>3219</v>
      </c>
    </row>
    <row r="75" spans="1:7" ht="17.100000000000001">
      <c r="A75" s="148" t="s">
        <v>3220</v>
      </c>
      <c r="B75" s="148"/>
      <c r="C75" s="148" t="s">
        <v>3221</v>
      </c>
      <c r="D75" s="148" t="s">
        <v>3621</v>
      </c>
      <c r="E75" s="149" t="s">
        <v>3622</v>
      </c>
      <c r="F75" s="149" t="s">
        <v>2967</v>
      </c>
      <c r="G75" s="148" t="s">
        <v>3222</v>
      </c>
    </row>
    <row r="76" spans="1:7" ht="17.100000000000001">
      <c r="A76" s="148" t="s">
        <v>3223</v>
      </c>
      <c r="B76" s="148" t="s">
        <v>3224</v>
      </c>
      <c r="C76" s="148" t="s">
        <v>1330</v>
      </c>
      <c r="D76" s="148" t="s">
        <v>3621</v>
      </c>
      <c r="E76" s="149" t="s">
        <v>1330</v>
      </c>
      <c r="F76" s="149" t="s">
        <v>2967</v>
      </c>
      <c r="G76" s="148" t="s">
        <v>2913</v>
      </c>
    </row>
    <row r="77" spans="1:7" ht="17.25">
      <c r="A77" s="52" t="s">
        <v>3468</v>
      </c>
      <c r="B77" s="52"/>
      <c r="C77" s="52"/>
      <c r="D77" s="52"/>
      <c r="E77" s="53"/>
      <c r="F77" s="52"/>
      <c r="G77" s="52"/>
    </row>
    <row r="78" spans="1:7" ht="17.100000000000001">
      <c r="A78" s="148" t="s">
        <v>3227</v>
      </c>
      <c r="B78" s="148" t="s">
        <v>36</v>
      </c>
      <c r="C78" s="148" t="s">
        <v>3083</v>
      </c>
      <c r="D78" s="148" t="s">
        <v>3621</v>
      </c>
      <c r="E78" s="149" t="s">
        <v>3083</v>
      </c>
      <c r="F78" s="149" t="s">
        <v>2967</v>
      </c>
      <c r="G78" s="148" t="s">
        <v>3228</v>
      </c>
    </row>
    <row r="79" spans="1:7" ht="17.100000000000001">
      <c r="A79" s="148" t="s">
        <v>3232</v>
      </c>
      <c r="B79" s="148" t="s">
        <v>36</v>
      </c>
      <c r="C79" s="148" t="s">
        <v>214</v>
      </c>
      <c r="D79" s="148" t="s">
        <v>3621</v>
      </c>
      <c r="E79" s="149" t="s">
        <v>214</v>
      </c>
      <c r="F79" s="149" t="s">
        <v>2967</v>
      </c>
      <c r="G79" s="148" t="s">
        <v>3233</v>
      </c>
    </row>
    <row r="80" spans="1:7" ht="17.100000000000001">
      <c r="A80" s="148" t="s">
        <v>3234</v>
      </c>
      <c r="B80" s="148" t="s">
        <v>36</v>
      </c>
      <c r="C80" s="148" t="s">
        <v>3083</v>
      </c>
      <c r="D80" s="148" t="s">
        <v>3621</v>
      </c>
      <c r="E80" s="149" t="s">
        <v>3083</v>
      </c>
      <c r="F80" s="149" t="s">
        <v>2967</v>
      </c>
      <c r="G80" s="148" t="s">
        <v>3235</v>
      </c>
    </row>
    <row r="81" spans="1:7" ht="17.100000000000001">
      <c r="A81" s="148" t="s">
        <v>2985</v>
      </c>
      <c r="B81" s="148" t="s">
        <v>36</v>
      </c>
      <c r="C81" s="148" t="s">
        <v>2960</v>
      </c>
      <c r="D81" s="148" t="s">
        <v>3621</v>
      </c>
      <c r="E81" s="149" t="s">
        <v>2961</v>
      </c>
      <c r="F81" s="149" t="s">
        <v>2967</v>
      </c>
      <c r="G81" s="148" t="s">
        <v>2913</v>
      </c>
    </row>
    <row r="82" spans="1:7" ht="17.100000000000001">
      <c r="A82" s="148" t="s">
        <v>3236</v>
      </c>
      <c r="B82" s="148" t="s">
        <v>36</v>
      </c>
      <c r="C82" s="148" t="s">
        <v>214</v>
      </c>
      <c r="D82" s="148" t="s">
        <v>3621</v>
      </c>
      <c r="E82" s="149" t="s">
        <v>214</v>
      </c>
      <c r="F82" s="149" t="s">
        <v>2967</v>
      </c>
      <c r="G82" s="148" t="s">
        <v>3237</v>
      </c>
    </row>
    <row r="83" spans="1:7" ht="17.25">
      <c r="A83" s="148" t="s">
        <v>3241</v>
      </c>
      <c r="B83" s="148" t="s">
        <v>40</v>
      </c>
      <c r="C83" s="148" t="s">
        <v>3083</v>
      </c>
      <c r="D83" s="148" t="s">
        <v>3621</v>
      </c>
      <c r="E83" s="149" t="s">
        <v>3083</v>
      </c>
      <c r="F83" s="149" t="s">
        <v>2967</v>
      </c>
      <c r="G83" s="148" t="s">
        <v>3242</v>
      </c>
    </row>
    <row r="84" spans="1:7" ht="17.100000000000001">
      <c r="A84" s="148" t="s">
        <v>3245</v>
      </c>
      <c r="B84" s="148" t="s">
        <v>40</v>
      </c>
      <c r="C84" s="148" t="s">
        <v>214</v>
      </c>
      <c r="D84" s="148" t="s">
        <v>3621</v>
      </c>
      <c r="E84" s="149" t="s">
        <v>214</v>
      </c>
      <c r="F84" s="149" t="s">
        <v>2967</v>
      </c>
      <c r="G84" s="148" t="s">
        <v>3246</v>
      </c>
    </row>
    <row r="85" spans="1:7" ht="17.100000000000001">
      <c r="A85" s="148" t="s">
        <v>3249</v>
      </c>
      <c r="B85" s="148" t="s">
        <v>42</v>
      </c>
      <c r="C85" s="148" t="s">
        <v>3083</v>
      </c>
      <c r="D85" s="148" t="s">
        <v>3621</v>
      </c>
      <c r="E85" s="149" t="s">
        <v>3083</v>
      </c>
      <c r="F85" s="149" t="s">
        <v>2967</v>
      </c>
      <c r="G85" s="148" t="s">
        <v>3250</v>
      </c>
    </row>
    <row r="86" spans="1:7" ht="17.100000000000001">
      <c r="A86" s="148" t="s">
        <v>2988</v>
      </c>
      <c r="B86" s="148" t="s">
        <v>42</v>
      </c>
      <c r="C86" s="148" t="s">
        <v>2989</v>
      </c>
      <c r="D86" s="148" t="s">
        <v>3621</v>
      </c>
      <c r="E86" s="149" t="s">
        <v>3625</v>
      </c>
      <c r="F86" s="149" t="s">
        <v>2967</v>
      </c>
      <c r="G86" s="148" t="s">
        <v>2990</v>
      </c>
    </row>
    <row r="87" spans="1:7" ht="17.100000000000001">
      <c r="A87" s="148" t="s">
        <v>3254</v>
      </c>
      <c r="B87" s="148" t="s">
        <v>44</v>
      </c>
      <c r="C87" s="148" t="s">
        <v>3083</v>
      </c>
      <c r="D87" s="148" t="s">
        <v>3621</v>
      </c>
      <c r="E87" s="149" t="s">
        <v>3083</v>
      </c>
      <c r="F87" s="149" t="s">
        <v>2967</v>
      </c>
      <c r="G87" s="148" t="s">
        <v>3255</v>
      </c>
    </row>
    <row r="88" spans="1:7" ht="17.100000000000001">
      <c r="A88" s="148" t="s">
        <v>2991</v>
      </c>
      <c r="B88" s="148" t="s">
        <v>44</v>
      </c>
      <c r="C88" s="148" t="s">
        <v>2921</v>
      </c>
      <c r="D88" s="148" t="s">
        <v>3621</v>
      </c>
      <c r="E88" s="149" t="s">
        <v>3624</v>
      </c>
      <c r="F88" s="149" t="s">
        <v>2967</v>
      </c>
      <c r="G88" s="148" t="s">
        <v>2992</v>
      </c>
    </row>
    <row r="89" spans="1:7" ht="17.100000000000001">
      <c r="A89" s="148" t="s">
        <v>3256</v>
      </c>
      <c r="B89" s="148" t="s">
        <v>44</v>
      </c>
      <c r="C89" s="148" t="s">
        <v>3083</v>
      </c>
      <c r="D89" s="148" t="s">
        <v>3621</v>
      </c>
      <c r="E89" s="149" t="s">
        <v>3083</v>
      </c>
      <c r="F89" s="149" t="s">
        <v>2967</v>
      </c>
      <c r="G89" s="148" t="s">
        <v>3257</v>
      </c>
    </row>
    <row r="90" spans="1:7" ht="17.100000000000001">
      <c r="A90" s="148" t="s">
        <v>3258</v>
      </c>
      <c r="B90" s="148" t="s">
        <v>63</v>
      </c>
      <c r="C90" s="148" t="s">
        <v>3083</v>
      </c>
      <c r="D90" s="148" t="s">
        <v>3621</v>
      </c>
      <c r="E90" s="149" t="s">
        <v>3083</v>
      </c>
      <c r="F90" s="149" t="s">
        <v>2967</v>
      </c>
      <c r="G90" s="148" t="s">
        <v>3259</v>
      </c>
    </row>
    <row r="91" spans="1:7" ht="17.100000000000001">
      <c r="A91" s="148" t="s">
        <v>3260</v>
      </c>
      <c r="B91" s="148" t="s">
        <v>64</v>
      </c>
      <c r="C91" s="148" t="s">
        <v>3083</v>
      </c>
      <c r="D91" s="148" t="s">
        <v>3621</v>
      </c>
      <c r="E91" s="149" t="s">
        <v>3083</v>
      </c>
      <c r="F91" s="149" t="s">
        <v>2967</v>
      </c>
      <c r="G91" s="148" t="s">
        <v>3261</v>
      </c>
    </row>
    <row r="92" spans="1:7" ht="17.100000000000001">
      <c r="A92" s="148" t="s">
        <v>3262</v>
      </c>
      <c r="B92" s="148" t="s">
        <v>2946</v>
      </c>
      <c r="C92" s="148" t="s">
        <v>3263</v>
      </c>
      <c r="D92" s="148" t="s">
        <v>3621</v>
      </c>
      <c r="E92" s="149" t="s">
        <v>3083</v>
      </c>
      <c r="F92" s="149" t="s">
        <v>2967</v>
      </c>
      <c r="G92" s="148" t="s">
        <v>3264</v>
      </c>
    </row>
    <row r="93" spans="1:7" ht="17.100000000000001">
      <c r="A93" s="148" t="s">
        <v>3265</v>
      </c>
      <c r="B93" s="148" t="s">
        <v>3266</v>
      </c>
      <c r="C93" s="148" t="s">
        <v>3083</v>
      </c>
      <c r="D93" s="148" t="s">
        <v>3621</v>
      </c>
      <c r="E93" s="149" t="s">
        <v>3083</v>
      </c>
      <c r="F93" s="149" t="s">
        <v>2967</v>
      </c>
      <c r="G93" s="148" t="s">
        <v>2913</v>
      </c>
    </row>
    <row r="94" spans="1:7" ht="17.100000000000001">
      <c r="A94" s="148" t="s">
        <v>3271</v>
      </c>
      <c r="B94" s="148" t="s">
        <v>36</v>
      </c>
      <c r="C94" s="148" t="s">
        <v>3083</v>
      </c>
      <c r="D94" s="148" t="s">
        <v>3621</v>
      </c>
      <c r="E94" s="149" t="s">
        <v>3083</v>
      </c>
      <c r="F94" s="149" t="s">
        <v>2967</v>
      </c>
      <c r="G94" s="148" t="s">
        <v>2913</v>
      </c>
    </row>
    <row r="95" spans="1:7" ht="17.100000000000001">
      <c r="A95" s="148" t="s">
        <v>3272</v>
      </c>
      <c r="B95" s="148" t="s">
        <v>3273</v>
      </c>
      <c r="C95" s="148" t="s">
        <v>214</v>
      </c>
      <c r="D95" s="148" t="s">
        <v>3621</v>
      </c>
      <c r="E95" s="149" t="s">
        <v>214</v>
      </c>
      <c r="F95" s="149" t="s">
        <v>2967</v>
      </c>
      <c r="G95" s="148" t="s">
        <v>2913</v>
      </c>
    </row>
    <row r="96" spans="1:7" ht="17.25">
      <c r="A96" s="52" t="s">
        <v>3471</v>
      </c>
      <c r="B96" s="52"/>
      <c r="C96" s="52"/>
      <c r="D96" s="52"/>
      <c r="E96" s="53"/>
      <c r="F96" s="52"/>
      <c r="G96" s="52"/>
    </row>
    <row r="97" spans="1:7" ht="17.100000000000001">
      <c r="A97" s="148" t="s">
        <v>3275</v>
      </c>
      <c r="B97" s="148" t="s">
        <v>35</v>
      </c>
      <c r="C97" s="148" t="s">
        <v>214</v>
      </c>
      <c r="D97" s="148" t="s">
        <v>3621</v>
      </c>
      <c r="E97" s="149" t="s">
        <v>214</v>
      </c>
      <c r="F97" s="149" t="s">
        <v>2967</v>
      </c>
      <c r="G97" s="148" t="s">
        <v>3276</v>
      </c>
    </row>
    <row r="98" spans="1:7" ht="17.100000000000001">
      <c r="A98" s="148" t="s">
        <v>3277</v>
      </c>
      <c r="B98" s="148" t="s">
        <v>33</v>
      </c>
      <c r="C98" s="148" t="s">
        <v>3083</v>
      </c>
      <c r="D98" s="148" t="s">
        <v>3621</v>
      </c>
      <c r="E98" s="149" t="s">
        <v>3083</v>
      </c>
      <c r="F98" s="149" t="s">
        <v>2967</v>
      </c>
      <c r="G98" s="148" t="s">
        <v>3278</v>
      </c>
    </row>
    <row r="99" spans="1:7" ht="17.100000000000001">
      <c r="A99" s="148" t="s">
        <v>3281</v>
      </c>
      <c r="B99" s="148" t="s">
        <v>40</v>
      </c>
      <c r="C99" s="148" t="s">
        <v>214</v>
      </c>
      <c r="D99" s="148" t="s">
        <v>3621</v>
      </c>
      <c r="E99" s="149" t="s">
        <v>214</v>
      </c>
      <c r="F99" s="149" t="s">
        <v>2967</v>
      </c>
      <c r="G99" s="148" t="s">
        <v>3282</v>
      </c>
    </row>
    <row r="100" spans="1:7" ht="17.100000000000001">
      <c r="A100" s="148" t="s">
        <v>3283</v>
      </c>
      <c r="B100" s="148" t="s">
        <v>40</v>
      </c>
      <c r="C100" s="148" t="s">
        <v>214</v>
      </c>
      <c r="D100" s="148" t="s">
        <v>3621</v>
      </c>
      <c r="E100" s="149" t="s">
        <v>214</v>
      </c>
      <c r="F100" s="149" t="s">
        <v>2967</v>
      </c>
      <c r="G100" s="148" t="s">
        <v>3284</v>
      </c>
    </row>
    <row r="101" spans="1:7" ht="17.100000000000001">
      <c r="A101" s="148" t="s">
        <v>3285</v>
      </c>
      <c r="B101" s="148" t="s">
        <v>40</v>
      </c>
      <c r="C101" s="148" t="s">
        <v>214</v>
      </c>
      <c r="D101" s="148" t="s">
        <v>3621</v>
      </c>
      <c r="E101" s="149" t="s">
        <v>214</v>
      </c>
      <c r="F101" s="149" t="s">
        <v>2967</v>
      </c>
      <c r="G101" s="148" t="s">
        <v>3286</v>
      </c>
    </row>
    <row r="102" spans="1:7" ht="17.100000000000001">
      <c r="A102" s="148" t="s">
        <v>3287</v>
      </c>
      <c r="B102" s="148" t="s">
        <v>33</v>
      </c>
      <c r="C102" s="148" t="s">
        <v>214</v>
      </c>
      <c r="D102" s="148" t="s">
        <v>3621</v>
      </c>
      <c r="E102" s="149" t="s">
        <v>214</v>
      </c>
      <c r="F102" s="149" t="s">
        <v>2967</v>
      </c>
      <c r="G102" s="148" t="s">
        <v>3288</v>
      </c>
    </row>
    <row r="103" spans="1:7" ht="17.25">
      <c r="A103" s="148" t="s">
        <v>3472</v>
      </c>
      <c r="B103" s="148" t="s">
        <v>44</v>
      </c>
      <c r="C103" s="148" t="s">
        <v>3473</v>
      </c>
      <c r="D103" s="148" t="s">
        <v>3621</v>
      </c>
      <c r="E103" s="149" t="s">
        <v>3626</v>
      </c>
      <c r="F103" s="149" t="s">
        <v>2967</v>
      </c>
      <c r="G103" s="148" t="s">
        <v>3474</v>
      </c>
    </row>
    <row r="104" spans="1:7" ht="17.100000000000001">
      <c r="A104" s="148" t="s">
        <v>3289</v>
      </c>
      <c r="B104" s="148" t="s">
        <v>63</v>
      </c>
      <c r="C104" s="148" t="s">
        <v>214</v>
      </c>
      <c r="D104" s="148" t="s">
        <v>3621</v>
      </c>
      <c r="E104" s="149" t="s">
        <v>214</v>
      </c>
      <c r="F104" s="149" t="s">
        <v>2967</v>
      </c>
      <c r="G104" s="148" t="s">
        <v>3284</v>
      </c>
    </row>
    <row r="105" spans="1:7" ht="17.100000000000001">
      <c r="A105" s="148" t="s">
        <v>3290</v>
      </c>
      <c r="B105" s="148" t="s">
        <v>64</v>
      </c>
      <c r="C105" s="148" t="s">
        <v>3083</v>
      </c>
      <c r="D105" s="148" t="s">
        <v>3621</v>
      </c>
      <c r="E105" s="149" t="s">
        <v>3083</v>
      </c>
      <c r="F105" s="149" t="s">
        <v>2967</v>
      </c>
      <c r="G105" s="148" t="s">
        <v>3291</v>
      </c>
    </row>
    <row r="106" spans="1:7" ht="17.100000000000001">
      <c r="A106" s="148" t="s">
        <v>3292</v>
      </c>
      <c r="B106" s="148" t="s">
        <v>64</v>
      </c>
      <c r="C106" s="148" t="s">
        <v>3083</v>
      </c>
      <c r="D106" s="148" t="s">
        <v>3621</v>
      </c>
      <c r="E106" s="149" t="s">
        <v>3083</v>
      </c>
      <c r="F106" s="149" t="s">
        <v>2967</v>
      </c>
      <c r="G106" s="148" t="s">
        <v>3293</v>
      </c>
    </row>
    <row r="107" spans="1:7" ht="17.100000000000001">
      <c r="A107" s="148" t="s">
        <v>3294</v>
      </c>
      <c r="B107" s="148" t="s">
        <v>65</v>
      </c>
      <c r="C107" s="148" t="s">
        <v>214</v>
      </c>
      <c r="D107" s="148" t="s">
        <v>3621</v>
      </c>
      <c r="E107" s="149" t="s">
        <v>214</v>
      </c>
      <c r="F107" s="149" t="s">
        <v>2967</v>
      </c>
      <c r="G107" s="148" t="s">
        <v>3295</v>
      </c>
    </row>
    <row r="108" spans="1:7" ht="17.100000000000001">
      <c r="A108" s="148" t="s">
        <v>3296</v>
      </c>
      <c r="B108" s="148" t="s">
        <v>42</v>
      </c>
      <c r="C108" s="148" t="s">
        <v>3297</v>
      </c>
      <c r="D108" s="148" t="s">
        <v>3621</v>
      </c>
      <c r="E108" s="149" t="s">
        <v>214</v>
      </c>
      <c r="F108" s="149" t="s">
        <v>2967</v>
      </c>
      <c r="G108" s="148" t="s">
        <v>2913</v>
      </c>
    </row>
    <row r="109" spans="1:7" ht="17.100000000000001">
      <c r="A109" s="148" t="s">
        <v>3298</v>
      </c>
      <c r="B109" s="148" t="s">
        <v>38</v>
      </c>
      <c r="C109" s="148" t="s">
        <v>3083</v>
      </c>
      <c r="D109" s="148" t="s">
        <v>3621</v>
      </c>
      <c r="E109" s="149" t="s">
        <v>3083</v>
      </c>
      <c r="F109" s="149" t="s">
        <v>2967</v>
      </c>
      <c r="G109" s="148" t="s">
        <v>2913</v>
      </c>
    </row>
    <row r="110" spans="1:7" ht="17.100000000000001">
      <c r="A110" s="148" t="s">
        <v>3299</v>
      </c>
      <c r="B110" s="148" t="s">
        <v>33</v>
      </c>
      <c r="C110" s="148" t="s">
        <v>214</v>
      </c>
      <c r="D110" s="148" t="s">
        <v>3621</v>
      </c>
      <c r="E110" s="149" t="s">
        <v>214</v>
      </c>
      <c r="F110" s="149" t="s">
        <v>2967</v>
      </c>
      <c r="G110" s="148" t="s">
        <v>2913</v>
      </c>
    </row>
    <row r="111" spans="1:7" ht="17.25">
      <c r="A111" s="52" t="s">
        <v>3475</v>
      </c>
      <c r="B111" s="52"/>
      <c r="C111" s="52"/>
      <c r="D111" s="52"/>
      <c r="E111" s="53"/>
      <c r="F111" s="52"/>
      <c r="G111" s="52"/>
    </row>
    <row r="112" spans="1:7" ht="17.100000000000001">
      <c r="A112" s="148" t="s">
        <v>3303</v>
      </c>
      <c r="B112" s="148" t="s">
        <v>38</v>
      </c>
      <c r="C112" s="148" t="s">
        <v>214</v>
      </c>
      <c r="D112" s="148" t="s">
        <v>3621</v>
      </c>
      <c r="E112" s="149" t="s">
        <v>214</v>
      </c>
      <c r="F112" s="149" t="s">
        <v>2967</v>
      </c>
      <c r="G112" s="148" t="s">
        <v>3295</v>
      </c>
    </row>
    <row r="113" spans="1:7" ht="17.100000000000001">
      <c r="A113" s="148" t="s">
        <v>3304</v>
      </c>
      <c r="B113" s="148" t="s">
        <v>42</v>
      </c>
      <c r="C113" s="148" t="s">
        <v>3083</v>
      </c>
      <c r="D113" s="148" t="s">
        <v>3621</v>
      </c>
      <c r="E113" s="149" t="s">
        <v>3083</v>
      </c>
      <c r="F113" s="149" t="s">
        <v>2967</v>
      </c>
      <c r="G113" s="148" t="s">
        <v>3305</v>
      </c>
    </row>
    <row r="114" spans="1:7" ht="17.100000000000001">
      <c r="A114" s="148" t="s">
        <v>3306</v>
      </c>
      <c r="B114" s="148" t="s">
        <v>42</v>
      </c>
      <c r="C114" s="148" t="s">
        <v>3083</v>
      </c>
      <c r="D114" s="148" t="s">
        <v>3621</v>
      </c>
      <c r="E114" s="149" t="s">
        <v>3083</v>
      </c>
      <c r="F114" s="149" t="s">
        <v>2967</v>
      </c>
      <c r="G114" s="148" t="s">
        <v>3307</v>
      </c>
    </row>
    <row r="115" spans="1:7" ht="17.100000000000001">
      <c r="A115" s="148" t="s">
        <v>3308</v>
      </c>
      <c r="B115" s="148" t="s">
        <v>44</v>
      </c>
      <c r="C115" s="148" t="s">
        <v>214</v>
      </c>
      <c r="D115" s="148" t="s">
        <v>3621</v>
      </c>
      <c r="E115" s="149" t="s">
        <v>214</v>
      </c>
      <c r="F115" s="149" t="s">
        <v>2967</v>
      </c>
      <c r="G115" s="148" t="s">
        <v>3309</v>
      </c>
    </row>
    <row r="116" spans="1:7" ht="17.100000000000001">
      <c r="A116" s="148" t="s">
        <v>3310</v>
      </c>
      <c r="B116" s="148" t="s">
        <v>63</v>
      </c>
      <c r="C116" s="148" t="s">
        <v>3311</v>
      </c>
      <c r="D116" s="148" t="s">
        <v>3621</v>
      </c>
      <c r="E116" s="149" t="s">
        <v>214</v>
      </c>
      <c r="F116" s="149" t="s">
        <v>2967</v>
      </c>
      <c r="G116" s="148" t="s">
        <v>3312</v>
      </c>
    </row>
    <row r="117" spans="1:7" ht="17.100000000000001">
      <c r="A117" s="148" t="s">
        <v>3313</v>
      </c>
      <c r="B117" s="148" t="s">
        <v>63</v>
      </c>
      <c r="C117" s="148" t="s">
        <v>3311</v>
      </c>
      <c r="D117" s="148" t="s">
        <v>3621</v>
      </c>
      <c r="E117" s="149" t="s">
        <v>214</v>
      </c>
      <c r="F117" s="149" t="s">
        <v>2967</v>
      </c>
      <c r="G117" s="148" t="s">
        <v>3312</v>
      </c>
    </row>
    <row r="118" spans="1:7" ht="17.25">
      <c r="A118" s="148" t="s">
        <v>3314</v>
      </c>
      <c r="B118" s="148" t="s">
        <v>63</v>
      </c>
      <c r="C118" s="148" t="s">
        <v>214</v>
      </c>
      <c r="D118" s="148" t="s">
        <v>3621</v>
      </c>
      <c r="E118" s="149" t="s">
        <v>214</v>
      </c>
      <c r="F118" s="149" t="s">
        <v>2967</v>
      </c>
      <c r="G118" s="148" t="s">
        <v>3315</v>
      </c>
    </row>
    <row r="119" spans="1:7" ht="17.100000000000001">
      <c r="A119" s="148" t="s">
        <v>3316</v>
      </c>
      <c r="B119" s="148" t="s">
        <v>64</v>
      </c>
      <c r="C119" s="148" t="s">
        <v>3083</v>
      </c>
      <c r="D119" s="148" t="s">
        <v>3621</v>
      </c>
      <c r="E119" s="149" t="s">
        <v>3083</v>
      </c>
      <c r="F119" s="149" t="s">
        <v>2967</v>
      </c>
      <c r="G119" s="148" t="s">
        <v>3317</v>
      </c>
    </row>
    <row r="120" spans="1:7" ht="17.100000000000001">
      <c r="A120" s="148" t="s">
        <v>3012</v>
      </c>
      <c r="B120" s="148" t="s">
        <v>65</v>
      </c>
      <c r="C120" s="148" t="s">
        <v>2916</v>
      </c>
      <c r="D120" s="148" t="s">
        <v>3621</v>
      </c>
      <c r="E120" s="149" t="s">
        <v>3623</v>
      </c>
      <c r="F120" s="149" t="s">
        <v>2967</v>
      </c>
      <c r="G120" s="148" t="s">
        <v>3013</v>
      </c>
    </row>
    <row r="121" spans="1:7" ht="17.100000000000001">
      <c r="A121" s="148" t="s">
        <v>3321</v>
      </c>
      <c r="B121" s="148" t="s">
        <v>65</v>
      </c>
      <c r="C121" s="148" t="s">
        <v>3083</v>
      </c>
      <c r="D121" s="148" t="s">
        <v>3621</v>
      </c>
      <c r="E121" s="149" t="s">
        <v>3083</v>
      </c>
      <c r="F121" s="149" t="s">
        <v>2967</v>
      </c>
      <c r="G121" s="148" t="s">
        <v>3322</v>
      </c>
    </row>
    <row r="122" spans="1:7" ht="17.100000000000001">
      <c r="A122" s="148" t="s">
        <v>3323</v>
      </c>
      <c r="B122" s="148" t="s">
        <v>65</v>
      </c>
      <c r="C122" s="148" t="s">
        <v>214</v>
      </c>
      <c r="D122" s="148" t="s">
        <v>3621</v>
      </c>
      <c r="E122" s="149" t="s">
        <v>214</v>
      </c>
      <c r="F122" s="149" t="s">
        <v>2967</v>
      </c>
      <c r="G122" s="148" t="s">
        <v>3324</v>
      </c>
    </row>
    <row r="123" spans="1:7" ht="17.100000000000001">
      <c r="A123" s="148" t="s">
        <v>3325</v>
      </c>
      <c r="B123" s="148" t="s">
        <v>3326</v>
      </c>
      <c r="C123" s="148" t="s">
        <v>214</v>
      </c>
      <c r="D123" s="148" t="s">
        <v>3621</v>
      </c>
      <c r="E123" s="149" t="s">
        <v>214</v>
      </c>
      <c r="F123" s="149" t="s">
        <v>2967</v>
      </c>
      <c r="G123" s="148" t="s">
        <v>3327</v>
      </c>
    </row>
    <row r="124" spans="1:7" ht="17.100000000000001">
      <c r="A124" s="148" t="s">
        <v>3328</v>
      </c>
      <c r="B124" s="148" t="s">
        <v>3329</v>
      </c>
      <c r="C124" s="148" t="s">
        <v>3083</v>
      </c>
      <c r="D124" s="148" t="s">
        <v>3621</v>
      </c>
      <c r="E124" s="149" t="s">
        <v>3083</v>
      </c>
      <c r="F124" s="149" t="s">
        <v>2967</v>
      </c>
      <c r="G124" s="148" t="s">
        <v>3330</v>
      </c>
    </row>
    <row r="125" spans="1:7" ht="17.100000000000001">
      <c r="A125" s="148" t="s">
        <v>3331</v>
      </c>
      <c r="B125" s="148" t="s">
        <v>3332</v>
      </c>
      <c r="C125" s="148" t="s">
        <v>1330</v>
      </c>
      <c r="D125" s="148" t="s">
        <v>3621</v>
      </c>
      <c r="E125" s="149" t="s">
        <v>1330</v>
      </c>
      <c r="F125" s="149" t="s">
        <v>2967</v>
      </c>
      <c r="G125" s="148" t="s">
        <v>2913</v>
      </c>
    </row>
    <row r="126" spans="1:7" ht="17.100000000000001">
      <c r="A126" s="148" t="s">
        <v>3333</v>
      </c>
      <c r="B126" s="148" t="s">
        <v>3332</v>
      </c>
      <c r="C126" s="148" t="s">
        <v>1330</v>
      </c>
      <c r="D126" s="148" t="s">
        <v>3621</v>
      </c>
      <c r="E126" s="149" t="s">
        <v>1330</v>
      </c>
      <c r="F126" s="149" t="s">
        <v>2967</v>
      </c>
      <c r="G126" s="148" t="s">
        <v>2913</v>
      </c>
    </row>
    <row r="127" spans="1:7" ht="17.100000000000001">
      <c r="A127" s="148" t="s">
        <v>3334</v>
      </c>
      <c r="B127" s="148" t="s">
        <v>40</v>
      </c>
      <c r="C127" s="148" t="s">
        <v>214</v>
      </c>
      <c r="D127" s="148" t="s">
        <v>3621</v>
      </c>
      <c r="E127" s="149" t="s">
        <v>214</v>
      </c>
      <c r="F127" s="149" t="s">
        <v>2967</v>
      </c>
      <c r="G127" s="148" t="s">
        <v>3335</v>
      </c>
    </row>
    <row r="128" spans="1:7" ht="17.100000000000001">
      <c r="A128" s="148" t="s">
        <v>3336</v>
      </c>
      <c r="B128" s="148"/>
      <c r="C128" s="148" t="s">
        <v>214</v>
      </c>
      <c r="D128" s="148" t="s">
        <v>3621</v>
      </c>
      <c r="E128" s="149" t="s">
        <v>214</v>
      </c>
      <c r="F128" s="149" t="s">
        <v>2967</v>
      </c>
      <c r="G128" s="148" t="s">
        <v>2913</v>
      </c>
    </row>
    <row r="129" spans="1:7" ht="17.25">
      <c r="A129" s="52" t="s">
        <v>3479</v>
      </c>
      <c r="B129" s="52"/>
      <c r="C129" s="52"/>
      <c r="D129" s="52"/>
      <c r="E129" s="53"/>
      <c r="F129" s="52"/>
      <c r="G129" s="52"/>
    </row>
    <row r="130" spans="1:7" ht="17.100000000000001">
      <c r="A130" s="148" t="s">
        <v>3016</v>
      </c>
      <c r="B130" s="148" t="s">
        <v>10</v>
      </c>
      <c r="C130" s="148" t="s">
        <v>2925</v>
      </c>
      <c r="D130" s="148" t="s">
        <v>3621</v>
      </c>
      <c r="E130" s="149" t="s">
        <v>2918</v>
      </c>
      <c r="F130" s="149" t="s">
        <v>2967</v>
      </c>
      <c r="G130" s="148" t="s">
        <v>3017</v>
      </c>
    </row>
    <row r="131" spans="1:7" ht="17.100000000000001">
      <c r="A131" s="148" t="s">
        <v>3340</v>
      </c>
      <c r="B131" s="148" t="s">
        <v>3020</v>
      </c>
      <c r="C131" s="148" t="s">
        <v>1330</v>
      </c>
      <c r="D131" s="148" t="s">
        <v>3621</v>
      </c>
      <c r="E131" s="149" t="s">
        <v>1330</v>
      </c>
      <c r="F131" s="149" t="s">
        <v>2967</v>
      </c>
      <c r="G131" s="148" t="s">
        <v>2913</v>
      </c>
    </row>
    <row r="132" spans="1:7" ht="17.100000000000001">
      <c r="A132" s="148" t="s">
        <v>3341</v>
      </c>
      <c r="B132" s="148"/>
      <c r="C132" s="148" t="s">
        <v>3342</v>
      </c>
      <c r="D132" s="148" t="s">
        <v>3621</v>
      </c>
      <c r="E132" s="149" t="s">
        <v>3342</v>
      </c>
      <c r="F132" s="149" t="s">
        <v>2967</v>
      </c>
      <c r="G132" s="148" t="s">
        <v>2913</v>
      </c>
    </row>
    <row r="133" spans="1:7" ht="17.100000000000001">
      <c r="A133" s="148" t="s">
        <v>3343</v>
      </c>
      <c r="B133" s="148" t="s">
        <v>3344</v>
      </c>
      <c r="C133" s="148" t="s">
        <v>3083</v>
      </c>
      <c r="D133" s="148" t="s">
        <v>3621</v>
      </c>
      <c r="E133" s="149" t="s">
        <v>3083</v>
      </c>
      <c r="F133" s="149" t="s">
        <v>2967</v>
      </c>
      <c r="G133" s="148" t="s">
        <v>3345</v>
      </c>
    </row>
    <row r="134" spans="1:7" ht="17.100000000000001">
      <c r="A134" s="148" t="s">
        <v>3346</v>
      </c>
      <c r="B134" s="148"/>
      <c r="C134" s="148" t="s">
        <v>214</v>
      </c>
      <c r="D134" s="148" t="s">
        <v>3621</v>
      </c>
      <c r="E134" s="149" t="s">
        <v>214</v>
      </c>
      <c r="F134" s="149" t="s">
        <v>2967</v>
      </c>
      <c r="G134" s="148" t="s">
        <v>2913</v>
      </c>
    </row>
    <row r="135" spans="1:7" ht="17.25">
      <c r="A135" s="52" t="s">
        <v>3627</v>
      </c>
      <c r="B135" s="52"/>
      <c r="C135" s="52"/>
      <c r="D135" s="52"/>
      <c r="E135" s="53"/>
      <c r="F135" s="52"/>
      <c r="G135" s="52"/>
    </row>
    <row r="136" spans="1:7" ht="17.25">
      <c r="A136" s="148" t="s">
        <v>3348</v>
      </c>
      <c r="B136" s="148" t="s">
        <v>26</v>
      </c>
      <c r="C136" s="148" t="s">
        <v>214</v>
      </c>
      <c r="D136" s="148" t="s">
        <v>3621</v>
      </c>
      <c r="E136" s="149" t="s">
        <v>214</v>
      </c>
      <c r="F136" s="149" t="s">
        <v>2967</v>
      </c>
      <c r="G136" s="148" t="s">
        <v>2913</v>
      </c>
    </row>
    <row r="137" spans="1:7" ht="17.100000000000001">
      <c r="A137" s="148" t="s">
        <v>3349</v>
      </c>
      <c r="B137" s="148" t="s">
        <v>3350</v>
      </c>
      <c r="C137" s="148" t="s">
        <v>214</v>
      </c>
      <c r="D137" s="148" t="s">
        <v>3621</v>
      </c>
      <c r="E137" s="149" t="s">
        <v>214</v>
      </c>
      <c r="F137" s="149" t="s">
        <v>2967</v>
      </c>
      <c r="G137" s="148" t="s">
        <v>3351</v>
      </c>
    </row>
    <row r="138" spans="1:7" ht="17.100000000000001">
      <c r="A138" s="148" t="s">
        <v>3352</v>
      </c>
      <c r="B138" s="148" t="s">
        <v>3350</v>
      </c>
      <c r="C138" s="148" t="s">
        <v>214</v>
      </c>
      <c r="D138" s="148" t="s">
        <v>3621</v>
      </c>
      <c r="E138" s="149" t="s">
        <v>214</v>
      </c>
      <c r="F138" s="149" t="s">
        <v>2967</v>
      </c>
      <c r="G138" s="148" t="s">
        <v>2913</v>
      </c>
    </row>
    <row r="139" spans="1:7" ht="17.100000000000001">
      <c r="A139" s="148" t="s">
        <v>3353</v>
      </c>
      <c r="B139" s="148" t="s">
        <v>28</v>
      </c>
      <c r="C139" s="148" t="s">
        <v>214</v>
      </c>
      <c r="D139" s="148" t="s">
        <v>3621</v>
      </c>
      <c r="E139" s="149" t="s">
        <v>214</v>
      </c>
      <c r="F139" s="149" t="s">
        <v>2967</v>
      </c>
      <c r="G139" s="148" t="s">
        <v>3354</v>
      </c>
    </row>
    <row r="140" spans="1:7" ht="17.100000000000001">
      <c r="A140" s="148" t="s">
        <v>3019</v>
      </c>
      <c r="B140" s="148" t="s">
        <v>3020</v>
      </c>
      <c r="C140" s="148" t="s">
        <v>2921</v>
      </c>
      <c r="D140" s="148" t="s">
        <v>3621</v>
      </c>
      <c r="E140" s="149" t="s">
        <v>3624</v>
      </c>
      <c r="F140" s="149" t="s">
        <v>2967</v>
      </c>
      <c r="G140" s="148" t="s">
        <v>2913</v>
      </c>
    </row>
    <row r="141" spans="1:7" ht="17.25">
      <c r="A141" s="52" t="s">
        <v>3628</v>
      </c>
      <c r="B141" s="52"/>
      <c r="C141" s="52"/>
      <c r="D141" s="52"/>
      <c r="E141" s="53"/>
      <c r="F141" s="52"/>
      <c r="G141" s="52"/>
    </row>
    <row r="142" spans="1:7" ht="17.25">
      <c r="A142" s="148" t="s">
        <v>3356</v>
      </c>
      <c r="B142" s="148" t="s">
        <v>3047</v>
      </c>
      <c r="C142" s="148" t="s">
        <v>214</v>
      </c>
      <c r="D142" s="148" t="s">
        <v>3621</v>
      </c>
      <c r="E142" s="149" t="s">
        <v>214</v>
      </c>
      <c r="F142" s="149" t="s">
        <v>2967</v>
      </c>
      <c r="G142" s="148" t="s">
        <v>2913</v>
      </c>
    </row>
    <row r="143" spans="1:7" ht="17.100000000000001">
      <c r="A143" s="148" t="s">
        <v>3357</v>
      </c>
      <c r="B143" s="148" t="s">
        <v>3047</v>
      </c>
      <c r="C143" s="148" t="s">
        <v>3358</v>
      </c>
      <c r="D143" s="148" t="s">
        <v>3621</v>
      </c>
      <c r="E143" s="149" t="s">
        <v>3622</v>
      </c>
      <c r="F143" s="149" t="s">
        <v>2967</v>
      </c>
      <c r="G143" s="148" t="s">
        <v>2913</v>
      </c>
    </row>
    <row r="144" spans="1:7" ht="17.100000000000001">
      <c r="A144" s="148" t="s">
        <v>3359</v>
      </c>
      <c r="B144" s="148" t="s">
        <v>3047</v>
      </c>
      <c r="C144" s="148" t="s">
        <v>3297</v>
      </c>
      <c r="D144" s="148" t="s">
        <v>3621</v>
      </c>
      <c r="E144" s="149" t="s">
        <v>214</v>
      </c>
      <c r="F144" s="149" t="s">
        <v>2967</v>
      </c>
      <c r="G144" s="148" t="s">
        <v>3360</v>
      </c>
    </row>
    <row r="145" spans="1:7" ht="17.100000000000001">
      <c r="A145" s="148" t="s">
        <v>3361</v>
      </c>
      <c r="B145" s="148" t="s">
        <v>3047</v>
      </c>
      <c r="C145" s="148" t="s">
        <v>214</v>
      </c>
      <c r="D145" s="148" t="s">
        <v>3621</v>
      </c>
      <c r="E145" s="149" t="s">
        <v>214</v>
      </c>
      <c r="F145" s="149" t="s">
        <v>2967</v>
      </c>
      <c r="G145" s="148" t="s">
        <v>2913</v>
      </c>
    </row>
    <row r="146" spans="1:7" ht="17.25">
      <c r="A146" s="52" t="s">
        <v>3629</v>
      </c>
      <c r="B146" s="52"/>
      <c r="C146" s="52"/>
      <c r="D146" s="52"/>
      <c r="E146" s="53"/>
      <c r="F146" s="52"/>
      <c r="G146" s="52"/>
    </row>
    <row r="147" spans="1:7" ht="17.100000000000001">
      <c r="A147" s="148" t="s">
        <v>3363</v>
      </c>
      <c r="B147" s="148" t="s">
        <v>3364</v>
      </c>
      <c r="C147" s="148" t="s">
        <v>3365</v>
      </c>
      <c r="D147" s="148" t="s">
        <v>3621</v>
      </c>
      <c r="E147" s="149" t="s">
        <v>214</v>
      </c>
      <c r="F147" s="149" t="s">
        <v>2967</v>
      </c>
      <c r="G147" s="148" t="s">
        <v>2913</v>
      </c>
    </row>
    <row r="148" spans="1:7" ht="17.25">
      <c r="A148" s="148" t="s">
        <v>3368</v>
      </c>
      <c r="B148" s="148" t="s">
        <v>3369</v>
      </c>
      <c r="C148" s="148" t="s">
        <v>3370</v>
      </c>
      <c r="D148" s="148" t="s">
        <v>3621</v>
      </c>
      <c r="E148" s="149" t="s">
        <v>214</v>
      </c>
      <c r="F148" s="149" t="s">
        <v>2967</v>
      </c>
      <c r="G148" s="148" t="s">
        <v>2913</v>
      </c>
    </row>
    <row r="149" spans="1:7" ht="17.100000000000001">
      <c r="A149" s="148" t="s">
        <v>3371</v>
      </c>
      <c r="B149" s="148" t="s">
        <v>3372</v>
      </c>
      <c r="C149" s="148" t="s">
        <v>214</v>
      </c>
      <c r="D149" s="148" t="s">
        <v>3621</v>
      </c>
      <c r="E149" s="149" t="s">
        <v>214</v>
      </c>
      <c r="F149" s="149" t="s">
        <v>2967</v>
      </c>
      <c r="G149" s="148" t="s">
        <v>2913</v>
      </c>
    </row>
    <row r="150" spans="1:7" ht="17.100000000000001">
      <c r="A150" s="148" t="s">
        <v>3375</v>
      </c>
      <c r="B150" s="148" t="s">
        <v>3376</v>
      </c>
      <c r="C150" s="148" t="s">
        <v>214</v>
      </c>
      <c r="D150" s="148" t="s">
        <v>3621</v>
      </c>
      <c r="E150" s="149" t="s">
        <v>214</v>
      </c>
      <c r="F150" s="149" t="s">
        <v>2967</v>
      </c>
      <c r="G150" s="148" t="s">
        <v>2913</v>
      </c>
    </row>
    <row r="151" spans="1:7" ht="17.100000000000001">
      <c r="A151" s="148" t="s">
        <v>3377</v>
      </c>
      <c r="B151" s="148" t="s">
        <v>3372</v>
      </c>
      <c r="C151" s="148" t="s">
        <v>214</v>
      </c>
      <c r="D151" s="148" t="s">
        <v>3621</v>
      </c>
      <c r="E151" s="149" t="s">
        <v>214</v>
      </c>
      <c r="F151" s="149" t="s">
        <v>2967</v>
      </c>
      <c r="G151" s="148" t="s">
        <v>2913</v>
      </c>
    </row>
    <row r="152" spans="1:7" ht="17.100000000000001">
      <c r="A152" s="148" t="s">
        <v>3378</v>
      </c>
      <c r="B152" s="148" t="s">
        <v>3372</v>
      </c>
      <c r="C152" s="148" t="s">
        <v>214</v>
      </c>
      <c r="D152" s="148" t="s">
        <v>3621</v>
      </c>
      <c r="E152" s="149" t="s">
        <v>214</v>
      </c>
      <c r="F152" s="149" t="s">
        <v>2967</v>
      </c>
      <c r="G152" s="148" t="s">
        <v>2913</v>
      </c>
    </row>
    <row r="153" spans="1:7" ht="17.25">
      <c r="A153" s="52" t="s">
        <v>3630</v>
      </c>
      <c r="B153" s="52"/>
      <c r="C153" s="52"/>
      <c r="D153" s="52"/>
      <c r="E153" s="53"/>
      <c r="F153" s="52"/>
      <c r="G153" s="52"/>
    </row>
    <row r="154" spans="1:7" ht="17.100000000000001">
      <c r="A154" s="148" t="s">
        <v>3380</v>
      </c>
      <c r="B154" s="148" t="s">
        <v>26</v>
      </c>
      <c r="C154" s="148" t="s">
        <v>214</v>
      </c>
      <c r="D154" s="148" t="s">
        <v>3621</v>
      </c>
      <c r="E154" s="149" t="s">
        <v>214</v>
      </c>
      <c r="F154" s="149" t="s">
        <v>2967</v>
      </c>
      <c r="G154" s="148" t="s">
        <v>2913</v>
      </c>
    </row>
    <row r="155" spans="1:7" ht="17.100000000000001">
      <c r="A155" s="148" t="s">
        <v>3022</v>
      </c>
      <c r="B155" s="148" t="s">
        <v>26</v>
      </c>
      <c r="C155" s="148" t="s">
        <v>2921</v>
      </c>
      <c r="D155" s="148" t="s">
        <v>3621</v>
      </c>
      <c r="E155" s="149" t="s">
        <v>3624</v>
      </c>
      <c r="F155" s="149" t="s">
        <v>2967</v>
      </c>
      <c r="G155" s="148" t="s">
        <v>2913</v>
      </c>
    </row>
    <row r="156" spans="1:7" ht="17.100000000000001">
      <c r="A156" s="148" t="s">
        <v>3023</v>
      </c>
      <c r="B156" s="148" t="s">
        <v>26</v>
      </c>
      <c r="C156" s="148" t="s">
        <v>2921</v>
      </c>
      <c r="D156" s="148" t="s">
        <v>3621</v>
      </c>
      <c r="E156" s="149" t="s">
        <v>3624</v>
      </c>
      <c r="F156" s="149" t="s">
        <v>2967</v>
      </c>
      <c r="G156" s="148" t="s">
        <v>2913</v>
      </c>
    </row>
    <row r="157" spans="1:7" ht="17.100000000000001">
      <c r="A157" s="148" t="s">
        <v>3024</v>
      </c>
      <c r="B157" s="148" t="s">
        <v>26</v>
      </c>
      <c r="C157" s="148" t="s">
        <v>2921</v>
      </c>
      <c r="D157" s="148" t="s">
        <v>3621</v>
      </c>
      <c r="E157" s="149" t="s">
        <v>3624</v>
      </c>
      <c r="F157" s="149" t="s">
        <v>2967</v>
      </c>
      <c r="G157" s="148" t="s">
        <v>2913</v>
      </c>
    </row>
    <row r="158" spans="1:7" ht="17.100000000000001">
      <c r="A158" s="148" t="s">
        <v>3025</v>
      </c>
      <c r="B158" s="148" t="s">
        <v>26</v>
      </c>
      <c r="C158" s="148" t="s">
        <v>2921</v>
      </c>
      <c r="D158" s="148" t="s">
        <v>3621</v>
      </c>
      <c r="E158" s="149" t="s">
        <v>3624</v>
      </c>
      <c r="F158" s="149" t="s">
        <v>2967</v>
      </c>
      <c r="G158" s="148" t="s">
        <v>2913</v>
      </c>
    </row>
    <row r="159" spans="1:7" ht="17.100000000000001">
      <c r="A159" s="148" t="s">
        <v>3381</v>
      </c>
      <c r="B159" s="148" t="s">
        <v>51</v>
      </c>
      <c r="C159" s="148" t="s">
        <v>214</v>
      </c>
      <c r="D159" s="148" t="s">
        <v>3621</v>
      </c>
      <c r="E159" s="149" t="s">
        <v>214</v>
      </c>
      <c r="F159" s="149" t="s">
        <v>2967</v>
      </c>
      <c r="G159" s="148" t="s">
        <v>3382</v>
      </c>
    </row>
    <row r="160" spans="1:7" ht="17.25">
      <c r="A160" s="148" t="s">
        <v>3383</v>
      </c>
      <c r="B160" s="148" t="s">
        <v>51</v>
      </c>
      <c r="C160" s="148" t="s">
        <v>214</v>
      </c>
      <c r="D160" s="148" t="s">
        <v>3621</v>
      </c>
      <c r="E160" s="149" t="s">
        <v>214</v>
      </c>
      <c r="F160" s="149" t="s">
        <v>2967</v>
      </c>
      <c r="G160" s="148" t="s">
        <v>2913</v>
      </c>
    </row>
    <row r="161" spans="1:7" ht="17.25">
      <c r="A161" s="52" t="s">
        <v>3631</v>
      </c>
      <c r="B161" s="52"/>
      <c r="C161" s="52"/>
      <c r="D161" s="52"/>
      <c r="E161" s="53"/>
      <c r="F161" s="52"/>
      <c r="G161" s="52"/>
    </row>
    <row r="162" spans="1:7" ht="17.100000000000001">
      <c r="A162" s="148" t="s">
        <v>3385</v>
      </c>
      <c r="B162" s="148" t="s">
        <v>75</v>
      </c>
      <c r="C162" s="148" t="s">
        <v>214</v>
      </c>
      <c r="D162" s="148" t="s">
        <v>3621</v>
      </c>
      <c r="E162" s="149" t="s">
        <v>214</v>
      </c>
      <c r="F162" s="149" t="s">
        <v>2967</v>
      </c>
      <c r="G162" s="148" t="s">
        <v>2913</v>
      </c>
    </row>
    <row r="163" spans="1:7" ht="17.100000000000001">
      <c r="A163" s="148" t="s">
        <v>3386</v>
      </c>
      <c r="B163" s="148" t="s">
        <v>3387</v>
      </c>
      <c r="C163" s="148" t="s">
        <v>3365</v>
      </c>
      <c r="D163" s="148" t="s">
        <v>3621</v>
      </c>
      <c r="E163" s="149" t="s">
        <v>214</v>
      </c>
      <c r="F163" s="149" t="s">
        <v>2967</v>
      </c>
      <c r="G163" s="148" t="s">
        <v>2913</v>
      </c>
    </row>
    <row r="164" spans="1:7" ht="17.100000000000001">
      <c r="A164" s="148" t="s">
        <v>3388</v>
      </c>
      <c r="B164" s="148" t="s">
        <v>75</v>
      </c>
      <c r="C164" s="148" t="s">
        <v>3389</v>
      </c>
      <c r="D164" s="148" t="s">
        <v>3621</v>
      </c>
      <c r="E164" s="149" t="s">
        <v>214</v>
      </c>
      <c r="F164" s="149" t="s">
        <v>2967</v>
      </c>
      <c r="G164" s="148" t="s">
        <v>3390</v>
      </c>
    </row>
    <row r="165" spans="1:7" ht="17.100000000000001">
      <c r="A165" s="148" t="s">
        <v>3027</v>
      </c>
      <c r="B165" s="148" t="s">
        <v>3020</v>
      </c>
      <c r="C165" s="148" t="s">
        <v>3028</v>
      </c>
      <c r="D165" s="148" t="s">
        <v>3621</v>
      </c>
      <c r="E165" s="149" t="s">
        <v>214</v>
      </c>
      <c r="F165" s="149" t="s">
        <v>2967</v>
      </c>
      <c r="G165" s="148" t="s">
        <v>2913</v>
      </c>
    </row>
    <row r="166" spans="1:7" ht="17.100000000000001">
      <c r="A166" s="148" t="s">
        <v>3030</v>
      </c>
      <c r="B166" s="148" t="s">
        <v>3020</v>
      </c>
      <c r="C166" s="148" t="s">
        <v>2921</v>
      </c>
      <c r="D166" s="148" t="s">
        <v>3621</v>
      </c>
      <c r="E166" s="149" t="s">
        <v>3624</v>
      </c>
      <c r="F166" s="149" t="s">
        <v>2967</v>
      </c>
      <c r="G166" s="148" t="s">
        <v>2913</v>
      </c>
    </row>
    <row r="167" spans="1:7" ht="17.100000000000001">
      <c r="A167" s="148" t="s">
        <v>3031</v>
      </c>
      <c r="B167" s="148" t="s">
        <v>3020</v>
      </c>
      <c r="C167" s="148" t="s">
        <v>2921</v>
      </c>
      <c r="D167" s="148" t="s">
        <v>3621</v>
      </c>
      <c r="E167" s="149" t="s">
        <v>3624</v>
      </c>
      <c r="F167" s="149" t="s">
        <v>2967</v>
      </c>
      <c r="G167" s="148" t="s">
        <v>2913</v>
      </c>
    </row>
    <row r="168" spans="1:7" ht="17.25">
      <c r="A168" s="148" t="s">
        <v>3032</v>
      </c>
      <c r="B168" s="148" t="s">
        <v>3020</v>
      </c>
      <c r="C168" s="148" t="s">
        <v>2921</v>
      </c>
      <c r="D168" s="148" t="s">
        <v>3621</v>
      </c>
      <c r="E168" s="149" t="s">
        <v>3624</v>
      </c>
      <c r="F168" s="149" t="s">
        <v>2967</v>
      </c>
      <c r="G168" s="148" t="s">
        <v>2913</v>
      </c>
    </row>
    <row r="169" spans="1:7" ht="17.100000000000001">
      <c r="A169" s="148" t="s">
        <v>3391</v>
      </c>
      <c r="B169" s="148" t="s">
        <v>75</v>
      </c>
      <c r="C169" s="148" t="s">
        <v>3083</v>
      </c>
      <c r="D169" s="148" t="s">
        <v>3621</v>
      </c>
      <c r="E169" s="149" t="s">
        <v>3083</v>
      </c>
      <c r="F169" s="149" t="s">
        <v>2967</v>
      </c>
      <c r="G169" s="148" t="s">
        <v>2913</v>
      </c>
    </row>
    <row r="170" spans="1:7" ht="17.100000000000001">
      <c r="A170" s="148" t="s">
        <v>3392</v>
      </c>
      <c r="B170" s="148" t="s">
        <v>84</v>
      </c>
      <c r="C170" s="148" t="s">
        <v>214</v>
      </c>
      <c r="D170" s="148" t="s">
        <v>3621</v>
      </c>
      <c r="E170" s="149" t="s">
        <v>214</v>
      </c>
      <c r="F170" s="149" t="s">
        <v>2967</v>
      </c>
      <c r="G170" s="148" t="s">
        <v>2913</v>
      </c>
    </row>
    <row r="171" spans="1:7" ht="17.100000000000001">
      <c r="A171" s="148" t="s">
        <v>3393</v>
      </c>
      <c r="B171" s="148" t="s">
        <v>3387</v>
      </c>
      <c r="C171" s="148" t="s">
        <v>214</v>
      </c>
      <c r="D171" s="148" t="s">
        <v>3621</v>
      </c>
      <c r="E171" s="149" t="s">
        <v>214</v>
      </c>
      <c r="F171" s="149" t="s">
        <v>2967</v>
      </c>
      <c r="G171" s="148" t="s">
        <v>2913</v>
      </c>
    </row>
    <row r="172" spans="1:7" ht="17.25">
      <c r="A172" s="52" t="s">
        <v>3632</v>
      </c>
      <c r="B172" s="52"/>
      <c r="C172" s="52"/>
      <c r="D172" s="52"/>
      <c r="E172" s="53"/>
      <c r="F172" s="52"/>
      <c r="G172" s="52"/>
    </row>
    <row r="173" spans="1:7" ht="17.100000000000001">
      <c r="A173" s="148" t="s">
        <v>3395</v>
      </c>
      <c r="B173" s="148" t="s">
        <v>3020</v>
      </c>
      <c r="C173" s="148" t="s">
        <v>3083</v>
      </c>
      <c r="D173" s="148" t="s">
        <v>3621</v>
      </c>
      <c r="E173" s="149" t="s">
        <v>3083</v>
      </c>
      <c r="F173" s="149" t="s">
        <v>2967</v>
      </c>
      <c r="G173" s="148" t="s">
        <v>2913</v>
      </c>
    </row>
    <row r="174" spans="1:7" ht="17.100000000000001">
      <c r="A174" s="148" t="s">
        <v>3396</v>
      </c>
      <c r="B174" s="148" t="s">
        <v>3020</v>
      </c>
      <c r="C174" s="148" t="s">
        <v>3397</v>
      </c>
      <c r="D174" s="148" t="s">
        <v>3621</v>
      </c>
      <c r="E174" s="149" t="s">
        <v>3083</v>
      </c>
      <c r="F174" s="149" t="s">
        <v>2967</v>
      </c>
      <c r="G174" s="148" t="s">
        <v>2913</v>
      </c>
    </row>
    <row r="175" spans="1:7" ht="17.100000000000001">
      <c r="A175" s="148" t="s">
        <v>3398</v>
      </c>
      <c r="B175" s="148" t="s">
        <v>75</v>
      </c>
      <c r="C175" s="148" t="s">
        <v>214</v>
      </c>
      <c r="D175" s="148" t="s">
        <v>3621</v>
      </c>
      <c r="E175" s="149" t="s">
        <v>214</v>
      </c>
      <c r="F175" s="149" t="s">
        <v>2967</v>
      </c>
      <c r="G175" s="148" t="s">
        <v>2913</v>
      </c>
    </row>
    <row r="176" spans="1:7" ht="17.100000000000001">
      <c r="A176" s="148" t="s">
        <v>3399</v>
      </c>
      <c r="B176" s="148" t="s">
        <v>75</v>
      </c>
      <c r="C176" s="148" t="s">
        <v>214</v>
      </c>
      <c r="D176" s="148" t="s">
        <v>3621</v>
      </c>
      <c r="E176" s="149" t="s">
        <v>214</v>
      </c>
      <c r="F176" s="149" t="s">
        <v>2967</v>
      </c>
      <c r="G176" s="148" t="s">
        <v>2913</v>
      </c>
    </row>
    <row r="177" spans="1:7" ht="17.100000000000001">
      <c r="A177" s="148" t="s">
        <v>3400</v>
      </c>
      <c r="B177" s="148" t="s">
        <v>51</v>
      </c>
      <c r="C177" s="148" t="s">
        <v>214</v>
      </c>
      <c r="D177" s="148" t="s">
        <v>3621</v>
      </c>
      <c r="E177" s="149" t="s">
        <v>214</v>
      </c>
      <c r="F177" s="149" t="s">
        <v>2967</v>
      </c>
      <c r="G177" s="148" t="s">
        <v>2913</v>
      </c>
    </row>
    <row r="178" spans="1:7" ht="17.100000000000001">
      <c r="A178" s="148" t="s">
        <v>3401</v>
      </c>
      <c r="B178" s="148" t="s">
        <v>76</v>
      </c>
      <c r="C178" s="148" t="s">
        <v>3083</v>
      </c>
      <c r="D178" s="148" t="s">
        <v>3621</v>
      </c>
      <c r="E178" s="149" t="s">
        <v>3083</v>
      </c>
      <c r="F178" s="149" t="s">
        <v>2967</v>
      </c>
      <c r="G178" s="148" t="s">
        <v>2913</v>
      </c>
    </row>
    <row r="179" spans="1:7" ht="17.25">
      <c r="A179" s="148" t="s">
        <v>3402</v>
      </c>
      <c r="B179" s="148" t="s">
        <v>76</v>
      </c>
      <c r="C179" s="148" t="s">
        <v>3083</v>
      </c>
      <c r="D179" s="148" t="s">
        <v>3621</v>
      </c>
      <c r="E179" s="149" t="s">
        <v>3083</v>
      </c>
      <c r="F179" s="149" t="s">
        <v>2967</v>
      </c>
      <c r="G179" s="148" t="s">
        <v>2913</v>
      </c>
    </row>
    <row r="180" spans="1:7" ht="17.100000000000001">
      <c r="A180" s="148" t="s">
        <v>3037</v>
      </c>
      <c r="B180" s="148" t="s">
        <v>3020</v>
      </c>
      <c r="C180" s="148" t="s">
        <v>2921</v>
      </c>
      <c r="D180" s="148" t="s">
        <v>3621</v>
      </c>
      <c r="E180" s="149" t="s">
        <v>3624</v>
      </c>
      <c r="F180" s="149" t="s">
        <v>2967</v>
      </c>
      <c r="G180" s="148" t="s">
        <v>2913</v>
      </c>
    </row>
    <row r="181" spans="1:7" ht="17.100000000000001">
      <c r="A181" s="148" t="s">
        <v>3403</v>
      </c>
      <c r="B181" s="148" t="s">
        <v>76</v>
      </c>
      <c r="C181" s="148" t="s">
        <v>214</v>
      </c>
      <c r="D181" s="148" t="s">
        <v>3621</v>
      </c>
      <c r="E181" s="149" t="s">
        <v>214</v>
      </c>
      <c r="F181" s="149" t="s">
        <v>2967</v>
      </c>
      <c r="G181" s="148" t="s">
        <v>3404</v>
      </c>
    </row>
    <row r="182" spans="1:7" ht="17.100000000000001">
      <c r="A182" s="148" t="s">
        <v>3038</v>
      </c>
      <c r="B182" s="148" t="s">
        <v>3020</v>
      </c>
      <c r="C182" s="148" t="s">
        <v>2921</v>
      </c>
      <c r="D182" s="148" t="s">
        <v>3621</v>
      </c>
      <c r="E182" s="149" t="s">
        <v>3624</v>
      </c>
      <c r="F182" s="149" t="s">
        <v>2967</v>
      </c>
      <c r="G182" s="148" t="s">
        <v>2913</v>
      </c>
    </row>
    <row r="183" spans="1:7" ht="17.25">
      <c r="A183" s="52" t="s">
        <v>3633</v>
      </c>
      <c r="B183" s="52"/>
      <c r="C183" s="52"/>
      <c r="D183" s="52"/>
      <c r="E183" s="53"/>
      <c r="F183" s="52"/>
      <c r="G183" s="52"/>
    </row>
    <row r="184" spans="1:7" ht="17.100000000000001">
      <c r="A184" s="148" t="s">
        <v>3406</v>
      </c>
      <c r="B184" s="148" t="s">
        <v>83</v>
      </c>
      <c r="C184" s="148" t="s">
        <v>214</v>
      </c>
      <c r="D184" s="148" t="s">
        <v>3621</v>
      </c>
      <c r="E184" s="149" t="s">
        <v>214</v>
      </c>
      <c r="F184" s="149" t="s">
        <v>2967</v>
      </c>
      <c r="G184" s="148" t="s">
        <v>2913</v>
      </c>
    </row>
    <row r="185" spans="1:7" ht="17.100000000000001">
      <c r="A185" s="148" t="s">
        <v>3407</v>
      </c>
      <c r="B185" s="148" t="s">
        <v>85</v>
      </c>
      <c r="C185" s="148" t="s">
        <v>214</v>
      </c>
      <c r="D185" s="148" t="s">
        <v>3621</v>
      </c>
      <c r="E185" s="149" t="s">
        <v>214</v>
      </c>
      <c r="F185" s="149" t="s">
        <v>2967</v>
      </c>
      <c r="G185" s="148" t="s">
        <v>2913</v>
      </c>
    </row>
    <row r="186" spans="1:7" ht="17.25">
      <c r="A186" s="52" t="s">
        <v>3480</v>
      </c>
      <c r="B186" s="52"/>
      <c r="C186" s="52"/>
      <c r="D186" s="52"/>
      <c r="E186" s="53"/>
      <c r="F186" s="52"/>
      <c r="G186" s="52"/>
    </row>
    <row r="187" spans="1:7" ht="17.100000000000001">
      <c r="A187" s="148" t="s">
        <v>3040</v>
      </c>
      <c r="B187" s="148" t="s">
        <v>3041</v>
      </c>
      <c r="C187" s="148" t="s">
        <v>2925</v>
      </c>
      <c r="D187" s="148" t="s">
        <v>3621</v>
      </c>
      <c r="E187" s="149" t="s">
        <v>2918</v>
      </c>
      <c r="F187" s="149" t="s">
        <v>2967</v>
      </c>
      <c r="G187" s="148" t="s">
        <v>3042</v>
      </c>
    </row>
    <row r="188" spans="1:7" ht="17.100000000000001">
      <c r="A188" s="148" t="s">
        <v>3043</v>
      </c>
      <c r="B188" s="148" t="s">
        <v>3044</v>
      </c>
      <c r="C188" s="148" t="s">
        <v>2925</v>
      </c>
      <c r="D188" s="148" t="s">
        <v>3621</v>
      </c>
      <c r="E188" s="149" t="s">
        <v>2918</v>
      </c>
      <c r="F188" s="149" t="s">
        <v>2967</v>
      </c>
      <c r="G188" s="148" t="s">
        <v>3045</v>
      </c>
    </row>
    <row r="189" spans="1:7" ht="17.100000000000001">
      <c r="A189" s="148" t="s">
        <v>3416</v>
      </c>
      <c r="B189" s="148" t="s">
        <v>3041</v>
      </c>
      <c r="C189" s="148" t="s">
        <v>3083</v>
      </c>
      <c r="D189" s="148" t="s">
        <v>3621</v>
      </c>
      <c r="E189" s="149" t="s">
        <v>3083</v>
      </c>
      <c r="F189" s="149" t="s">
        <v>2967</v>
      </c>
      <c r="G189" s="148" t="s">
        <v>3417</v>
      </c>
    </row>
    <row r="190" spans="1:7" ht="17.25">
      <c r="A190" s="148" t="s">
        <v>3418</v>
      </c>
      <c r="B190" s="148" t="s">
        <v>89</v>
      </c>
      <c r="C190" s="148" t="s">
        <v>214</v>
      </c>
      <c r="D190" s="148" t="s">
        <v>3621</v>
      </c>
      <c r="E190" s="149" t="s">
        <v>214</v>
      </c>
      <c r="F190" s="149" t="s">
        <v>2967</v>
      </c>
      <c r="G190" s="148" t="s">
        <v>3419</v>
      </c>
    </row>
    <row r="191" spans="1:7" ht="17.100000000000001">
      <c r="A191" s="148" t="s">
        <v>3420</v>
      </c>
      <c r="B191" s="148" t="s">
        <v>3421</v>
      </c>
      <c r="C191" s="148" t="s">
        <v>214</v>
      </c>
      <c r="D191" s="148" t="s">
        <v>3621</v>
      </c>
      <c r="E191" s="149" t="s">
        <v>214</v>
      </c>
      <c r="F191" s="149" t="s">
        <v>2967</v>
      </c>
      <c r="G191" s="148" t="s">
        <v>3422</v>
      </c>
    </row>
    <row r="192" spans="1:7" ht="17.100000000000001">
      <c r="A192" s="148" t="s">
        <v>3051</v>
      </c>
      <c r="B192" s="148" t="s">
        <v>89</v>
      </c>
      <c r="C192" s="148" t="s">
        <v>2925</v>
      </c>
      <c r="D192" s="148" t="s">
        <v>3621</v>
      </c>
      <c r="E192" s="149" t="s">
        <v>2918</v>
      </c>
      <c r="F192" s="149" t="s">
        <v>2967</v>
      </c>
      <c r="G192" s="148" t="s">
        <v>3052</v>
      </c>
    </row>
    <row r="193" spans="1:7" ht="17.25">
      <c r="A193" s="148" t="s">
        <v>3424</v>
      </c>
      <c r="B193" s="148" t="s">
        <v>3421</v>
      </c>
      <c r="C193" s="148" t="s">
        <v>1902</v>
      </c>
      <c r="D193" s="148" t="s">
        <v>3621</v>
      </c>
      <c r="E193" s="149" t="s">
        <v>214</v>
      </c>
      <c r="F193" s="149" t="s">
        <v>2967</v>
      </c>
      <c r="G193" s="148" t="s">
        <v>2913</v>
      </c>
    </row>
    <row r="194" spans="1:7" ht="17.100000000000001">
      <c r="A194" s="148" t="s">
        <v>3057</v>
      </c>
      <c r="B194" s="148" t="s">
        <v>3020</v>
      </c>
      <c r="C194" s="148" t="s">
        <v>2960</v>
      </c>
      <c r="D194" s="148" t="s">
        <v>3621</v>
      </c>
      <c r="E194" s="149" t="s">
        <v>2961</v>
      </c>
      <c r="F194" s="149" t="s">
        <v>2967</v>
      </c>
      <c r="G194" s="148" t="s">
        <v>2913</v>
      </c>
    </row>
    <row r="195" spans="1:7" ht="17.100000000000001">
      <c r="A195" s="148" t="s">
        <v>3058</v>
      </c>
      <c r="B195" s="148" t="s">
        <v>3020</v>
      </c>
      <c r="C195" s="148" t="s">
        <v>2925</v>
      </c>
      <c r="D195" s="148" t="s">
        <v>3621</v>
      </c>
      <c r="E195" s="149" t="s">
        <v>2918</v>
      </c>
      <c r="F195" s="149" t="s">
        <v>2967</v>
      </c>
      <c r="G195" s="148" t="s">
        <v>2913</v>
      </c>
    </row>
    <row r="196" spans="1:7" ht="17.100000000000001">
      <c r="A196" s="148" t="s">
        <v>3425</v>
      </c>
      <c r="B196" s="148" t="s">
        <v>86</v>
      </c>
      <c r="C196" s="148" t="s">
        <v>214</v>
      </c>
      <c r="D196" s="148" t="s">
        <v>3621</v>
      </c>
      <c r="E196" s="149" t="s">
        <v>214</v>
      </c>
      <c r="F196" s="149" t="s">
        <v>2967</v>
      </c>
      <c r="G196" s="148" t="s">
        <v>2913</v>
      </c>
    </row>
    <row r="197" spans="1:7" ht="17.100000000000001">
      <c r="A197" s="148" t="s">
        <v>3059</v>
      </c>
      <c r="B197" s="148" t="s">
        <v>3060</v>
      </c>
      <c r="C197" s="148" t="s">
        <v>2921</v>
      </c>
      <c r="D197" s="148" t="s">
        <v>3621</v>
      </c>
      <c r="E197" s="149" t="s">
        <v>3624</v>
      </c>
      <c r="F197" s="149" t="s">
        <v>2967</v>
      </c>
      <c r="G197" s="148" t="s">
        <v>2913</v>
      </c>
    </row>
    <row r="198" spans="1:7" ht="17.100000000000001">
      <c r="A198" s="148" t="s">
        <v>3059</v>
      </c>
      <c r="B198" s="148" t="s">
        <v>3060</v>
      </c>
      <c r="C198" s="148" t="s">
        <v>2921</v>
      </c>
      <c r="D198" s="148" t="s">
        <v>3621</v>
      </c>
      <c r="E198" s="149" t="s">
        <v>3624</v>
      </c>
      <c r="F198" s="149" t="s">
        <v>2967</v>
      </c>
      <c r="G198" s="148" t="s">
        <v>2913</v>
      </c>
    </row>
    <row r="199" spans="1:7" ht="17.25">
      <c r="A199" s="52" t="s">
        <v>3481</v>
      </c>
      <c r="B199" s="52"/>
      <c r="C199" s="52"/>
      <c r="D199" s="52"/>
      <c r="E199" s="53"/>
      <c r="F199" s="52"/>
      <c r="G199" s="52"/>
    </row>
    <row r="200" spans="1:7" ht="17.100000000000001">
      <c r="A200" s="148" t="s">
        <v>3427</v>
      </c>
      <c r="B200" s="148" t="s">
        <v>91</v>
      </c>
      <c r="C200" s="148" t="s">
        <v>3083</v>
      </c>
      <c r="D200" s="148" t="s">
        <v>3621</v>
      </c>
      <c r="E200" s="149" t="s">
        <v>3083</v>
      </c>
      <c r="F200" s="149" t="s">
        <v>2967</v>
      </c>
      <c r="G200" s="148" t="s">
        <v>2913</v>
      </c>
    </row>
    <row r="201" spans="1:7" ht="17.100000000000001">
      <c r="A201" s="148" t="s">
        <v>3428</v>
      </c>
      <c r="B201" s="148" t="s">
        <v>89</v>
      </c>
      <c r="C201" s="148" t="s">
        <v>3083</v>
      </c>
      <c r="D201" s="148" t="s">
        <v>3621</v>
      </c>
      <c r="E201" s="149" t="s">
        <v>3083</v>
      </c>
      <c r="F201" s="149" t="s">
        <v>2967</v>
      </c>
      <c r="G201" s="148" t="s">
        <v>3429</v>
      </c>
    </row>
    <row r="202" spans="1:7" ht="17.100000000000001">
      <c r="A202" s="148" t="s">
        <v>3062</v>
      </c>
      <c r="B202" s="148" t="s">
        <v>3020</v>
      </c>
      <c r="C202" s="148" t="s">
        <v>2925</v>
      </c>
      <c r="D202" s="148" t="s">
        <v>3621</v>
      </c>
      <c r="E202" s="149" t="s">
        <v>2918</v>
      </c>
      <c r="F202" s="149" t="s">
        <v>2967</v>
      </c>
      <c r="G202" s="148" t="s">
        <v>2913</v>
      </c>
    </row>
    <row r="203" spans="1:7" ht="17.100000000000001">
      <c r="A203" s="148" t="s">
        <v>3430</v>
      </c>
      <c r="B203" s="148" t="s">
        <v>90</v>
      </c>
      <c r="C203" s="148" t="s">
        <v>3083</v>
      </c>
      <c r="D203" s="148" t="s">
        <v>3621</v>
      </c>
      <c r="E203" s="149" t="s">
        <v>3083</v>
      </c>
      <c r="F203" s="149" t="s">
        <v>2967</v>
      </c>
      <c r="G203" s="148" t="s">
        <v>3431</v>
      </c>
    </row>
    <row r="204" spans="1:7" ht="17.100000000000001">
      <c r="A204" s="148" t="s">
        <v>3432</v>
      </c>
      <c r="B204" s="148" t="s">
        <v>90</v>
      </c>
      <c r="C204" s="148" t="s">
        <v>3083</v>
      </c>
      <c r="D204" s="148" t="s">
        <v>3621</v>
      </c>
      <c r="E204" s="149" t="s">
        <v>3083</v>
      </c>
      <c r="F204" s="149" t="s">
        <v>2967</v>
      </c>
      <c r="G204" s="148" t="s">
        <v>3433</v>
      </c>
    </row>
    <row r="205" spans="1:7" ht="17.100000000000001">
      <c r="A205" s="148" t="s">
        <v>3434</v>
      </c>
      <c r="B205" s="148" t="s">
        <v>89</v>
      </c>
      <c r="C205" s="148" t="s">
        <v>214</v>
      </c>
      <c r="D205" s="148" t="s">
        <v>3621</v>
      </c>
      <c r="E205" s="149" t="s">
        <v>214</v>
      </c>
      <c r="F205" s="149" t="s">
        <v>2967</v>
      </c>
      <c r="G205" s="148" t="s">
        <v>2913</v>
      </c>
    </row>
    <row r="206" spans="1:7" ht="17.25">
      <c r="A206" s="52" t="s">
        <v>3482</v>
      </c>
      <c r="B206" s="52"/>
      <c r="C206" s="52"/>
      <c r="D206" s="52"/>
      <c r="E206" s="53"/>
      <c r="F206" s="52"/>
      <c r="G206" s="52"/>
    </row>
    <row r="207" spans="1:7" ht="17.100000000000001">
      <c r="A207" s="148" t="s">
        <v>3438</v>
      </c>
      <c r="B207" s="148" t="s">
        <v>94</v>
      </c>
      <c r="C207" s="148" t="s">
        <v>214</v>
      </c>
      <c r="D207" s="148" t="s">
        <v>3621</v>
      </c>
      <c r="E207" s="149" t="s">
        <v>214</v>
      </c>
      <c r="F207" s="149" t="s">
        <v>2967</v>
      </c>
      <c r="G207" s="148" t="s">
        <v>2913</v>
      </c>
    </row>
    <row r="208" spans="1:7" ht="17.100000000000001">
      <c r="A208" s="148" t="s">
        <v>3439</v>
      </c>
      <c r="B208" s="148" t="s">
        <v>94</v>
      </c>
      <c r="C208" s="148" t="s">
        <v>3083</v>
      </c>
      <c r="D208" s="148" t="s">
        <v>3621</v>
      </c>
      <c r="E208" s="149" t="s">
        <v>3083</v>
      </c>
      <c r="F208" s="149" t="s">
        <v>2967</v>
      </c>
      <c r="G208" s="148" t="s">
        <v>3440</v>
      </c>
    </row>
    <row r="209" spans="1:7" ht="17.100000000000001">
      <c r="A209" s="148" t="s">
        <v>3441</v>
      </c>
      <c r="B209" s="148" t="s">
        <v>95</v>
      </c>
      <c r="C209" s="148" t="s">
        <v>3442</v>
      </c>
      <c r="D209" s="148" t="s">
        <v>3621</v>
      </c>
      <c r="E209" s="149" t="s">
        <v>3634</v>
      </c>
      <c r="F209" s="149" t="s">
        <v>2967</v>
      </c>
      <c r="G209" s="148" t="s">
        <v>3444</v>
      </c>
    </row>
    <row r="210" spans="1:7" ht="17.100000000000001">
      <c r="A210" s="148" t="s">
        <v>3445</v>
      </c>
      <c r="B210" s="148" t="s">
        <v>95</v>
      </c>
      <c r="C210" s="148" t="s">
        <v>3297</v>
      </c>
      <c r="D210" s="148" t="s">
        <v>3621</v>
      </c>
      <c r="E210" s="149" t="s">
        <v>214</v>
      </c>
      <c r="F210" s="149" t="s">
        <v>2967</v>
      </c>
      <c r="G210" s="148" t="s">
        <v>3446</v>
      </c>
    </row>
    <row r="211" spans="1:7" ht="17.100000000000001">
      <c r="A211" s="148" t="s">
        <v>3447</v>
      </c>
      <c r="B211" s="148" t="s">
        <v>94</v>
      </c>
      <c r="C211" s="148" t="s">
        <v>3448</v>
      </c>
      <c r="D211" s="148" t="s">
        <v>3621</v>
      </c>
      <c r="E211" s="149" t="s">
        <v>214</v>
      </c>
      <c r="F211" s="149" t="s">
        <v>2967</v>
      </c>
      <c r="G211" s="148" t="s">
        <v>2913</v>
      </c>
    </row>
    <row r="212" spans="1:7" ht="17.100000000000001">
      <c r="A212" s="148" t="s">
        <v>3449</v>
      </c>
      <c r="B212" s="148" t="s">
        <v>94</v>
      </c>
      <c r="C212" s="148" t="s">
        <v>3450</v>
      </c>
      <c r="D212" s="148" t="s">
        <v>3621</v>
      </c>
      <c r="E212" s="149" t="s">
        <v>214</v>
      </c>
      <c r="F212" s="149" t="s">
        <v>2967</v>
      </c>
      <c r="G212" s="148" t="s">
        <v>3451</v>
      </c>
    </row>
    <row r="213" spans="1:7" ht="17.25">
      <c r="A213" s="148" t="s">
        <v>3452</v>
      </c>
      <c r="B213" s="148" t="s">
        <v>94</v>
      </c>
      <c r="C213" s="148" t="s">
        <v>3453</v>
      </c>
      <c r="D213" s="148" t="s">
        <v>3621</v>
      </c>
      <c r="E213" s="149" t="s">
        <v>214</v>
      </c>
      <c r="F213" s="149" t="s">
        <v>2967</v>
      </c>
      <c r="G213" s="148" t="s">
        <v>3454</v>
      </c>
    </row>
    <row r="214" spans="1:7" ht="17.25">
      <c r="A214" s="52" t="s">
        <v>3635</v>
      </c>
      <c r="B214" s="52"/>
      <c r="C214" s="52"/>
      <c r="D214" s="52"/>
      <c r="E214" s="53"/>
      <c r="F214" s="52"/>
      <c r="G214" s="52"/>
    </row>
    <row r="215" spans="1:7" ht="17.100000000000001">
      <c r="A215" s="148" t="s">
        <v>3074</v>
      </c>
      <c r="B215" s="148" t="s">
        <v>3020</v>
      </c>
      <c r="C215" s="148" t="s">
        <v>2925</v>
      </c>
      <c r="D215" s="148" t="s">
        <v>3621</v>
      </c>
      <c r="E215" s="149" t="s">
        <v>2918</v>
      </c>
      <c r="F215" s="149" t="s">
        <v>2967</v>
      </c>
      <c r="G215" s="148" t="s">
        <v>3075</v>
      </c>
    </row>
    <row r="216" spans="1:7" ht="17.100000000000001">
      <c r="A216" s="148" t="s">
        <v>3456</v>
      </c>
      <c r="B216" s="148" t="s">
        <v>100</v>
      </c>
      <c r="C216" s="148" t="s">
        <v>3457</v>
      </c>
      <c r="D216" s="148" t="s">
        <v>3621</v>
      </c>
      <c r="E216" s="149" t="s">
        <v>214</v>
      </c>
      <c r="F216" s="149" t="s">
        <v>2967</v>
      </c>
      <c r="G216" s="148" t="s">
        <v>3458</v>
      </c>
    </row>
    <row r="217" spans="1:7" ht="17.100000000000001">
      <c r="A217" s="148" t="s">
        <v>3076</v>
      </c>
      <c r="B217" s="148" t="s">
        <v>103</v>
      </c>
      <c r="C217" s="148" t="s">
        <v>2921</v>
      </c>
      <c r="D217" s="148" t="s">
        <v>3621</v>
      </c>
      <c r="E217" s="149" t="s">
        <v>3624</v>
      </c>
      <c r="F217" s="149" t="s">
        <v>2967</v>
      </c>
      <c r="G217" s="148" t="s">
        <v>2913</v>
      </c>
    </row>
    <row r="218" spans="1:7" ht="17.100000000000001">
      <c r="A218" s="148" t="s">
        <v>3077</v>
      </c>
      <c r="B218" s="148" t="s">
        <v>101</v>
      </c>
      <c r="C218" s="148" t="s">
        <v>3078</v>
      </c>
      <c r="D218" s="148" t="s">
        <v>3621</v>
      </c>
      <c r="E218" s="149" t="s">
        <v>3623</v>
      </c>
      <c r="F218" s="149" t="s">
        <v>2967</v>
      </c>
      <c r="G218" s="148" t="s">
        <v>3079</v>
      </c>
    </row>
    <row r="219" spans="1:7" ht="17.100000000000001">
      <c r="A219" s="148" t="s">
        <v>3080</v>
      </c>
      <c r="B219" s="148" t="s">
        <v>3020</v>
      </c>
      <c r="C219" s="148" t="s">
        <v>2921</v>
      </c>
      <c r="D219" s="148" t="s">
        <v>3621</v>
      </c>
      <c r="E219" s="149" t="s">
        <v>3624</v>
      </c>
      <c r="F219" s="149" t="s">
        <v>2967</v>
      </c>
      <c r="G219" s="148" t="s">
        <v>2913</v>
      </c>
    </row>
    <row r="220" spans="1:7" ht="17.100000000000001">
      <c r="A220" s="148" t="s">
        <v>3459</v>
      </c>
      <c r="B220" s="148" t="s">
        <v>3020</v>
      </c>
      <c r="C220" s="148" t="s">
        <v>214</v>
      </c>
      <c r="D220" s="148" t="s">
        <v>3621</v>
      </c>
      <c r="E220" s="149" t="s">
        <v>214</v>
      </c>
      <c r="F220" s="149" t="s">
        <v>2967</v>
      </c>
      <c r="G220" s="148" t="s">
        <v>2913</v>
      </c>
    </row>
    <row r="221" spans="1:7" ht="17.25">
      <c r="A221" s="52" t="s">
        <v>3493</v>
      </c>
      <c r="B221" s="52"/>
      <c r="C221" s="52"/>
      <c r="D221" s="52"/>
      <c r="E221" s="53"/>
      <c r="F221" s="52"/>
      <c r="G221" s="52"/>
    </row>
    <row r="222" spans="1:7" ht="17.100000000000001">
      <c r="A222" s="148" t="s">
        <v>3472</v>
      </c>
      <c r="B222" s="148" t="s">
        <v>44</v>
      </c>
      <c r="C222" s="148" t="s">
        <v>3473</v>
      </c>
      <c r="D222" s="148" t="s">
        <v>3636</v>
      </c>
      <c r="E222" s="149" t="s">
        <v>2665</v>
      </c>
      <c r="F222" s="149" t="s">
        <v>2967</v>
      </c>
      <c r="G222" s="148" t="s">
        <v>3474</v>
      </c>
    </row>
    <row r="223" spans="1:7" ht="17.25">
      <c r="A223" s="52" t="s">
        <v>3515</v>
      </c>
      <c r="B223" s="52"/>
      <c r="C223" s="52"/>
      <c r="D223" s="52"/>
      <c r="E223" s="53"/>
      <c r="F223" s="52"/>
      <c r="G223" s="52"/>
    </row>
    <row r="224" spans="1:7" ht="17.100000000000001">
      <c r="A224" s="148" t="s">
        <v>3472</v>
      </c>
      <c r="B224" s="148" t="s">
        <v>44</v>
      </c>
      <c r="C224" s="148" t="s">
        <v>3473</v>
      </c>
      <c r="D224" s="148" t="s">
        <v>3637</v>
      </c>
      <c r="E224" s="149" t="s">
        <v>2665</v>
      </c>
      <c r="F224" s="149" t="s">
        <v>2967</v>
      </c>
      <c r="G224" s="148" t="s">
        <v>3474</v>
      </c>
    </row>
    <row r="225" spans="1:7" ht="17.25">
      <c r="A225" s="52" t="s">
        <v>3638</v>
      </c>
      <c r="B225" s="52"/>
      <c r="C225" s="52"/>
      <c r="D225" s="52"/>
      <c r="E225" s="53"/>
      <c r="F225" s="52"/>
      <c r="G225" s="52"/>
    </row>
    <row r="226" spans="1:7" ht="17.100000000000001">
      <c r="A226" s="148" t="s">
        <v>3357</v>
      </c>
      <c r="B226" s="148" t="s">
        <v>3047</v>
      </c>
      <c r="C226" s="148" t="s">
        <v>3358</v>
      </c>
      <c r="D226" s="148" t="s">
        <v>3639</v>
      </c>
      <c r="E226" s="149" t="s">
        <v>3640</v>
      </c>
      <c r="F226" s="149" t="s">
        <v>2967</v>
      </c>
      <c r="G226" s="148" t="s">
        <v>2913</v>
      </c>
    </row>
    <row r="227" spans="1:7" ht="17.25">
      <c r="A227" s="52" t="s">
        <v>3527</v>
      </c>
      <c r="B227" s="52"/>
      <c r="C227" s="52"/>
      <c r="D227" s="52"/>
      <c r="E227" s="53"/>
      <c r="F227" s="52"/>
      <c r="G227" s="52"/>
    </row>
    <row r="228" spans="1:7" ht="17.25">
      <c r="A228" s="150" t="s">
        <v>3082</v>
      </c>
      <c r="B228" s="150" t="s">
        <v>35</v>
      </c>
      <c r="C228" s="150" t="s">
        <v>3083</v>
      </c>
      <c r="D228" s="150" t="s">
        <v>3641</v>
      </c>
      <c r="E228" s="151" t="s">
        <v>3083</v>
      </c>
      <c r="F228" s="150" t="s">
        <v>2797</v>
      </c>
      <c r="G228" s="150" t="s">
        <v>3085</v>
      </c>
    </row>
    <row r="229" spans="1:7" ht="17.100000000000001">
      <c r="A229" s="148" t="s">
        <v>3090</v>
      </c>
      <c r="B229" s="148" t="s">
        <v>42</v>
      </c>
      <c r="C229" s="148" t="s">
        <v>3091</v>
      </c>
      <c r="D229" s="148" t="s">
        <v>3641</v>
      </c>
      <c r="E229" s="149" t="s">
        <v>214</v>
      </c>
      <c r="F229" s="149" t="s">
        <v>2967</v>
      </c>
      <c r="G229" s="148" t="s">
        <v>3093</v>
      </c>
    </row>
    <row r="230" spans="1:7" ht="17.25">
      <c r="A230" s="150" t="s">
        <v>3094</v>
      </c>
      <c r="B230" s="150" t="s">
        <v>42</v>
      </c>
      <c r="C230" s="150" t="s">
        <v>3083</v>
      </c>
      <c r="D230" s="150" t="s">
        <v>3641</v>
      </c>
      <c r="E230" s="151" t="s">
        <v>3083</v>
      </c>
      <c r="F230" s="150" t="s">
        <v>2797</v>
      </c>
      <c r="G230" s="150" t="s">
        <v>3085</v>
      </c>
    </row>
    <row r="231" spans="1:7" ht="17.100000000000001">
      <c r="A231" s="150" t="s">
        <v>3095</v>
      </c>
      <c r="B231" s="150" t="s">
        <v>44</v>
      </c>
      <c r="C231" s="150" t="s">
        <v>1902</v>
      </c>
      <c r="D231" s="150" t="s">
        <v>3641</v>
      </c>
      <c r="E231" s="151" t="s">
        <v>214</v>
      </c>
      <c r="F231" s="151" t="s">
        <v>2797</v>
      </c>
      <c r="G231" s="150" t="s">
        <v>3096</v>
      </c>
    </row>
    <row r="232" spans="1:7" ht="17.25">
      <c r="A232" s="150" t="s">
        <v>3097</v>
      </c>
      <c r="B232" s="150" t="s">
        <v>44</v>
      </c>
      <c r="C232" s="150" t="s">
        <v>214</v>
      </c>
      <c r="D232" s="150" t="s">
        <v>3641</v>
      </c>
      <c r="E232" s="151" t="s">
        <v>214</v>
      </c>
      <c r="F232" s="150" t="s">
        <v>2797</v>
      </c>
      <c r="G232" s="150" t="s">
        <v>3098</v>
      </c>
    </row>
    <row r="233" spans="1:7" ht="17.25">
      <c r="A233" s="52" t="s">
        <v>3529</v>
      </c>
      <c r="B233" s="52"/>
      <c r="C233" s="52"/>
      <c r="D233" s="52"/>
      <c r="E233" s="53"/>
      <c r="F233" s="52"/>
      <c r="G233" s="52"/>
    </row>
    <row r="234" spans="1:7" ht="17.25">
      <c r="A234" s="150" t="s">
        <v>2915</v>
      </c>
      <c r="B234" s="150" t="s">
        <v>35</v>
      </c>
      <c r="C234" s="150" t="s">
        <v>2916</v>
      </c>
      <c r="D234" s="150" t="s">
        <v>3641</v>
      </c>
      <c r="E234" s="151" t="s">
        <v>214</v>
      </c>
      <c r="F234" s="150" t="s">
        <v>2797</v>
      </c>
      <c r="G234" s="150" t="s">
        <v>2919</v>
      </c>
    </row>
    <row r="235" spans="1:7" ht="17.100000000000001">
      <c r="A235" s="148" t="s">
        <v>3103</v>
      </c>
      <c r="B235" s="148" t="s">
        <v>35</v>
      </c>
      <c r="C235" s="148" t="s">
        <v>3104</v>
      </c>
      <c r="D235" s="148" t="s">
        <v>3641</v>
      </c>
      <c r="E235" s="149" t="s">
        <v>214</v>
      </c>
      <c r="F235" s="149" t="s">
        <v>2967</v>
      </c>
      <c r="G235" s="148" t="s">
        <v>3106</v>
      </c>
    </row>
    <row r="236" spans="1:7" ht="17.100000000000001">
      <c r="A236" s="150" t="s">
        <v>2920</v>
      </c>
      <c r="B236" s="150" t="s">
        <v>36</v>
      </c>
      <c r="C236" s="150" t="s">
        <v>2921</v>
      </c>
      <c r="D236" s="150" t="s">
        <v>3641</v>
      </c>
      <c r="E236" s="151" t="s">
        <v>3564</v>
      </c>
      <c r="F236" s="151" t="s">
        <v>2797</v>
      </c>
      <c r="G236" s="150" t="s">
        <v>2923</v>
      </c>
    </row>
    <row r="237" spans="1:7" ht="17.25">
      <c r="A237" s="150" t="s">
        <v>3108</v>
      </c>
      <c r="B237" s="150" t="s">
        <v>36</v>
      </c>
      <c r="C237" s="150" t="s">
        <v>214</v>
      </c>
      <c r="D237" s="150" t="s">
        <v>3641</v>
      </c>
      <c r="E237" s="151" t="s">
        <v>214</v>
      </c>
      <c r="F237" s="150" t="s">
        <v>2797</v>
      </c>
      <c r="G237" s="150" t="s">
        <v>3109</v>
      </c>
    </row>
    <row r="238" spans="1:7" ht="17.100000000000001">
      <c r="A238" s="150" t="s">
        <v>3117</v>
      </c>
      <c r="B238" s="150" t="s">
        <v>42</v>
      </c>
      <c r="C238" s="150" t="s">
        <v>214</v>
      </c>
      <c r="D238" s="150" t="s">
        <v>3641</v>
      </c>
      <c r="E238" s="151" t="s">
        <v>214</v>
      </c>
      <c r="F238" s="151" t="s">
        <v>2797</v>
      </c>
      <c r="G238" s="150" t="s">
        <v>3118</v>
      </c>
    </row>
    <row r="239" spans="1:7" ht="17.25">
      <c r="A239" s="150" t="s">
        <v>2927</v>
      </c>
      <c r="B239" s="150" t="s">
        <v>42</v>
      </c>
      <c r="C239" s="150" t="s">
        <v>2921</v>
      </c>
      <c r="D239" s="150" t="s">
        <v>3641</v>
      </c>
      <c r="E239" s="151" t="s">
        <v>3564</v>
      </c>
      <c r="F239" s="150" t="s">
        <v>2797</v>
      </c>
      <c r="G239" s="150" t="s">
        <v>2928</v>
      </c>
    </row>
    <row r="240" spans="1:7" ht="17.100000000000001">
      <c r="A240" s="150" t="s">
        <v>3122</v>
      </c>
      <c r="B240" s="150" t="s">
        <v>44</v>
      </c>
      <c r="C240" s="150" t="s">
        <v>214</v>
      </c>
      <c r="D240" s="150" t="s">
        <v>3641</v>
      </c>
      <c r="E240" s="151" t="s">
        <v>214</v>
      </c>
      <c r="F240" s="151" t="s">
        <v>2797</v>
      </c>
      <c r="G240" s="150" t="s">
        <v>3123</v>
      </c>
    </row>
    <row r="241" spans="1:7" ht="17.25">
      <c r="A241" s="150" t="s">
        <v>2929</v>
      </c>
      <c r="B241" s="150" t="s">
        <v>44</v>
      </c>
      <c r="C241" s="150" t="s">
        <v>2921</v>
      </c>
      <c r="D241" s="150" t="s">
        <v>3641</v>
      </c>
      <c r="E241" s="151" t="s">
        <v>3564</v>
      </c>
      <c r="F241" s="150" t="s">
        <v>2797</v>
      </c>
      <c r="G241" s="150" t="s">
        <v>2913</v>
      </c>
    </row>
    <row r="242" spans="1:7" ht="17.100000000000001">
      <c r="A242" s="150" t="s">
        <v>2930</v>
      </c>
      <c r="B242" s="150" t="s">
        <v>64</v>
      </c>
      <c r="C242" s="150" t="s">
        <v>2921</v>
      </c>
      <c r="D242" s="150" t="s">
        <v>3641</v>
      </c>
      <c r="E242" s="151" t="s">
        <v>3564</v>
      </c>
      <c r="F242" s="151" t="s">
        <v>2797</v>
      </c>
      <c r="G242" s="150" t="s">
        <v>2913</v>
      </c>
    </row>
    <row r="243" spans="1:7" ht="17.25">
      <c r="A243" s="150" t="s">
        <v>3124</v>
      </c>
      <c r="B243" s="150" t="s">
        <v>63</v>
      </c>
      <c r="C243" s="150" t="s">
        <v>3083</v>
      </c>
      <c r="D243" s="150" t="s">
        <v>3641</v>
      </c>
      <c r="E243" s="151" t="s">
        <v>3083</v>
      </c>
      <c r="F243" s="150" t="s">
        <v>2797</v>
      </c>
      <c r="G243" s="150" t="s">
        <v>3125</v>
      </c>
    </row>
    <row r="244" spans="1:7" ht="17.25">
      <c r="A244" s="150" t="s">
        <v>3126</v>
      </c>
      <c r="B244" s="150" t="s">
        <v>64</v>
      </c>
      <c r="C244" s="150" t="s">
        <v>3127</v>
      </c>
      <c r="D244" s="150" t="s">
        <v>3641</v>
      </c>
      <c r="E244" s="151" t="s">
        <v>214</v>
      </c>
      <c r="F244" s="151" t="s">
        <v>2797</v>
      </c>
      <c r="G244" s="150" t="s">
        <v>3128</v>
      </c>
    </row>
    <row r="245" spans="1:7" ht="17.25">
      <c r="A245" s="150" t="s">
        <v>2948</v>
      </c>
      <c r="B245" s="150" t="s">
        <v>42</v>
      </c>
      <c r="C245" s="150" t="s">
        <v>2921</v>
      </c>
      <c r="D245" s="150" t="s">
        <v>3641</v>
      </c>
      <c r="E245" s="151" t="s">
        <v>3564</v>
      </c>
      <c r="F245" s="150" t="s">
        <v>2797</v>
      </c>
      <c r="G245" s="150" t="s">
        <v>2949</v>
      </c>
    </row>
    <row r="246" spans="1:7" ht="17.100000000000001">
      <c r="A246" s="150" t="s">
        <v>3130</v>
      </c>
      <c r="B246" s="150" t="s">
        <v>2951</v>
      </c>
      <c r="C246" s="150" t="s">
        <v>3083</v>
      </c>
      <c r="D246" s="150" t="s">
        <v>3641</v>
      </c>
      <c r="E246" s="151" t="s">
        <v>3083</v>
      </c>
      <c r="F246" s="151" t="s">
        <v>2797</v>
      </c>
      <c r="G246" s="150" t="s">
        <v>2913</v>
      </c>
    </row>
    <row r="247" spans="1:7" ht="17.100000000000001">
      <c r="A247" s="150" t="s">
        <v>3131</v>
      </c>
      <c r="B247" s="150" t="s">
        <v>36</v>
      </c>
      <c r="C247" s="150" t="s">
        <v>3083</v>
      </c>
      <c r="D247" s="150" t="s">
        <v>3641</v>
      </c>
      <c r="E247" s="151" t="s">
        <v>3083</v>
      </c>
      <c r="F247" s="151" t="s">
        <v>2797</v>
      </c>
      <c r="G247" s="150" t="s">
        <v>2913</v>
      </c>
    </row>
    <row r="248" spans="1:7" ht="17.100000000000001">
      <c r="A248" s="150" t="s">
        <v>3134</v>
      </c>
      <c r="B248" s="150" t="s">
        <v>33</v>
      </c>
      <c r="C248" s="150" t="s">
        <v>3083</v>
      </c>
      <c r="D248" s="150" t="s">
        <v>3641</v>
      </c>
      <c r="E248" s="151" t="s">
        <v>3083</v>
      </c>
      <c r="F248" s="151" t="s">
        <v>2797</v>
      </c>
      <c r="G248" s="150" t="s">
        <v>2913</v>
      </c>
    </row>
    <row r="249" spans="1:7" ht="17.25">
      <c r="A249" s="52" t="s">
        <v>3531</v>
      </c>
      <c r="B249" s="52"/>
      <c r="C249" s="52"/>
      <c r="D249" s="52"/>
      <c r="E249" s="53"/>
      <c r="F249" s="52"/>
      <c r="G249" s="52"/>
    </row>
    <row r="250" spans="1:7" ht="17.100000000000001">
      <c r="A250" s="150" t="s">
        <v>3141</v>
      </c>
      <c r="B250" s="150" t="s">
        <v>35</v>
      </c>
      <c r="C250" s="150" t="s">
        <v>214</v>
      </c>
      <c r="D250" s="150" t="s">
        <v>3641</v>
      </c>
      <c r="E250" s="151" t="s">
        <v>214</v>
      </c>
      <c r="F250" s="151" t="s">
        <v>2797</v>
      </c>
      <c r="G250" s="150" t="s">
        <v>2913</v>
      </c>
    </row>
    <row r="251" spans="1:7" ht="17.25">
      <c r="A251" s="150" t="s">
        <v>3144</v>
      </c>
      <c r="B251" s="150" t="s">
        <v>35</v>
      </c>
      <c r="C251" s="150" t="s">
        <v>214</v>
      </c>
      <c r="D251" s="150" t="s">
        <v>3641</v>
      </c>
      <c r="E251" s="151" t="s">
        <v>214</v>
      </c>
      <c r="F251" s="150" t="s">
        <v>2797</v>
      </c>
      <c r="G251" s="150" t="s">
        <v>3145</v>
      </c>
    </row>
    <row r="252" spans="1:7" ht="17.100000000000001">
      <c r="A252" s="150" t="s">
        <v>3146</v>
      </c>
      <c r="B252" s="150" t="s">
        <v>38</v>
      </c>
      <c r="C252" s="150" t="s">
        <v>3147</v>
      </c>
      <c r="D252" s="150" t="s">
        <v>3641</v>
      </c>
      <c r="E252" s="151" t="s">
        <v>214</v>
      </c>
      <c r="F252" s="151" t="s">
        <v>2797</v>
      </c>
      <c r="G252" s="150" t="s">
        <v>3148</v>
      </c>
    </row>
    <row r="253" spans="1:7" ht="17.100000000000001">
      <c r="A253" s="148" t="s">
        <v>3149</v>
      </c>
      <c r="B253" s="148" t="s">
        <v>40</v>
      </c>
      <c r="C253" s="148" t="s">
        <v>3150</v>
      </c>
      <c r="D253" s="148" t="s">
        <v>3641</v>
      </c>
      <c r="E253" s="149" t="s">
        <v>214</v>
      </c>
      <c r="F253" s="149" t="s">
        <v>2967</v>
      </c>
      <c r="G253" s="148" t="s">
        <v>3151</v>
      </c>
    </row>
    <row r="254" spans="1:7" ht="17.100000000000001">
      <c r="A254" s="150" t="s">
        <v>3152</v>
      </c>
      <c r="B254" s="150" t="s">
        <v>42</v>
      </c>
      <c r="C254" s="150" t="s">
        <v>214</v>
      </c>
      <c r="D254" s="150" t="s">
        <v>3641</v>
      </c>
      <c r="E254" s="151" t="s">
        <v>214</v>
      </c>
      <c r="F254" s="151" t="s">
        <v>2797</v>
      </c>
      <c r="G254" s="150" t="s">
        <v>3153</v>
      </c>
    </row>
    <row r="255" spans="1:7" ht="17.100000000000001">
      <c r="A255" s="150" t="s">
        <v>3154</v>
      </c>
      <c r="B255" s="150" t="s">
        <v>44</v>
      </c>
      <c r="C255" s="150" t="s">
        <v>214</v>
      </c>
      <c r="D255" s="150" t="s">
        <v>3641</v>
      </c>
      <c r="E255" s="151" t="s">
        <v>214</v>
      </c>
      <c r="F255" s="150" t="s">
        <v>2797</v>
      </c>
      <c r="G255" s="150" t="s">
        <v>3155</v>
      </c>
    </row>
    <row r="256" spans="1:7" ht="17.100000000000001">
      <c r="A256" s="150" t="s">
        <v>3156</v>
      </c>
      <c r="B256" s="150" t="s">
        <v>44</v>
      </c>
      <c r="C256" s="150" t="s">
        <v>214</v>
      </c>
      <c r="D256" s="150" t="s">
        <v>3641</v>
      </c>
      <c r="E256" s="151" t="s">
        <v>214</v>
      </c>
      <c r="F256" s="150" t="s">
        <v>2797</v>
      </c>
      <c r="G256" s="150" t="s">
        <v>3157</v>
      </c>
    </row>
    <row r="257" spans="1:7" ht="17.100000000000001">
      <c r="A257" s="150" t="s">
        <v>3158</v>
      </c>
      <c r="B257" s="150" t="s">
        <v>64</v>
      </c>
      <c r="C257" s="150" t="s">
        <v>214</v>
      </c>
      <c r="D257" s="150" t="s">
        <v>3641</v>
      </c>
      <c r="E257" s="151" t="s">
        <v>214</v>
      </c>
      <c r="F257" s="151" t="s">
        <v>2797</v>
      </c>
      <c r="G257" s="150" t="s">
        <v>3159</v>
      </c>
    </row>
    <row r="258" spans="1:7" ht="17.100000000000001">
      <c r="A258" s="150" t="s">
        <v>3160</v>
      </c>
      <c r="B258" s="150" t="s">
        <v>63</v>
      </c>
      <c r="C258" s="150" t="s">
        <v>214</v>
      </c>
      <c r="D258" s="150" t="s">
        <v>3641</v>
      </c>
      <c r="E258" s="151" t="s">
        <v>214</v>
      </c>
      <c r="F258" s="151" t="s">
        <v>2797</v>
      </c>
      <c r="G258" s="150" t="s">
        <v>2913</v>
      </c>
    </row>
    <row r="259" spans="1:7" ht="17.100000000000001">
      <c r="A259" s="150" t="s">
        <v>3161</v>
      </c>
      <c r="B259" s="150" t="s">
        <v>3162</v>
      </c>
      <c r="C259" s="150" t="s">
        <v>3083</v>
      </c>
      <c r="D259" s="150" t="s">
        <v>3641</v>
      </c>
      <c r="E259" s="151" t="s">
        <v>3083</v>
      </c>
      <c r="F259" s="151" t="s">
        <v>2797</v>
      </c>
      <c r="G259" s="150" t="s">
        <v>2913</v>
      </c>
    </row>
    <row r="260" spans="1:7" ht="17.100000000000001">
      <c r="A260" s="150" t="s">
        <v>3163</v>
      </c>
      <c r="B260" s="150" t="s">
        <v>2933</v>
      </c>
      <c r="C260" s="150" t="s">
        <v>3164</v>
      </c>
      <c r="D260" s="150" t="s">
        <v>3641</v>
      </c>
      <c r="E260" s="151" t="s">
        <v>214</v>
      </c>
      <c r="F260" s="151" t="s">
        <v>2797</v>
      </c>
      <c r="G260" s="150" t="s">
        <v>2913</v>
      </c>
    </row>
    <row r="261" spans="1:7" ht="17.25">
      <c r="A261" s="52" t="s">
        <v>3532</v>
      </c>
      <c r="B261" s="52"/>
      <c r="C261" s="52"/>
      <c r="D261" s="52"/>
      <c r="E261" s="53"/>
      <c r="F261" s="52"/>
      <c r="G261" s="52"/>
    </row>
    <row r="262" spans="1:7" ht="17.100000000000001">
      <c r="A262" s="150" t="s">
        <v>3167</v>
      </c>
      <c r="B262" s="150" t="s">
        <v>36</v>
      </c>
      <c r="C262" s="150" t="s">
        <v>3083</v>
      </c>
      <c r="D262" s="150" t="s">
        <v>3641</v>
      </c>
      <c r="E262" s="151" t="s">
        <v>3083</v>
      </c>
      <c r="F262" s="151" t="s">
        <v>2797</v>
      </c>
      <c r="G262" s="150" t="s">
        <v>3168</v>
      </c>
    </row>
    <row r="263" spans="1:7" ht="17.100000000000001">
      <c r="A263" s="150" t="s">
        <v>3169</v>
      </c>
      <c r="B263" s="150" t="s">
        <v>38</v>
      </c>
      <c r="C263" s="150" t="s">
        <v>3083</v>
      </c>
      <c r="D263" s="150" t="s">
        <v>3641</v>
      </c>
      <c r="E263" s="151" t="s">
        <v>3083</v>
      </c>
      <c r="F263" s="151" t="s">
        <v>2797</v>
      </c>
      <c r="G263" s="150" t="s">
        <v>3170</v>
      </c>
    </row>
    <row r="264" spans="1:7" ht="17.100000000000001">
      <c r="A264" s="150" t="s">
        <v>3174</v>
      </c>
      <c r="B264" s="150" t="s">
        <v>42</v>
      </c>
      <c r="C264" s="150" t="s">
        <v>3175</v>
      </c>
      <c r="D264" s="150" t="s">
        <v>3641</v>
      </c>
      <c r="E264" s="151" t="s">
        <v>214</v>
      </c>
      <c r="F264" s="151" t="s">
        <v>2797</v>
      </c>
      <c r="G264" s="150" t="s">
        <v>3176</v>
      </c>
    </row>
    <row r="265" spans="1:7" ht="17.100000000000001">
      <c r="A265" s="150" t="s">
        <v>2957</v>
      </c>
      <c r="B265" s="150" t="s">
        <v>42</v>
      </c>
      <c r="C265" s="150" t="s">
        <v>2921</v>
      </c>
      <c r="D265" s="150" t="s">
        <v>3641</v>
      </c>
      <c r="E265" s="151" t="s">
        <v>3564</v>
      </c>
      <c r="F265" s="151" t="s">
        <v>2797</v>
      </c>
      <c r="G265" s="150" t="s">
        <v>2958</v>
      </c>
    </row>
    <row r="266" spans="1:7" ht="17.100000000000001">
      <c r="A266" s="150" t="s">
        <v>3178</v>
      </c>
      <c r="B266" s="150" t="s">
        <v>44</v>
      </c>
      <c r="C266" s="150" t="s">
        <v>214</v>
      </c>
      <c r="D266" s="150" t="s">
        <v>3641</v>
      </c>
      <c r="E266" s="151" t="s">
        <v>214</v>
      </c>
      <c r="F266" s="151" t="s">
        <v>2797</v>
      </c>
      <c r="G266" s="150" t="s">
        <v>3179</v>
      </c>
    </row>
    <row r="267" spans="1:7" ht="17.25">
      <c r="A267" s="150" t="s">
        <v>3180</v>
      </c>
      <c r="B267" s="150" t="s">
        <v>44</v>
      </c>
      <c r="C267" s="150" t="s">
        <v>214</v>
      </c>
      <c r="D267" s="150" t="s">
        <v>3641</v>
      </c>
      <c r="E267" s="151" t="s">
        <v>214</v>
      </c>
      <c r="F267" s="150" t="s">
        <v>2797</v>
      </c>
      <c r="G267" s="150" t="s">
        <v>2913</v>
      </c>
    </row>
    <row r="268" spans="1:7">
      <c r="A268" s="37" t="s">
        <v>3181</v>
      </c>
      <c r="B268" s="37" t="s">
        <v>44</v>
      </c>
      <c r="C268" s="37" t="s">
        <v>3182</v>
      </c>
      <c r="D268" s="37" t="s">
        <v>3641</v>
      </c>
      <c r="E268" s="38" t="s">
        <v>214</v>
      </c>
      <c r="F268" s="38" t="s">
        <v>2967</v>
      </c>
      <c r="G268" s="37" t="s">
        <v>3183</v>
      </c>
    </row>
    <row r="269" spans="1:7" ht="17.100000000000001">
      <c r="A269" s="150" t="s">
        <v>2963</v>
      </c>
      <c r="B269" s="150" t="s">
        <v>63</v>
      </c>
      <c r="C269" s="150" t="s">
        <v>2921</v>
      </c>
      <c r="D269" s="150" t="s">
        <v>3641</v>
      </c>
      <c r="E269" s="151" t="s">
        <v>3564</v>
      </c>
      <c r="F269" s="151" t="s">
        <v>2797</v>
      </c>
      <c r="G269" s="150" t="s">
        <v>2958</v>
      </c>
    </row>
    <row r="270" spans="1:7" ht="17.100000000000001">
      <c r="A270" s="148" t="s">
        <v>2964</v>
      </c>
      <c r="B270" s="148" t="s">
        <v>64</v>
      </c>
      <c r="C270" s="148" t="s">
        <v>2965</v>
      </c>
      <c r="D270" s="148" t="s">
        <v>3641</v>
      </c>
      <c r="E270" s="149" t="s">
        <v>3083</v>
      </c>
      <c r="F270" s="149" t="s">
        <v>2967</v>
      </c>
      <c r="G270" s="148" t="s">
        <v>2968</v>
      </c>
    </row>
    <row r="271" spans="1:7" ht="17.25">
      <c r="A271" s="150" t="s">
        <v>2969</v>
      </c>
      <c r="B271" s="150" t="s">
        <v>35</v>
      </c>
      <c r="C271" s="150" t="s">
        <v>2921</v>
      </c>
      <c r="D271" s="150" t="s">
        <v>3641</v>
      </c>
      <c r="E271" s="151" t="s">
        <v>3564</v>
      </c>
      <c r="F271" s="151" t="s">
        <v>2797</v>
      </c>
      <c r="G271" s="150" t="s">
        <v>2913</v>
      </c>
    </row>
    <row r="272" spans="1:7" ht="17.25">
      <c r="A272" s="52" t="s">
        <v>3642</v>
      </c>
      <c r="B272" s="52"/>
      <c r="C272" s="52"/>
      <c r="D272" s="52"/>
      <c r="E272" s="53"/>
      <c r="F272" s="52"/>
      <c r="G272" s="52"/>
    </row>
    <row r="273" spans="1:7" ht="17.100000000000001">
      <c r="A273" s="150" t="s">
        <v>3192</v>
      </c>
      <c r="B273" s="150" t="s">
        <v>38</v>
      </c>
      <c r="C273" s="150" t="s">
        <v>214</v>
      </c>
      <c r="D273" s="150" t="s">
        <v>3641</v>
      </c>
      <c r="E273" s="151" t="s">
        <v>214</v>
      </c>
      <c r="F273" s="151" t="s">
        <v>2797</v>
      </c>
      <c r="G273" s="150" t="s">
        <v>3193</v>
      </c>
    </row>
    <row r="274" spans="1:7" ht="17.100000000000001">
      <c r="A274" s="150" t="s">
        <v>2978</v>
      </c>
      <c r="B274" s="150" t="s">
        <v>40</v>
      </c>
      <c r="C274" s="150" t="s">
        <v>2921</v>
      </c>
      <c r="D274" s="150" t="s">
        <v>3641</v>
      </c>
      <c r="E274" s="151" t="s">
        <v>3564</v>
      </c>
      <c r="F274" s="151" t="s">
        <v>2797</v>
      </c>
      <c r="G274" s="150" t="s">
        <v>2913</v>
      </c>
    </row>
    <row r="275" spans="1:7" ht="17.100000000000001">
      <c r="A275" s="150" t="s">
        <v>3196</v>
      </c>
      <c r="B275" s="150" t="s">
        <v>40</v>
      </c>
      <c r="C275" s="150" t="s">
        <v>3083</v>
      </c>
      <c r="D275" s="150" t="s">
        <v>3641</v>
      </c>
      <c r="E275" s="151" t="s">
        <v>3083</v>
      </c>
      <c r="F275" s="151" t="s">
        <v>2797</v>
      </c>
      <c r="G275" s="150" t="s">
        <v>3197</v>
      </c>
    </row>
    <row r="276" spans="1:7" ht="17.100000000000001">
      <c r="A276" s="150" t="s">
        <v>3200</v>
      </c>
      <c r="B276" s="150" t="s">
        <v>40</v>
      </c>
      <c r="C276" s="150" t="s">
        <v>214</v>
      </c>
      <c r="D276" s="150" t="s">
        <v>3641</v>
      </c>
      <c r="E276" s="151" t="s">
        <v>214</v>
      </c>
      <c r="F276" s="151" t="s">
        <v>2797</v>
      </c>
      <c r="G276" s="150" t="s">
        <v>3201</v>
      </c>
    </row>
    <row r="277" spans="1:7" ht="17.100000000000001">
      <c r="A277" s="150" t="s">
        <v>3202</v>
      </c>
      <c r="B277" s="150" t="s">
        <v>42</v>
      </c>
      <c r="C277" s="150" t="s">
        <v>3083</v>
      </c>
      <c r="D277" s="150" t="s">
        <v>3641</v>
      </c>
      <c r="E277" s="151" t="s">
        <v>3083</v>
      </c>
      <c r="F277" s="151" t="s">
        <v>2797</v>
      </c>
      <c r="G277" s="150" t="s">
        <v>3203</v>
      </c>
    </row>
    <row r="278" spans="1:7" ht="17.100000000000001">
      <c r="A278" s="150" t="s">
        <v>3204</v>
      </c>
      <c r="B278" s="150" t="s">
        <v>44</v>
      </c>
      <c r="C278" s="150" t="s">
        <v>214</v>
      </c>
      <c r="D278" s="150" t="s">
        <v>3641</v>
      </c>
      <c r="E278" s="151" t="s">
        <v>214</v>
      </c>
      <c r="F278" s="151" t="s">
        <v>2797</v>
      </c>
      <c r="G278" s="150" t="s">
        <v>3205</v>
      </c>
    </row>
    <row r="279" spans="1:7" ht="17.100000000000001">
      <c r="A279" s="150" t="s">
        <v>3206</v>
      </c>
      <c r="B279" s="150" t="s">
        <v>44</v>
      </c>
      <c r="C279" s="150" t="s">
        <v>214</v>
      </c>
      <c r="D279" s="150" t="s">
        <v>3641</v>
      </c>
      <c r="E279" s="151" t="s">
        <v>214</v>
      </c>
      <c r="F279" s="151" t="s">
        <v>2797</v>
      </c>
      <c r="G279" s="150" t="s">
        <v>3207</v>
      </c>
    </row>
    <row r="280" spans="1:7" ht="17.25">
      <c r="A280" s="150" t="s">
        <v>3208</v>
      </c>
      <c r="B280" s="150" t="s">
        <v>63</v>
      </c>
      <c r="C280" s="150" t="s">
        <v>3209</v>
      </c>
      <c r="D280" s="150" t="s">
        <v>3641</v>
      </c>
      <c r="E280" s="151" t="s">
        <v>214</v>
      </c>
      <c r="F280" s="150" t="s">
        <v>2797</v>
      </c>
      <c r="G280" s="150" t="s">
        <v>3210</v>
      </c>
    </row>
    <row r="281" spans="1:7" ht="17.100000000000001">
      <c r="A281" s="150" t="s">
        <v>3211</v>
      </c>
      <c r="B281" s="150" t="s">
        <v>63</v>
      </c>
      <c r="C281" s="150" t="s">
        <v>3083</v>
      </c>
      <c r="D281" s="150" t="s">
        <v>3641</v>
      </c>
      <c r="E281" s="151" t="s">
        <v>3083</v>
      </c>
      <c r="F281" s="151" t="s">
        <v>2797</v>
      </c>
      <c r="G281" s="150" t="s">
        <v>3212</v>
      </c>
    </row>
    <row r="282" spans="1:7" ht="17.100000000000001">
      <c r="A282" s="150" t="s">
        <v>3213</v>
      </c>
      <c r="B282" s="150" t="s">
        <v>63</v>
      </c>
      <c r="C282" s="150" t="s">
        <v>3214</v>
      </c>
      <c r="D282" s="150" t="s">
        <v>3641</v>
      </c>
      <c r="E282" s="151" t="s">
        <v>3083</v>
      </c>
      <c r="F282" s="150" t="s">
        <v>2797</v>
      </c>
      <c r="G282" s="150" t="s">
        <v>3215</v>
      </c>
    </row>
    <row r="283" spans="1:7" ht="17.100000000000001">
      <c r="A283" s="150" t="s">
        <v>3216</v>
      </c>
      <c r="B283" s="150" t="s">
        <v>64</v>
      </c>
      <c r="C283" s="150" t="s">
        <v>3083</v>
      </c>
      <c r="D283" s="150" t="s">
        <v>3641</v>
      </c>
      <c r="E283" s="151" t="s">
        <v>3083</v>
      </c>
      <c r="F283" s="151" t="s">
        <v>2797</v>
      </c>
      <c r="G283" s="150" t="s">
        <v>3217</v>
      </c>
    </row>
    <row r="284" spans="1:7" ht="17.100000000000001">
      <c r="A284" s="150" t="s">
        <v>2980</v>
      </c>
      <c r="B284" s="150" t="s">
        <v>64</v>
      </c>
      <c r="C284" s="150" t="s">
        <v>2921</v>
      </c>
      <c r="D284" s="150" t="s">
        <v>3641</v>
      </c>
      <c r="E284" s="151" t="s">
        <v>3564</v>
      </c>
      <c r="F284" s="151" t="s">
        <v>2797</v>
      </c>
      <c r="G284" s="150" t="s">
        <v>2981</v>
      </c>
    </row>
    <row r="285" spans="1:7" ht="17.100000000000001">
      <c r="A285" s="150" t="s">
        <v>3218</v>
      </c>
      <c r="B285" s="150" t="s">
        <v>65</v>
      </c>
      <c r="C285" s="150" t="s">
        <v>214</v>
      </c>
      <c r="D285" s="150" t="s">
        <v>3641</v>
      </c>
      <c r="E285" s="151" t="s">
        <v>214</v>
      </c>
      <c r="F285" s="151" t="s">
        <v>2797</v>
      </c>
      <c r="G285" s="150" t="s">
        <v>3219</v>
      </c>
    </row>
    <row r="286" spans="1:7">
      <c r="A286" s="37" t="s">
        <v>3220</v>
      </c>
      <c r="B286" s="37"/>
      <c r="C286" s="37" t="s">
        <v>3221</v>
      </c>
      <c r="D286" s="37" t="s">
        <v>3641</v>
      </c>
      <c r="E286" s="38" t="s">
        <v>214</v>
      </c>
      <c r="F286" s="38" t="s">
        <v>2967</v>
      </c>
      <c r="G286" s="37" t="s">
        <v>3222</v>
      </c>
    </row>
    <row r="287" spans="1:7" ht="17.25">
      <c r="A287" s="52" t="s">
        <v>3534</v>
      </c>
      <c r="B287" s="52"/>
      <c r="C287" s="52"/>
      <c r="D287" s="52"/>
      <c r="E287" s="53"/>
      <c r="F287" s="52"/>
      <c r="G287" s="52"/>
    </row>
    <row r="288" spans="1:7" ht="17.100000000000001">
      <c r="A288" s="150" t="s">
        <v>3227</v>
      </c>
      <c r="B288" s="150" t="s">
        <v>36</v>
      </c>
      <c r="C288" s="150" t="s">
        <v>3083</v>
      </c>
      <c r="D288" s="150" t="s">
        <v>3641</v>
      </c>
      <c r="E288" s="151" t="s">
        <v>3083</v>
      </c>
      <c r="F288" s="150" t="s">
        <v>2797</v>
      </c>
      <c r="G288" s="150" t="s">
        <v>3228</v>
      </c>
    </row>
    <row r="289" spans="1:7" ht="17.100000000000001">
      <c r="A289" s="150" t="s">
        <v>3232</v>
      </c>
      <c r="B289" s="150" t="s">
        <v>36</v>
      </c>
      <c r="C289" s="150" t="s">
        <v>214</v>
      </c>
      <c r="D289" s="150" t="s">
        <v>3641</v>
      </c>
      <c r="E289" s="151" t="s">
        <v>214</v>
      </c>
      <c r="F289" s="151" t="s">
        <v>2797</v>
      </c>
      <c r="G289" s="150" t="s">
        <v>3233</v>
      </c>
    </row>
    <row r="290" spans="1:7" ht="17.100000000000001">
      <c r="A290" s="150" t="s">
        <v>3234</v>
      </c>
      <c r="B290" s="150" t="s">
        <v>36</v>
      </c>
      <c r="C290" s="150" t="s">
        <v>3083</v>
      </c>
      <c r="D290" s="150" t="s">
        <v>3641</v>
      </c>
      <c r="E290" s="151" t="s">
        <v>3083</v>
      </c>
      <c r="F290" s="151" t="s">
        <v>2797</v>
      </c>
      <c r="G290" s="150" t="s">
        <v>3235</v>
      </c>
    </row>
    <row r="291" spans="1:7" ht="17.25">
      <c r="A291" s="150" t="s">
        <v>3236</v>
      </c>
      <c r="B291" s="150" t="s">
        <v>36</v>
      </c>
      <c r="C291" s="150" t="s">
        <v>214</v>
      </c>
      <c r="D291" s="150" t="s">
        <v>3641</v>
      </c>
      <c r="E291" s="151" t="s">
        <v>214</v>
      </c>
      <c r="F291" s="150" t="s">
        <v>2797</v>
      </c>
      <c r="G291" s="150" t="s">
        <v>3237</v>
      </c>
    </row>
    <row r="292" spans="1:7" ht="17.100000000000001">
      <c r="A292" s="150" t="s">
        <v>3241</v>
      </c>
      <c r="B292" s="150" t="s">
        <v>40</v>
      </c>
      <c r="C292" s="150" t="s">
        <v>3083</v>
      </c>
      <c r="D292" s="150" t="s">
        <v>3641</v>
      </c>
      <c r="E292" s="151" t="s">
        <v>3083</v>
      </c>
      <c r="F292" s="151" t="s">
        <v>2797</v>
      </c>
      <c r="G292" s="150" t="s">
        <v>3242</v>
      </c>
    </row>
    <row r="293" spans="1:7" ht="17.100000000000001">
      <c r="A293" s="150" t="s">
        <v>3245</v>
      </c>
      <c r="B293" s="150" t="s">
        <v>40</v>
      </c>
      <c r="C293" s="150" t="s">
        <v>214</v>
      </c>
      <c r="D293" s="150" t="s">
        <v>3641</v>
      </c>
      <c r="E293" s="151" t="s">
        <v>214</v>
      </c>
      <c r="F293" s="151" t="s">
        <v>2797</v>
      </c>
      <c r="G293" s="150" t="s">
        <v>3246</v>
      </c>
    </row>
    <row r="294" spans="1:7" ht="17.100000000000001">
      <c r="A294" s="150" t="s">
        <v>3249</v>
      </c>
      <c r="B294" s="150" t="s">
        <v>42</v>
      </c>
      <c r="C294" s="150" t="s">
        <v>3083</v>
      </c>
      <c r="D294" s="150" t="s">
        <v>3641</v>
      </c>
      <c r="E294" s="151" t="s">
        <v>3083</v>
      </c>
      <c r="F294" s="151" t="s">
        <v>2797</v>
      </c>
      <c r="G294" s="150" t="s">
        <v>3250</v>
      </c>
    </row>
    <row r="295" spans="1:7" ht="17.100000000000001">
      <c r="A295" s="150" t="s">
        <v>2988</v>
      </c>
      <c r="B295" s="150" t="s">
        <v>42</v>
      </c>
      <c r="C295" s="150" t="s">
        <v>2989</v>
      </c>
      <c r="D295" s="150" t="s">
        <v>3641</v>
      </c>
      <c r="E295" s="151" t="s">
        <v>3569</v>
      </c>
      <c r="F295" s="151" t="s">
        <v>2797</v>
      </c>
      <c r="G295" s="150" t="s">
        <v>2990</v>
      </c>
    </row>
    <row r="296" spans="1:7" ht="17.100000000000001">
      <c r="A296" s="150" t="s">
        <v>3254</v>
      </c>
      <c r="B296" s="150" t="s">
        <v>44</v>
      </c>
      <c r="C296" s="150" t="s">
        <v>3083</v>
      </c>
      <c r="D296" s="150" t="s">
        <v>3641</v>
      </c>
      <c r="E296" s="151" t="s">
        <v>3083</v>
      </c>
      <c r="F296" s="151" t="s">
        <v>2797</v>
      </c>
      <c r="G296" s="150" t="s">
        <v>3255</v>
      </c>
    </row>
    <row r="297" spans="1:7" ht="17.100000000000001">
      <c r="A297" s="150" t="s">
        <v>2991</v>
      </c>
      <c r="B297" s="150" t="s">
        <v>44</v>
      </c>
      <c r="C297" s="150" t="s">
        <v>2921</v>
      </c>
      <c r="D297" s="150" t="s">
        <v>3641</v>
      </c>
      <c r="E297" s="151" t="s">
        <v>3564</v>
      </c>
      <c r="F297" s="151" t="s">
        <v>2797</v>
      </c>
      <c r="G297" s="150" t="s">
        <v>2992</v>
      </c>
    </row>
    <row r="298" spans="1:7" ht="17.100000000000001">
      <c r="A298" s="150" t="s">
        <v>3256</v>
      </c>
      <c r="B298" s="150" t="s">
        <v>44</v>
      </c>
      <c r="C298" s="150" t="s">
        <v>3083</v>
      </c>
      <c r="D298" s="150" t="s">
        <v>3641</v>
      </c>
      <c r="E298" s="151" t="s">
        <v>3083</v>
      </c>
      <c r="F298" s="151" t="s">
        <v>2797</v>
      </c>
      <c r="G298" s="150" t="s">
        <v>3257</v>
      </c>
    </row>
    <row r="299" spans="1:7" ht="17.100000000000001">
      <c r="A299" s="150" t="s">
        <v>3258</v>
      </c>
      <c r="B299" s="150" t="s">
        <v>63</v>
      </c>
      <c r="C299" s="150" t="s">
        <v>3083</v>
      </c>
      <c r="D299" s="150" t="s">
        <v>3641</v>
      </c>
      <c r="E299" s="151" t="s">
        <v>3083</v>
      </c>
      <c r="F299" s="151" t="s">
        <v>2797</v>
      </c>
      <c r="G299" s="150" t="s">
        <v>3259</v>
      </c>
    </row>
    <row r="300" spans="1:7" ht="17.100000000000001">
      <c r="A300" s="150" t="s">
        <v>3260</v>
      </c>
      <c r="B300" s="150" t="s">
        <v>64</v>
      </c>
      <c r="C300" s="150" t="s">
        <v>3083</v>
      </c>
      <c r="D300" s="150" t="s">
        <v>3641</v>
      </c>
      <c r="E300" s="151" t="s">
        <v>3083</v>
      </c>
      <c r="F300" s="150" t="s">
        <v>2797</v>
      </c>
      <c r="G300" s="150" t="s">
        <v>3261</v>
      </c>
    </row>
    <row r="301" spans="1:7" ht="17.100000000000001">
      <c r="A301" s="150" t="s">
        <v>3262</v>
      </c>
      <c r="B301" s="150" t="s">
        <v>2946</v>
      </c>
      <c r="C301" s="150" t="s">
        <v>3263</v>
      </c>
      <c r="D301" s="150" t="s">
        <v>3641</v>
      </c>
      <c r="E301" s="151" t="s">
        <v>3083</v>
      </c>
      <c r="F301" s="151" t="s">
        <v>2797</v>
      </c>
      <c r="G301" s="150" t="s">
        <v>3264</v>
      </c>
    </row>
    <row r="302" spans="1:7" ht="17.100000000000001">
      <c r="A302" s="150" t="s">
        <v>3265</v>
      </c>
      <c r="B302" s="150" t="s">
        <v>3266</v>
      </c>
      <c r="C302" s="150" t="s">
        <v>3083</v>
      </c>
      <c r="D302" s="150" t="s">
        <v>3641</v>
      </c>
      <c r="E302" s="151" t="s">
        <v>3083</v>
      </c>
      <c r="F302" s="151" t="s">
        <v>2797</v>
      </c>
      <c r="G302" s="150" t="s">
        <v>2913</v>
      </c>
    </row>
    <row r="303" spans="1:7" ht="17.100000000000001">
      <c r="A303" s="150" t="s">
        <v>3271</v>
      </c>
      <c r="B303" s="150" t="s">
        <v>36</v>
      </c>
      <c r="C303" s="150" t="s">
        <v>3083</v>
      </c>
      <c r="D303" s="150" t="s">
        <v>3641</v>
      </c>
      <c r="E303" s="151" t="s">
        <v>3083</v>
      </c>
      <c r="F303" s="151" t="s">
        <v>2797</v>
      </c>
      <c r="G303" s="150" t="s">
        <v>2913</v>
      </c>
    </row>
    <row r="304" spans="1:7" ht="17.100000000000001">
      <c r="A304" s="150" t="s">
        <v>3272</v>
      </c>
      <c r="B304" s="150" t="s">
        <v>3273</v>
      </c>
      <c r="C304" s="150" t="s">
        <v>214</v>
      </c>
      <c r="D304" s="150" t="s">
        <v>3641</v>
      </c>
      <c r="E304" s="151" t="s">
        <v>214</v>
      </c>
      <c r="F304" s="151" t="s">
        <v>2797</v>
      </c>
      <c r="G304" s="150" t="s">
        <v>2913</v>
      </c>
    </row>
    <row r="305" spans="1:7" ht="17.25">
      <c r="A305" s="52" t="s">
        <v>3535</v>
      </c>
      <c r="B305" s="52"/>
      <c r="C305" s="52"/>
      <c r="D305" s="52"/>
      <c r="E305" s="53"/>
      <c r="F305" s="52"/>
      <c r="G305" s="52"/>
    </row>
    <row r="306" spans="1:7" ht="17.100000000000001">
      <c r="A306" s="150" t="s">
        <v>3275</v>
      </c>
      <c r="B306" s="150" t="s">
        <v>35</v>
      </c>
      <c r="C306" s="150" t="s">
        <v>214</v>
      </c>
      <c r="D306" s="150" t="s">
        <v>3641</v>
      </c>
      <c r="E306" s="151" t="s">
        <v>214</v>
      </c>
      <c r="F306" s="151" t="s">
        <v>2797</v>
      </c>
      <c r="G306" s="150" t="s">
        <v>3276</v>
      </c>
    </row>
    <row r="307" spans="1:7" ht="17.25">
      <c r="A307" s="150" t="s">
        <v>3277</v>
      </c>
      <c r="B307" s="150" t="s">
        <v>33</v>
      </c>
      <c r="C307" s="150" t="s">
        <v>3083</v>
      </c>
      <c r="D307" s="150" t="s">
        <v>3641</v>
      </c>
      <c r="E307" s="151" t="s">
        <v>3083</v>
      </c>
      <c r="F307" s="150" t="s">
        <v>2797</v>
      </c>
      <c r="G307" s="150" t="s">
        <v>3278</v>
      </c>
    </row>
    <row r="308" spans="1:7" ht="17.100000000000001">
      <c r="A308" s="150" t="s">
        <v>3281</v>
      </c>
      <c r="B308" s="150" t="s">
        <v>40</v>
      </c>
      <c r="C308" s="150" t="s">
        <v>214</v>
      </c>
      <c r="D308" s="150" t="s">
        <v>3641</v>
      </c>
      <c r="E308" s="151" t="s">
        <v>214</v>
      </c>
      <c r="F308" s="151" t="s">
        <v>2797</v>
      </c>
      <c r="G308" s="150" t="s">
        <v>3282</v>
      </c>
    </row>
    <row r="309" spans="1:7" ht="17.100000000000001">
      <c r="A309" s="150" t="s">
        <v>3283</v>
      </c>
      <c r="B309" s="150" t="s">
        <v>40</v>
      </c>
      <c r="C309" s="150" t="s">
        <v>214</v>
      </c>
      <c r="D309" s="150" t="s">
        <v>3641</v>
      </c>
      <c r="E309" s="151" t="s">
        <v>214</v>
      </c>
      <c r="F309" s="151" t="s">
        <v>2797</v>
      </c>
      <c r="G309" s="150" t="s">
        <v>3284</v>
      </c>
    </row>
    <row r="310" spans="1:7" ht="17.100000000000001">
      <c r="A310" s="150" t="s">
        <v>3285</v>
      </c>
      <c r="B310" s="150" t="s">
        <v>40</v>
      </c>
      <c r="C310" s="150" t="s">
        <v>214</v>
      </c>
      <c r="D310" s="150" t="s">
        <v>3641</v>
      </c>
      <c r="E310" s="151" t="s">
        <v>214</v>
      </c>
      <c r="F310" s="151" t="s">
        <v>2797</v>
      </c>
      <c r="G310" s="150" t="s">
        <v>3286</v>
      </c>
    </row>
    <row r="311" spans="1:7" ht="17.100000000000001">
      <c r="A311" s="150" t="s">
        <v>3287</v>
      </c>
      <c r="B311" s="150" t="s">
        <v>33</v>
      </c>
      <c r="C311" s="150" t="s">
        <v>214</v>
      </c>
      <c r="D311" s="150" t="s">
        <v>3641</v>
      </c>
      <c r="E311" s="151" t="s">
        <v>214</v>
      </c>
      <c r="F311" s="151" t="s">
        <v>2797</v>
      </c>
      <c r="G311" s="150" t="s">
        <v>3288</v>
      </c>
    </row>
    <row r="312" spans="1:7" ht="17.100000000000001">
      <c r="A312" s="148" t="s">
        <v>3472</v>
      </c>
      <c r="B312" s="148" t="s">
        <v>44</v>
      </c>
      <c r="C312" s="148" t="s">
        <v>3473</v>
      </c>
      <c r="D312" s="148" t="s">
        <v>3641</v>
      </c>
      <c r="E312" s="149" t="s">
        <v>2665</v>
      </c>
      <c r="F312" s="149" t="s">
        <v>2967</v>
      </c>
      <c r="G312" s="148" t="s">
        <v>3474</v>
      </c>
    </row>
    <row r="313" spans="1:7" ht="17.100000000000001">
      <c r="A313" s="150" t="s">
        <v>3289</v>
      </c>
      <c r="B313" s="150" t="s">
        <v>63</v>
      </c>
      <c r="C313" s="150" t="s">
        <v>214</v>
      </c>
      <c r="D313" s="150" t="s">
        <v>3641</v>
      </c>
      <c r="E313" s="151" t="s">
        <v>214</v>
      </c>
      <c r="F313" s="151" t="s">
        <v>2797</v>
      </c>
      <c r="G313" s="150" t="s">
        <v>3284</v>
      </c>
    </row>
    <row r="314" spans="1:7" ht="17.100000000000001">
      <c r="A314" s="150" t="s">
        <v>3290</v>
      </c>
      <c r="B314" s="150" t="s">
        <v>64</v>
      </c>
      <c r="C314" s="150" t="s">
        <v>3083</v>
      </c>
      <c r="D314" s="150" t="s">
        <v>3641</v>
      </c>
      <c r="E314" s="151" t="s">
        <v>3083</v>
      </c>
      <c r="F314" s="151" t="s">
        <v>2797</v>
      </c>
      <c r="G314" s="150" t="s">
        <v>3291</v>
      </c>
    </row>
    <row r="315" spans="1:7" ht="17.100000000000001">
      <c r="A315" s="150" t="s">
        <v>3292</v>
      </c>
      <c r="B315" s="150" t="s">
        <v>64</v>
      </c>
      <c r="C315" s="150" t="s">
        <v>3083</v>
      </c>
      <c r="D315" s="150" t="s">
        <v>3641</v>
      </c>
      <c r="E315" s="151" t="s">
        <v>3083</v>
      </c>
      <c r="F315" s="150" t="s">
        <v>2797</v>
      </c>
      <c r="G315" s="150" t="s">
        <v>3293</v>
      </c>
    </row>
    <row r="316" spans="1:7" ht="17.100000000000001">
      <c r="A316" s="150" t="s">
        <v>3294</v>
      </c>
      <c r="B316" s="150" t="s">
        <v>65</v>
      </c>
      <c r="C316" s="150" t="s">
        <v>214</v>
      </c>
      <c r="D316" s="150" t="s">
        <v>3641</v>
      </c>
      <c r="E316" s="151" t="s">
        <v>214</v>
      </c>
      <c r="F316" s="151" t="s">
        <v>2797</v>
      </c>
      <c r="G316" s="150" t="s">
        <v>3295</v>
      </c>
    </row>
    <row r="317" spans="1:7" ht="17.100000000000001">
      <c r="A317" s="150" t="s">
        <v>3296</v>
      </c>
      <c r="B317" s="150" t="s">
        <v>42</v>
      </c>
      <c r="C317" s="150" t="s">
        <v>3297</v>
      </c>
      <c r="D317" s="150" t="s">
        <v>3641</v>
      </c>
      <c r="E317" s="151" t="s">
        <v>214</v>
      </c>
      <c r="F317" s="151" t="s">
        <v>2797</v>
      </c>
      <c r="G317" s="150" t="s">
        <v>2913</v>
      </c>
    </row>
    <row r="318" spans="1:7" ht="17.100000000000001">
      <c r="A318" s="150" t="s">
        <v>3298</v>
      </c>
      <c r="B318" s="150" t="s">
        <v>38</v>
      </c>
      <c r="C318" s="150" t="s">
        <v>3083</v>
      </c>
      <c r="D318" s="150" t="s">
        <v>3641</v>
      </c>
      <c r="E318" s="151" t="s">
        <v>3083</v>
      </c>
      <c r="F318" s="151" t="s">
        <v>2797</v>
      </c>
      <c r="G318" s="150" t="s">
        <v>2913</v>
      </c>
    </row>
    <row r="319" spans="1:7" ht="17.100000000000001">
      <c r="A319" s="150" t="s">
        <v>3299</v>
      </c>
      <c r="B319" s="150" t="s">
        <v>33</v>
      </c>
      <c r="C319" s="150" t="s">
        <v>214</v>
      </c>
      <c r="D319" s="150" t="s">
        <v>3641</v>
      </c>
      <c r="E319" s="151" t="s">
        <v>214</v>
      </c>
      <c r="F319" s="151" t="s">
        <v>2797</v>
      </c>
      <c r="G319" s="150" t="s">
        <v>2913</v>
      </c>
    </row>
    <row r="320" spans="1:7" ht="17.25">
      <c r="A320" s="52" t="s">
        <v>3536</v>
      </c>
      <c r="B320" s="52"/>
      <c r="C320" s="52"/>
      <c r="D320" s="52"/>
      <c r="E320" s="53"/>
      <c r="F320" s="52"/>
      <c r="G320" s="52"/>
    </row>
    <row r="321" spans="1:7" ht="17.100000000000001">
      <c r="A321" s="150" t="s">
        <v>3303</v>
      </c>
      <c r="B321" s="150" t="s">
        <v>38</v>
      </c>
      <c r="C321" s="150" t="s">
        <v>214</v>
      </c>
      <c r="D321" s="150" t="s">
        <v>3641</v>
      </c>
      <c r="E321" s="151" t="s">
        <v>214</v>
      </c>
      <c r="F321" s="151" t="s">
        <v>2797</v>
      </c>
      <c r="G321" s="150" t="s">
        <v>3295</v>
      </c>
    </row>
    <row r="322" spans="1:7" ht="17.100000000000001">
      <c r="A322" s="150" t="s">
        <v>3304</v>
      </c>
      <c r="B322" s="150" t="s">
        <v>42</v>
      </c>
      <c r="C322" s="150" t="s">
        <v>3083</v>
      </c>
      <c r="D322" s="150" t="s">
        <v>3641</v>
      </c>
      <c r="E322" s="151" t="s">
        <v>3083</v>
      </c>
      <c r="F322" s="150" t="s">
        <v>2797</v>
      </c>
      <c r="G322" s="150" t="s">
        <v>3305</v>
      </c>
    </row>
    <row r="323" spans="1:7" ht="17.100000000000001">
      <c r="A323" s="150" t="s">
        <v>3306</v>
      </c>
      <c r="B323" s="150" t="s">
        <v>42</v>
      </c>
      <c r="C323" s="150" t="s">
        <v>3083</v>
      </c>
      <c r="D323" s="150" t="s">
        <v>3641</v>
      </c>
      <c r="E323" s="151" t="s">
        <v>3083</v>
      </c>
      <c r="F323" s="151" t="s">
        <v>2797</v>
      </c>
      <c r="G323" s="150" t="s">
        <v>3307</v>
      </c>
    </row>
    <row r="324" spans="1:7" ht="17.100000000000001">
      <c r="A324" s="150" t="s">
        <v>3308</v>
      </c>
      <c r="B324" s="150" t="s">
        <v>44</v>
      </c>
      <c r="C324" s="150" t="s">
        <v>214</v>
      </c>
      <c r="D324" s="150" t="s">
        <v>3641</v>
      </c>
      <c r="E324" s="151" t="s">
        <v>214</v>
      </c>
      <c r="F324" s="151" t="s">
        <v>2797</v>
      </c>
      <c r="G324" s="150" t="s">
        <v>3309</v>
      </c>
    </row>
    <row r="325" spans="1:7" ht="17.100000000000001">
      <c r="A325" s="150" t="s">
        <v>3310</v>
      </c>
      <c r="B325" s="150" t="s">
        <v>63</v>
      </c>
      <c r="C325" s="150" t="s">
        <v>3311</v>
      </c>
      <c r="D325" s="150" t="s">
        <v>3641</v>
      </c>
      <c r="E325" s="151" t="s">
        <v>214</v>
      </c>
      <c r="F325" s="151" t="s">
        <v>2797</v>
      </c>
      <c r="G325" s="150" t="s">
        <v>3312</v>
      </c>
    </row>
    <row r="326" spans="1:7" ht="17.25">
      <c r="A326" s="150" t="s">
        <v>3313</v>
      </c>
      <c r="B326" s="150" t="s">
        <v>63</v>
      </c>
      <c r="C326" s="150" t="s">
        <v>3311</v>
      </c>
      <c r="D326" s="150" t="s">
        <v>3641</v>
      </c>
      <c r="E326" s="151" t="s">
        <v>214</v>
      </c>
      <c r="F326" s="150" t="s">
        <v>2797</v>
      </c>
      <c r="G326" s="150" t="s">
        <v>3312</v>
      </c>
    </row>
    <row r="327" spans="1:7" ht="17.100000000000001">
      <c r="A327" s="150" t="s">
        <v>3314</v>
      </c>
      <c r="B327" s="150" t="s">
        <v>63</v>
      </c>
      <c r="C327" s="150" t="s">
        <v>214</v>
      </c>
      <c r="D327" s="150" t="s">
        <v>3641</v>
      </c>
      <c r="E327" s="151" t="s">
        <v>214</v>
      </c>
      <c r="F327" s="151" t="s">
        <v>2797</v>
      </c>
      <c r="G327" s="150" t="s">
        <v>3315</v>
      </c>
    </row>
    <row r="328" spans="1:7" ht="17.100000000000001">
      <c r="A328" s="150" t="s">
        <v>3316</v>
      </c>
      <c r="B328" s="150" t="s">
        <v>64</v>
      </c>
      <c r="C328" s="150" t="s">
        <v>3083</v>
      </c>
      <c r="D328" s="150" t="s">
        <v>3641</v>
      </c>
      <c r="E328" s="151" t="s">
        <v>3083</v>
      </c>
      <c r="F328" s="151" t="s">
        <v>2797</v>
      </c>
      <c r="G328" s="150" t="s">
        <v>3317</v>
      </c>
    </row>
    <row r="329" spans="1:7" ht="17.100000000000001">
      <c r="A329" s="150" t="s">
        <v>3012</v>
      </c>
      <c r="B329" s="150" t="s">
        <v>65</v>
      </c>
      <c r="C329" s="150" t="s">
        <v>2916</v>
      </c>
      <c r="D329" s="150" t="s">
        <v>3641</v>
      </c>
      <c r="E329" s="151" t="s">
        <v>214</v>
      </c>
      <c r="F329" s="151" t="s">
        <v>2797</v>
      </c>
      <c r="G329" s="150" t="s">
        <v>3013</v>
      </c>
    </row>
    <row r="330" spans="1:7" ht="17.100000000000001">
      <c r="A330" s="150" t="s">
        <v>3321</v>
      </c>
      <c r="B330" s="150" t="s">
        <v>65</v>
      </c>
      <c r="C330" s="150" t="s">
        <v>3083</v>
      </c>
      <c r="D330" s="150" t="s">
        <v>3641</v>
      </c>
      <c r="E330" s="151" t="s">
        <v>3083</v>
      </c>
      <c r="F330" s="151" t="s">
        <v>2797</v>
      </c>
      <c r="G330" s="150" t="s">
        <v>3322</v>
      </c>
    </row>
    <row r="331" spans="1:7" ht="17.100000000000001">
      <c r="A331" s="150" t="s">
        <v>3323</v>
      </c>
      <c r="B331" s="150" t="s">
        <v>65</v>
      </c>
      <c r="C331" s="150" t="s">
        <v>214</v>
      </c>
      <c r="D331" s="150" t="s">
        <v>3641</v>
      </c>
      <c r="E331" s="151" t="s">
        <v>214</v>
      </c>
      <c r="F331" s="150" t="s">
        <v>2797</v>
      </c>
      <c r="G331" s="150" t="s">
        <v>3324</v>
      </c>
    </row>
    <row r="332" spans="1:7" ht="17.100000000000001">
      <c r="A332" s="150" t="s">
        <v>3325</v>
      </c>
      <c r="B332" s="150" t="s">
        <v>3326</v>
      </c>
      <c r="C332" s="150" t="s">
        <v>214</v>
      </c>
      <c r="D332" s="150" t="s">
        <v>3641</v>
      </c>
      <c r="E332" s="151" t="s">
        <v>214</v>
      </c>
      <c r="F332" s="151" t="s">
        <v>2797</v>
      </c>
      <c r="G332" s="150" t="s">
        <v>3327</v>
      </c>
    </row>
    <row r="333" spans="1:7" ht="17.100000000000001">
      <c r="A333" s="150" t="s">
        <v>3328</v>
      </c>
      <c r="B333" s="150" t="s">
        <v>3329</v>
      </c>
      <c r="C333" s="150" t="s">
        <v>3083</v>
      </c>
      <c r="D333" s="150" t="s">
        <v>3641</v>
      </c>
      <c r="E333" s="151" t="s">
        <v>3083</v>
      </c>
      <c r="F333" s="151" t="s">
        <v>2797</v>
      </c>
      <c r="G333" s="150" t="s">
        <v>3330</v>
      </c>
    </row>
    <row r="334" spans="1:7" ht="17.100000000000001">
      <c r="A334" s="150" t="s">
        <v>3334</v>
      </c>
      <c r="B334" s="150" t="s">
        <v>40</v>
      </c>
      <c r="C334" s="150" t="s">
        <v>214</v>
      </c>
      <c r="D334" s="150" t="s">
        <v>3641</v>
      </c>
      <c r="E334" s="151" t="s">
        <v>214</v>
      </c>
      <c r="F334" s="151" t="s">
        <v>2797</v>
      </c>
      <c r="G334" s="150" t="s">
        <v>3335</v>
      </c>
    </row>
    <row r="335" spans="1:7" ht="17.100000000000001">
      <c r="A335" s="150" t="s">
        <v>3336</v>
      </c>
      <c r="B335" s="150"/>
      <c r="C335" s="150" t="s">
        <v>214</v>
      </c>
      <c r="D335" s="150" t="s">
        <v>3641</v>
      </c>
      <c r="E335" s="151" t="s">
        <v>214</v>
      </c>
      <c r="F335" s="150" t="s">
        <v>2797</v>
      </c>
      <c r="G335" s="150" t="s">
        <v>2913</v>
      </c>
    </row>
    <row r="336" spans="1:7" ht="17.25">
      <c r="A336" s="52" t="s">
        <v>3643</v>
      </c>
      <c r="B336" s="52"/>
      <c r="C336" s="52"/>
      <c r="D336" s="52"/>
      <c r="E336" s="53"/>
      <c r="F336" s="52"/>
      <c r="G336" s="52"/>
    </row>
    <row r="337" spans="1:7" ht="17.100000000000001">
      <c r="A337" s="148" t="s">
        <v>3341</v>
      </c>
      <c r="B337" s="148"/>
      <c r="C337" s="148" t="s">
        <v>3342</v>
      </c>
      <c r="D337" s="148" t="s">
        <v>3644</v>
      </c>
      <c r="E337" s="149" t="s">
        <v>214</v>
      </c>
      <c r="F337" s="149" t="s">
        <v>2967</v>
      </c>
      <c r="G337" s="148" t="s">
        <v>2913</v>
      </c>
    </row>
    <row r="338" spans="1:7" ht="17.100000000000001">
      <c r="A338" s="150" t="s">
        <v>3343</v>
      </c>
      <c r="B338" s="150" t="s">
        <v>3344</v>
      </c>
      <c r="C338" s="150" t="s">
        <v>3083</v>
      </c>
      <c r="D338" s="150" t="s">
        <v>3644</v>
      </c>
      <c r="E338" s="151" t="s">
        <v>3083</v>
      </c>
      <c r="F338" s="151" t="s">
        <v>2797</v>
      </c>
      <c r="G338" s="150" t="s">
        <v>3345</v>
      </c>
    </row>
    <row r="339" spans="1:7" ht="17.100000000000001">
      <c r="A339" s="150" t="s">
        <v>3346</v>
      </c>
      <c r="B339" s="150"/>
      <c r="C339" s="150" t="s">
        <v>214</v>
      </c>
      <c r="D339" s="150" t="s">
        <v>3644</v>
      </c>
      <c r="E339" s="151" t="s">
        <v>214</v>
      </c>
      <c r="F339" s="151" t="s">
        <v>2797</v>
      </c>
      <c r="G339" s="150" t="s">
        <v>2913</v>
      </c>
    </row>
    <row r="340" spans="1:7" ht="17.25">
      <c r="A340" s="52" t="s">
        <v>3645</v>
      </c>
      <c r="B340" s="52"/>
      <c r="C340" s="52"/>
      <c r="D340" s="52"/>
      <c r="E340" s="53"/>
      <c r="F340" s="52"/>
      <c r="G340" s="52"/>
    </row>
    <row r="341" spans="1:7" ht="17.25">
      <c r="A341" s="150" t="s">
        <v>3348</v>
      </c>
      <c r="B341" s="150" t="s">
        <v>26</v>
      </c>
      <c r="C341" s="150" t="s">
        <v>214</v>
      </c>
      <c r="D341" s="150" t="s">
        <v>3644</v>
      </c>
      <c r="E341" s="151" t="s">
        <v>214</v>
      </c>
      <c r="F341" s="150" t="s">
        <v>2797</v>
      </c>
      <c r="G341" s="150" t="s">
        <v>2913</v>
      </c>
    </row>
    <row r="342" spans="1:7" ht="17.100000000000001">
      <c r="A342" s="150" t="s">
        <v>3349</v>
      </c>
      <c r="B342" s="150" t="s">
        <v>3350</v>
      </c>
      <c r="C342" s="150" t="s">
        <v>214</v>
      </c>
      <c r="D342" s="150" t="s">
        <v>3644</v>
      </c>
      <c r="E342" s="151" t="s">
        <v>214</v>
      </c>
      <c r="F342" s="151" t="s">
        <v>2797</v>
      </c>
      <c r="G342" s="150" t="s">
        <v>3351</v>
      </c>
    </row>
    <row r="343" spans="1:7" ht="17.100000000000001">
      <c r="A343" s="150" t="s">
        <v>3352</v>
      </c>
      <c r="B343" s="150" t="s">
        <v>3350</v>
      </c>
      <c r="C343" s="150" t="s">
        <v>214</v>
      </c>
      <c r="D343" s="150" t="s">
        <v>3644</v>
      </c>
      <c r="E343" s="151" t="s">
        <v>214</v>
      </c>
      <c r="F343" s="151" t="s">
        <v>2797</v>
      </c>
      <c r="G343" s="150" t="s">
        <v>2913</v>
      </c>
    </row>
    <row r="344" spans="1:7" ht="17.100000000000001">
      <c r="A344" s="150" t="s">
        <v>3353</v>
      </c>
      <c r="B344" s="150" t="s">
        <v>28</v>
      </c>
      <c r="C344" s="150" t="s">
        <v>214</v>
      </c>
      <c r="D344" s="150" t="s">
        <v>3644</v>
      </c>
      <c r="E344" s="151" t="s">
        <v>214</v>
      </c>
      <c r="F344" s="151" t="s">
        <v>2797</v>
      </c>
      <c r="G344" s="150" t="s">
        <v>3354</v>
      </c>
    </row>
    <row r="345" spans="1:7" ht="17.100000000000001">
      <c r="A345" s="150" t="s">
        <v>3019</v>
      </c>
      <c r="B345" s="150" t="s">
        <v>3020</v>
      </c>
      <c r="C345" s="150" t="s">
        <v>2921</v>
      </c>
      <c r="D345" s="150" t="s">
        <v>3644</v>
      </c>
      <c r="E345" s="151" t="s">
        <v>3564</v>
      </c>
      <c r="F345" s="151" t="s">
        <v>2797</v>
      </c>
      <c r="G345" s="150" t="s">
        <v>2913</v>
      </c>
    </row>
    <row r="346" spans="1:7" ht="17.25">
      <c r="A346" s="52" t="s">
        <v>3646</v>
      </c>
      <c r="B346" s="52"/>
      <c r="C346" s="52"/>
      <c r="D346" s="52"/>
      <c r="E346" s="53"/>
      <c r="F346" s="52"/>
      <c r="G346" s="52"/>
    </row>
    <row r="347" spans="1:7" ht="17.100000000000001">
      <c r="A347" s="150" t="s">
        <v>3356</v>
      </c>
      <c r="B347" s="150" t="s">
        <v>3047</v>
      </c>
      <c r="C347" s="150" t="s">
        <v>214</v>
      </c>
      <c r="D347" s="150" t="s">
        <v>3644</v>
      </c>
      <c r="E347" s="151" t="s">
        <v>214</v>
      </c>
      <c r="F347" s="151" t="s">
        <v>2797</v>
      </c>
      <c r="G347" s="150" t="s">
        <v>2913</v>
      </c>
    </row>
    <row r="348" spans="1:7" ht="17.100000000000001">
      <c r="A348" s="148" t="s">
        <v>3357</v>
      </c>
      <c r="B348" s="148" t="s">
        <v>3047</v>
      </c>
      <c r="C348" s="148" t="s">
        <v>3358</v>
      </c>
      <c r="D348" s="148" t="s">
        <v>3644</v>
      </c>
      <c r="E348" s="149" t="s">
        <v>214</v>
      </c>
      <c r="F348" s="149" t="s">
        <v>2967</v>
      </c>
      <c r="G348" s="148" t="s">
        <v>2913</v>
      </c>
    </row>
    <row r="349" spans="1:7" ht="17.100000000000001">
      <c r="A349" s="150" t="s">
        <v>3359</v>
      </c>
      <c r="B349" s="150" t="s">
        <v>3047</v>
      </c>
      <c r="C349" s="150" t="s">
        <v>3297</v>
      </c>
      <c r="D349" s="150" t="s">
        <v>3644</v>
      </c>
      <c r="E349" s="151" t="s">
        <v>214</v>
      </c>
      <c r="F349" s="151" t="s">
        <v>2797</v>
      </c>
      <c r="G349" s="150" t="s">
        <v>3360</v>
      </c>
    </row>
    <row r="350" spans="1:7" ht="17.100000000000001">
      <c r="A350" s="150" t="s">
        <v>3361</v>
      </c>
      <c r="B350" s="150" t="s">
        <v>3047</v>
      </c>
      <c r="C350" s="150" t="s">
        <v>214</v>
      </c>
      <c r="D350" s="150" t="s">
        <v>3644</v>
      </c>
      <c r="E350" s="151" t="s">
        <v>214</v>
      </c>
      <c r="F350" s="151" t="s">
        <v>2797</v>
      </c>
      <c r="G350" s="150" t="s">
        <v>2913</v>
      </c>
    </row>
    <row r="351" spans="1:7" ht="17.25">
      <c r="A351" s="52" t="s">
        <v>3647</v>
      </c>
      <c r="B351" s="52"/>
      <c r="C351" s="52"/>
      <c r="D351" s="52"/>
      <c r="E351" s="53"/>
      <c r="F351" s="52"/>
      <c r="G351" s="52"/>
    </row>
    <row r="352" spans="1:7" ht="17.100000000000001">
      <c r="A352" s="150" t="s">
        <v>3363</v>
      </c>
      <c r="B352" s="150" t="s">
        <v>3364</v>
      </c>
      <c r="C352" s="150" t="s">
        <v>3365</v>
      </c>
      <c r="D352" s="150" t="s">
        <v>3644</v>
      </c>
      <c r="E352" s="151" t="s">
        <v>214</v>
      </c>
      <c r="F352" s="150" t="s">
        <v>2797</v>
      </c>
      <c r="G352" s="150" t="s">
        <v>2913</v>
      </c>
    </row>
    <row r="353" spans="1:7" ht="17.100000000000001">
      <c r="A353" s="150" t="s">
        <v>3368</v>
      </c>
      <c r="B353" s="150" t="s">
        <v>3369</v>
      </c>
      <c r="C353" s="150" t="s">
        <v>3370</v>
      </c>
      <c r="D353" s="150" t="s">
        <v>3644</v>
      </c>
      <c r="E353" s="151" t="s">
        <v>214</v>
      </c>
      <c r="F353" s="150" t="s">
        <v>2797</v>
      </c>
      <c r="G353" s="150" t="s">
        <v>2913</v>
      </c>
    </row>
    <row r="354" spans="1:7" ht="17.100000000000001">
      <c r="A354" s="150" t="s">
        <v>3371</v>
      </c>
      <c r="B354" s="150" t="s">
        <v>3372</v>
      </c>
      <c r="C354" s="150" t="s">
        <v>214</v>
      </c>
      <c r="D354" s="150" t="s">
        <v>3644</v>
      </c>
      <c r="E354" s="151" t="s">
        <v>214</v>
      </c>
      <c r="F354" s="151" t="s">
        <v>2797</v>
      </c>
      <c r="G354" s="150" t="s">
        <v>2913</v>
      </c>
    </row>
    <row r="355" spans="1:7" ht="17.100000000000001">
      <c r="A355" s="150" t="s">
        <v>3375</v>
      </c>
      <c r="B355" s="150" t="s">
        <v>3376</v>
      </c>
      <c r="C355" s="150" t="s">
        <v>214</v>
      </c>
      <c r="D355" s="150" t="s">
        <v>3644</v>
      </c>
      <c r="E355" s="151" t="s">
        <v>214</v>
      </c>
      <c r="F355" s="151" t="s">
        <v>2797</v>
      </c>
      <c r="G355" s="150" t="s">
        <v>2913</v>
      </c>
    </row>
    <row r="356" spans="1:7" ht="17.100000000000001">
      <c r="A356" s="150" t="s">
        <v>3377</v>
      </c>
      <c r="B356" s="150" t="s">
        <v>3372</v>
      </c>
      <c r="C356" s="150" t="s">
        <v>214</v>
      </c>
      <c r="D356" s="150" t="s">
        <v>3644</v>
      </c>
      <c r="E356" s="151" t="s">
        <v>214</v>
      </c>
      <c r="F356" s="151" t="s">
        <v>2797</v>
      </c>
      <c r="G356" s="150" t="s">
        <v>2913</v>
      </c>
    </row>
    <row r="357" spans="1:7" ht="17.25">
      <c r="A357" s="150" t="s">
        <v>3378</v>
      </c>
      <c r="B357" s="150" t="s">
        <v>3372</v>
      </c>
      <c r="C357" s="150" t="s">
        <v>214</v>
      </c>
      <c r="D357" s="150" t="s">
        <v>3644</v>
      </c>
      <c r="E357" s="151" t="s">
        <v>214</v>
      </c>
      <c r="F357" s="150" t="s">
        <v>2797</v>
      </c>
      <c r="G357" s="150" t="s">
        <v>2913</v>
      </c>
    </row>
    <row r="358" spans="1:7" ht="17.25">
      <c r="A358" s="52" t="s">
        <v>3648</v>
      </c>
      <c r="B358" s="52"/>
      <c r="C358" s="52"/>
      <c r="D358" s="52"/>
      <c r="E358" s="53"/>
      <c r="F358" s="52"/>
      <c r="G358" s="52"/>
    </row>
    <row r="359" spans="1:7" ht="17.100000000000001">
      <c r="A359" s="150" t="s">
        <v>3380</v>
      </c>
      <c r="B359" s="150" t="s">
        <v>26</v>
      </c>
      <c r="C359" s="150" t="s">
        <v>214</v>
      </c>
      <c r="D359" s="150" t="s">
        <v>3644</v>
      </c>
      <c r="E359" s="151" t="s">
        <v>214</v>
      </c>
      <c r="F359" s="151" t="s">
        <v>2797</v>
      </c>
      <c r="G359" s="150" t="s">
        <v>2913</v>
      </c>
    </row>
    <row r="360" spans="1:7" ht="17.100000000000001">
      <c r="A360" s="150" t="s">
        <v>3022</v>
      </c>
      <c r="B360" s="150" t="s">
        <v>26</v>
      </c>
      <c r="C360" s="150" t="s">
        <v>2921</v>
      </c>
      <c r="D360" s="150" t="s">
        <v>3644</v>
      </c>
      <c r="E360" s="151" t="s">
        <v>3564</v>
      </c>
      <c r="F360" s="151" t="s">
        <v>2797</v>
      </c>
      <c r="G360" s="150" t="s">
        <v>2913</v>
      </c>
    </row>
    <row r="361" spans="1:7" ht="17.25">
      <c r="A361" s="150" t="s">
        <v>3023</v>
      </c>
      <c r="B361" s="150" t="s">
        <v>26</v>
      </c>
      <c r="C361" s="150" t="s">
        <v>2921</v>
      </c>
      <c r="D361" s="150" t="s">
        <v>3644</v>
      </c>
      <c r="E361" s="151" t="s">
        <v>3564</v>
      </c>
      <c r="F361" s="150" t="s">
        <v>2797</v>
      </c>
      <c r="G361" s="150" t="s">
        <v>2913</v>
      </c>
    </row>
    <row r="362" spans="1:7" ht="17.100000000000001">
      <c r="A362" s="150" t="s">
        <v>3024</v>
      </c>
      <c r="B362" s="150" t="s">
        <v>26</v>
      </c>
      <c r="C362" s="150" t="s">
        <v>2921</v>
      </c>
      <c r="D362" s="150" t="s">
        <v>3644</v>
      </c>
      <c r="E362" s="151" t="s">
        <v>3564</v>
      </c>
      <c r="F362" s="151" t="s">
        <v>2797</v>
      </c>
      <c r="G362" s="150" t="s">
        <v>2913</v>
      </c>
    </row>
    <row r="363" spans="1:7" ht="17.100000000000001">
      <c r="A363" s="150" t="s">
        <v>3025</v>
      </c>
      <c r="B363" s="150" t="s">
        <v>26</v>
      </c>
      <c r="C363" s="150" t="s">
        <v>2921</v>
      </c>
      <c r="D363" s="150" t="s">
        <v>3644</v>
      </c>
      <c r="E363" s="151" t="s">
        <v>3564</v>
      </c>
      <c r="F363" s="151" t="s">
        <v>2797</v>
      </c>
      <c r="G363" s="150" t="s">
        <v>2913</v>
      </c>
    </row>
    <row r="364" spans="1:7" ht="17.100000000000001">
      <c r="A364" s="150" t="s">
        <v>3381</v>
      </c>
      <c r="B364" s="150" t="s">
        <v>51</v>
      </c>
      <c r="C364" s="150" t="s">
        <v>214</v>
      </c>
      <c r="D364" s="150" t="s">
        <v>3644</v>
      </c>
      <c r="E364" s="151" t="s">
        <v>214</v>
      </c>
      <c r="F364" s="150" t="s">
        <v>2797</v>
      </c>
      <c r="G364" s="150" t="s">
        <v>3382</v>
      </c>
    </row>
    <row r="365" spans="1:7" ht="17.100000000000001">
      <c r="A365" s="150" t="s">
        <v>3383</v>
      </c>
      <c r="B365" s="150" t="s">
        <v>51</v>
      </c>
      <c r="C365" s="150" t="s">
        <v>214</v>
      </c>
      <c r="D365" s="150" t="s">
        <v>3644</v>
      </c>
      <c r="E365" s="151" t="s">
        <v>214</v>
      </c>
      <c r="F365" s="151" t="s">
        <v>2797</v>
      </c>
      <c r="G365" s="150" t="s">
        <v>2913</v>
      </c>
    </row>
    <row r="366" spans="1:7" ht="17.25">
      <c r="A366" s="52" t="s">
        <v>3649</v>
      </c>
      <c r="B366" s="52"/>
      <c r="C366" s="52"/>
      <c r="D366" s="52"/>
      <c r="E366" s="53"/>
      <c r="F366" s="52"/>
      <c r="G366" s="52"/>
    </row>
    <row r="367" spans="1:7" ht="17.25">
      <c r="A367" s="150" t="s">
        <v>3385</v>
      </c>
      <c r="B367" s="150" t="s">
        <v>75</v>
      </c>
      <c r="C367" s="150" t="s">
        <v>214</v>
      </c>
      <c r="D367" s="150" t="s">
        <v>3644</v>
      </c>
      <c r="E367" s="151" t="s">
        <v>214</v>
      </c>
      <c r="F367" s="150" t="s">
        <v>2797</v>
      </c>
      <c r="G367" s="150" t="s">
        <v>2913</v>
      </c>
    </row>
    <row r="368" spans="1:7" ht="17.100000000000001">
      <c r="A368" s="150" t="s">
        <v>3386</v>
      </c>
      <c r="B368" s="150" t="s">
        <v>3387</v>
      </c>
      <c r="C368" s="150" t="s">
        <v>3365</v>
      </c>
      <c r="D368" s="150" t="s">
        <v>3644</v>
      </c>
      <c r="E368" s="151" t="s">
        <v>214</v>
      </c>
      <c r="F368" s="151" t="s">
        <v>2797</v>
      </c>
      <c r="G368" s="150" t="s">
        <v>2913</v>
      </c>
    </row>
    <row r="369" spans="1:7" ht="17.100000000000001">
      <c r="A369" s="150" t="s">
        <v>3388</v>
      </c>
      <c r="B369" s="150" t="s">
        <v>75</v>
      </c>
      <c r="C369" s="150" t="s">
        <v>3389</v>
      </c>
      <c r="D369" s="150" t="s">
        <v>3644</v>
      </c>
      <c r="E369" s="151" t="s">
        <v>214</v>
      </c>
      <c r="F369" s="151" t="s">
        <v>2797</v>
      </c>
      <c r="G369" s="150" t="s">
        <v>3390</v>
      </c>
    </row>
    <row r="370" spans="1:7" ht="17.100000000000001">
      <c r="A370" s="148" t="s">
        <v>3027</v>
      </c>
      <c r="B370" s="148" t="s">
        <v>3020</v>
      </c>
      <c r="C370" s="148" t="s">
        <v>3028</v>
      </c>
      <c r="D370" s="148" t="s">
        <v>3644</v>
      </c>
      <c r="E370" s="149" t="s">
        <v>214</v>
      </c>
      <c r="F370" s="149" t="s">
        <v>2967</v>
      </c>
      <c r="G370" s="148" t="s">
        <v>2913</v>
      </c>
    </row>
    <row r="371" spans="1:7" ht="17.100000000000001">
      <c r="A371" s="150" t="s">
        <v>3030</v>
      </c>
      <c r="B371" s="150" t="s">
        <v>3020</v>
      </c>
      <c r="C371" s="150" t="s">
        <v>2921</v>
      </c>
      <c r="D371" s="150" t="s">
        <v>3644</v>
      </c>
      <c r="E371" s="151" t="s">
        <v>3564</v>
      </c>
      <c r="F371" s="151" t="s">
        <v>2797</v>
      </c>
      <c r="G371" s="150" t="s">
        <v>2913</v>
      </c>
    </row>
    <row r="372" spans="1:7" ht="17.25">
      <c r="A372" s="150" t="s">
        <v>3031</v>
      </c>
      <c r="B372" s="150" t="s">
        <v>3020</v>
      </c>
      <c r="C372" s="150" t="s">
        <v>2921</v>
      </c>
      <c r="D372" s="150" t="s">
        <v>3644</v>
      </c>
      <c r="E372" s="151" t="s">
        <v>3564</v>
      </c>
      <c r="F372" s="150" t="s">
        <v>2797</v>
      </c>
      <c r="G372" s="150" t="s">
        <v>2913</v>
      </c>
    </row>
    <row r="373" spans="1:7">
      <c r="A373" s="36" t="s">
        <v>3032</v>
      </c>
      <c r="B373" s="36" t="s">
        <v>3020</v>
      </c>
      <c r="C373" s="36" t="s">
        <v>2921</v>
      </c>
      <c r="D373" s="36" t="s">
        <v>3644</v>
      </c>
      <c r="E373" s="51" t="s">
        <v>3564</v>
      </c>
      <c r="F373" s="51" t="s">
        <v>2797</v>
      </c>
      <c r="G373" s="36" t="s">
        <v>2913</v>
      </c>
    </row>
    <row r="374" spans="1:7" ht="17.100000000000001">
      <c r="A374" s="150" t="s">
        <v>3391</v>
      </c>
      <c r="B374" s="150" t="s">
        <v>75</v>
      </c>
      <c r="C374" s="150" t="s">
        <v>3083</v>
      </c>
      <c r="D374" s="150" t="s">
        <v>3644</v>
      </c>
      <c r="E374" s="151" t="s">
        <v>3083</v>
      </c>
      <c r="F374" s="151" t="s">
        <v>2797</v>
      </c>
      <c r="G374" s="150" t="s">
        <v>2913</v>
      </c>
    </row>
    <row r="375" spans="1:7" ht="17.100000000000001">
      <c r="A375" s="150" t="s">
        <v>3392</v>
      </c>
      <c r="B375" s="150" t="s">
        <v>84</v>
      </c>
      <c r="C375" s="150" t="s">
        <v>214</v>
      </c>
      <c r="D375" s="150" t="s">
        <v>3644</v>
      </c>
      <c r="E375" s="151" t="s">
        <v>214</v>
      </c>
      <c r="F375" s="151" t="s">
        <v>2797</v>
      </c>
      <c r="G375" s="150" t="s">
        <v>2913</v>
      </c>
    </row>
    <row r="376" spans="1:7" ht="17.100000000000001">
      <c r="A376" s="150" t="s">
        <v>3393</v>
      </c>
      <c r="B376" s="150" t="s">
        <v>3387</v>
      </c>
      <c r="C376" s="150" t="s">
        <v>214</v>
      </c>
      <c r="D376" s="150" t="s">
        <v>3644</v>
      </c>
      <c r="E376" s="151" t="s">
        <v>214</v>
      </c>
      <c r="F376" s="151" t="s">
        <v>2797</v>
      </c>
      <c r="G376" s="150" t="s">
        <v>2913</v>
      </c>
    </row>
    <row r="377" spans="1:7" ht="17.25">
      <c r="A377" s="52" t="s">
        <v>3650</v>
      </c>
      <c r="B377" s="52"/>
      <c r="C377" s="52"/>
      <c r="D377" s="52"/>
      <c r="E377" s="53"/>
      <c r="F377" s="52"/>
      <c r="G377" s="52"/>
    </row>
    <row r="378" spans="1:7" ht="17.100000000000001">
      <c r="A378" s="150" t="s">
        <v>3395</v>
      </c>
      <c r="B378" s="150" t="s">
        <v>3020</v>
      </c>
      <c r="C378" s="150" t="s">
        <v>3083</v>
      </c>
      <c r="D378" s="150" t="s">
        <v>3644</v>
      </c>
      <c r="E378" s="151" t="s">
        <v>3083</v>
      </c>
      <c r="F378" s="151" t="s">
        <v>2797</v>
      </c>
      <c r="G378" s="150" t="s">
        <v>2913</v>
      </c>
    </row>
    <row r="379" spans="1:7" ht="17.25">
      <c r="A379" s="150" t="s">
        <v>3396</v>
      </c>
      <c r="B379" s="150" t="s">
        <v>3020</v>
      </c>
      <c r="C379" s="150" t="s">
        <v>3397</v>
      </c>
      <c r="D379" s="150" t="s">
        <v>3644</v>
      </c>
      <c r="E379" s="151" t="s">
        <v>3083</v>
      </c>
      <c r="F379" s="150" t="s">
        <v>2797</v>
      </c>
      <c r="G379" s="150" t="s">
        <v>2913</v>
      </c>
    </row>
    <row r="380" spans="1:7" ht="17.100000000000001">
      <c r="A380" s="150" t="s">
        <v>3398</v>
      </c>
      <c r="B380" s="150" t="s">
        <v>75</v>
      </c>
      <c r="C380" s="150" t="s">
        <v>214</v>
      </c>
      <c r="D380" s="150" t="s">
        <v>3644</v>
      </c>
      <c r="E380" s="151" t="s">
        <v>214</v>
      </c>
      <c r="F380" s="151" t="s">
        <v>2797</v>
      </c>
      <c r="G380" s="150" t="s">
        <v>2913</v>
      </c>
    </row>
    <row r="381" spans="1:7" ht="17.100000000000001">
      <c r="A381" s="150" t="s">
        <v>3399</v>
      </c>
      <c r="B381" s="150" t="s">
        <v>75</v>
      </c>
      <c r="C381" s="150" t="s">
        <v>214</v>
      </c>
      <c r="D381" s="150" t="s">
        <v>3644</v>
      </c>
      <c r="E381" s="151" t="s">
        <v>214</v>
      </c>
      <c r="F381" s="151" t="s">
        <v>2797</v>
      </c>
      <c r="G381" s="150" t="s">
        <v>2913</v>
      </c>
    </row>
    <row r="382" spans="1:7" ht="17.100000000000001">
      <c r="A382" s="150" t="s">
        <v>3400</v>
      </c>
      <c r="B382" s="150" t="s">
        <v>51</v>
      </c>
      <c r="C382" s="150" t="s">
        <v>214</v>
      </c>
      <c r="D382" s="150" t="s">
        <v>3644</v>
      </c>
      <c r="E382" s="151" t="s">
        <v>214</v>
      </c>
      <c r="F382" s="151" t="s">
        <v>2797</v>
      </c>
      <c r="G382" s="150" t="s">
        <v>2913</v>
      </c>
    </row>
    <row r="383" spans="1:7" ht="17.100000000000001">
      <c r="A383" s="150" t="s">
        <v>3401</v>
      </c>
      <c r="B383" s="150" t="s">
        <v>76</v>
      </c>
      <c r="C383" s="150" t="s">
        <v>3083</v>
      </c>
      <c r="D383" s="150" t="s">
        <v>3644</v>
      </c>
      <c r="E383" s="151" t="s">
        <v>3083</v>
      </c>
      <c r="F383" s="150" t="s">
        <v>2797</v>
      </c>
      <c r="G383" s="150" t="s">
        <v>2913</v>
      </c>
    </row>
    <row r="384" spans="1:7" ht="17.100000000000001">
      <c r="A384" s="150" t="s">
        <v>3402</v>
      </c>
      <c r="B384" s="150" t="s">
        <v>76</v>
      </c>
      <c r="C384" s="150" t="s">
        <v>3083</v>
      </c>
      <c r="D384" s="150" t="s">
        <v>3644</v>
      </c>
      <c r="E384" s="151" t="s">
        <v>3083</v>
      </c>
      <c r="F384" s="151" t="s">
        <v>2797</v>
      </c>
      <c r="G384" s="150" t="s">
        <v>2913</v>
      </c>
    </row>
    <row r="385" spans="1:7" ht="17.100000000000001">
      <c r="A385" s="150" t="s">
        <v>3037</v>
      </c>
      <c r="B385" s="150" t="s">
        <v>3020</v>
      </c>
      <c r="C385" s="150" t="s">
        <v>2921</v>
      </c>
      <c r="D385" s="150" t="s">
        <v>3644</v>
      </c>
      <c r="E385" s="151" t="s">
        <v>3564</v>
      </c>
      <c r="F385" s="151" t="s">
        <v>2797</v>
      </c>
      <c r="G385" s="150" t="s">
        <v>2913</v>
      </c>
    </row>
    <row r="386" spans="1:7" ht="17.100000000000001">
      <c r="A386" s="150" t="s">
        <v>3403</v>
      </c>
      <c r="B386" s="150" t="s">
        <v>76</v>
      </c>
      <c r="C386" s="150" t="s">
        <v>214</v>
      </c>
      <c r="D386" s="150" t="s">
        <v>3644</v>
      </c>
      <c r="E386" s="151" t="s">
        <v>214</v>
      </c>
      <c r="F386" s="150" t="s">
        <v>2797</v>
      </c>
      <c r="G386" s="150" t="s">
        <v>3404</v>
      </c>
    </row>
    <row r="387" spans="1:7" ht="17.25">
      <c r="A387" s="150" t="s">
        <v>3038</v>
      </c>
      <c r="B387" s="150" t="s">
        <v>3020</v>
      </c>
      <c r="C387" s="150" t="s">
        <v>2921</v>
      </c>
      <c r="D387" s="150" t="s">
        <v>3644</v>
      </c>
      <c r="E387" s="151" t="s">
        <v>3564</v>
      </c>
      <c r="F387" s="150" t="s">
        <v>2797</v>
      </c>
      <c r="G387" s="150" t="s">
        <v>2913</v>
      </c>
    </row>
    <row r="388" spans="1:7" ht="17.25">
      <c r="A388" s="52" t="s">
        <v>3651</v>
      </c>
      <c r="B388" s="52"/>
      <c r="C388" s="52"/>
      <c r="D388" s="52"/>
      <c r="E388" s="53"/>
      <c r="F388" s="52"/>
      <c r="G388" s="52"/>
    </row>
    <row r="389" spans="1:7" ht="17.100000000000001">
      <c r="A389" s="150" t="s">
        <v>3406</v>
      </c>
      <c r="B389" s="150" t="s">
        <v>83</v>
      </c>
      <c r="C389" s="150" t="s">
        <v>214</v>
      </c>
      <c r="D389" s="150" t="s">
        <v>3644</v>
      </c>
      <c r="E389" s="151" t="s">
        <v>214</v>
      </c>
      <c r="F389" s="151" t="s">
        <v>2797</v>
      </c>
      <c r="G389" s="150" t="s">
        <v>2913</v>
      </c>
    </row>
    <row r="390" spans="1:7" ht="17.100000000000001">
      <c r="A390" s="150" t="s">
        <v>3407</v>
      </c>
      <c r="B390" s="150" t="s">
        <v>85</v>
      </c>
      <c r="C390" s="150" t="s">
        <v>214</v>
      </c>
      <c r="D390" s="150" t="s">
        <v>3644</v>
      </c>
      <c r="E390" s="151" t="s">
        <v>214</v>
      </c>
      <c r="F390" s="151" t="s">
        <v>2797</v>
      </c>
      <c r="G390" s="150" t="s">
        <v>2913</v>
      </c>
    </row>
    <row r="391" spans="1:7" ht="17.25">
      <c r="A391" s="52" t="s">
        <v>3537</v>
      </c>
      <c r="B391" s="52"/>
      <c r="C391" s="52"/>
      <c r="D391" s="52"/>
      <c r="E391" s="53"/>
      <c r="F391" s="52"/>
      <c r="G391" s="52"/>
    </row>
    <row r="392" spans="1:7" ht="17.100000000000001">
      <c r="A392" s="150" t="s">
        <v>3416</v>
      </c>
      <c r="B392" s="150" t="s">
        <v>3041</v>
      </c>
      <c r="C392" s="150" t="s">
        <v>3083</v>
      </c>
      <c r="D392" s="150" t="s">
        <v>3644</v>
      </c>
      <c r="E392" s="151" t="s">
        <v>3083</v>
      </c>
      <c r="F392" s="151" t="s">
        <v>2797</v>
      </c>
      <c r="G392" s="150" t="s">
        <v>3417</v>
      </c>
    </row>
    <row r="393" spans="1:7" ht="17.100000000000001">
      <c r="A393" s="150" t="s">
        <v>3418</v>
      </c>
      <c r="B393" s="150" t="s">
        <v>89</v>
      </c>
      <c r="C393" s="150" t="s">
        <v>214</v>
      </c>
      <c r="D393" s="150" t="s">
        <v>3644</v>
      </c>
      <c r="E393" s="151" t="s">
        <v>214</v>
      </c>
      <c r="F393" s="151" t="s">
        <v>2797</v>
      </c>
      <c r="G393" s="150" t="s">
        <v>3419</v>
      </c>
    </row>
    <row r="394" spans="1:7" ht="17.100000000000001">
      <c r="A394" s="150" t="s">
        <v>3420</v>
      </c>
      <c r="B394" s="150" t="s">
        <v>3421</v>
      </c>
      <c r="C394" s="150" t="s">
        <v>214</v>
      </c>
      <c r="D394" s="150" t="s">
        <v>3644</v>
      </c>
      <c r="E394" s="151" t="s">
        <v>214</v>
      </c>
      <c r="F394" s="150" t="s">
        <v>2797</v>
      </c>
      <c r="G394" s="150" t="s">
        <v>3422</v>
      </c>
    </row>
    <row r="395" spans="1:7" ht="17.100000000000001">
      <c r="A395" s="150" t="s">
        <v>3424</v>
      </c>
      <c r="B395" s="150" t="s">
        <v>3421</v>
      </c>
      <c r="C395" s="150" t="s">
        <v>1902</v>
      </c>
      <c r="D395" s="150" t="s">
        <v>3644</v>
      </c>
      <c r="E395" s="151" t="s">
        <v>214</v>
      </c>
      <c r="F395" s="151" t="s">
        <v>2797</v>
      </c>
      <c r="G395" s="150" t="s">
        <v>2913</v>
      </c>
    </row>
    <row r="396" spans="1:7" ht="17.100000000000001">
      <c r="A396" s="150" t="s">
        <v>3425</v>
      </c>
      <c r="B396" s="150" t="s">
        <v>86</v>
      </c>
      <c r="C396" s="150" t="s">
        <v>214</v>
      </c>
      <c r="D396" s="150" t="s">
        <v>3644</v>
      </c>
      <c r="E396" s="151" t="s">
        <v>214</v>
      </c>
      <c r="F396" s="151" t="s">
        <v>2797</v>
      </c>
      <c r="G396" s="150" t="s">
        <v>2913</v>
      </c>
    </row>
    <row r="397" spans="1:7" ht="17.100000000000001">
      <c r="A397" s="150" t="s">
        <v>3059</v>
      </c>
      <c r="B397" s="150" t="s">
        <v>3060</v>
      </c>
      <c r="C397" s="150" t="s">
        <v>2921</v>
      </c>
      <c r="D397" s="150" t="s">
        <v>3644</v>
      </c>
      <c r="E397" s="151" t="s">
        <v>3564</v>
      </c>
      <c r="F397" s="150" t="s">
        <v>2797</v>
      </c>
      <c r="G397" s="150" t="s">
        <v>2913</v>
      </c>
    </row>
    <row r="398" spans="1:7" ht="17.25">
      <c r="A398" s="150" t="s">
        <v>3059</v>
      </c>
      <c r="B398" s="150" t="s">
        <v>3060</v>
      </c>
      <c r="C398" s="150" t="s">
        <v>2921</v>
      </c>
      <c r="D398" s="150" t="s">
        <v>3644</v>
      </c>
      <c r="E398" s="151" t="s">
        <v>3564</v>
      </c>
      <c r="F398" s="150" t="s">
        <v>2797</v>
      </c>
      <c r="G398" s="150" t="s">
        <v>2913</v>
      </c>
    </row>
    <row r="399" spans="1:7" ht="17.25">
      <c r="A399" s="52" t="s">
        <v>3538</v>
      </c>
      <c r="B399" s="52"/>
      <c r="C399" s="52"/>
      <c r="D399" s="52"/>
      <c r="E399" s="53"/>
      <c r="F399" s="52"/>
      <c r="G399" s="52"/>
    </row>
    <row r="400" spans="1:7" ht="17.100000000000001">
      <c r="A400" s="150" t="s">
        <v>3427</v>
      </c>
      <c r="B400" s="150" t="s">
        <v>91</v>
      </c>
      <c r="C400" s="150" t="s">
        <v>3083</v>
      </c>
      <c r="D400" s="150" t="s">
        <v>3644</v>
      </c>
      <c r="E400" s="151" t="s">
        <v>3083</v>
      </c>
      <c r="F400" s="151" t="s">
        <v>2797</v>
      </c>
      <c r="G400" s="150" t="s">
        <v>2913</v>
      </c>
    </row>
    <row r="401" spans="1:7" ht="17.100000000000001">
      <c r="A401" s="150" t="s">
        <v>3428</v>
      </c>
      <c r="B401" s="150" t="s">
        <v>89</v>
      </c>
      <c r="C401" s="150" t="s">
        <v>3083</v>
      </c>
      <c r="D401" s="150" t="s">
        <v>3644</v>
      </c>
      <c r="E401" s="151" t="s">
        <v>3083</v>
      </c>
      <c r="F401" s="151" t="s">
        <v>2797</v>
      </c>
      <c r="G401" s="150" t="s">
        <v>3429</v>
      </c>
    </row>
    <row r="402" spans="1:7" ht="17.100000000000001">
      <c r="A402" s="150" t="s">
        <v>3430</v>
      </c>
      <c r="B402" s="150" t="s">
        <v>90</v>
      </c>
      <c r="C402" s="150" t="s">
        <v>3083</v>
      </c>
      <c r="D402" s="150" t="s">
        <v>3644</v>
      </c>
      <c r="E402" s="151" t="s">
        <v>3083</v>
      </c>
      <c r="F402" s="151" t="s">
        <v>2797</v>
      </c>
      <c r="G402" s="150" t="s">
        <v>3431</v>
      </c>
    </row>
    <row r="403" spans="1:7" ht="17.100000000000001">
      <c r="A403" s="150" t="s">
        <v>3432</v>
      </c>
      <c r="B403" s="150" t="s">
        <v>90</v>
      </c>
      <c r="C403" s="150" t="s">
        <v>3083</v>
      </c>
      <c r="D403" s="150" t="s">
        <v>3644</v>
      </c>
      <c r="E403" s="151" t="s">
        <v>3083</v>
      </c>
      <c r="F403" s="151" t="s">
        <v>2797</v>
      </c>
      <c r="G403" s="150" t="s">
        <v>3433</v>
      </c>
    </row>
    <row r="404" spans="1:7" ht="17.100000000000001">
      <c r="A404" s="150" t="s">
        <v>3434</v>
      </c>
      <c r="B404" s="150" t="s">
        <v>89</v>
      </c>
      <c r="C404" s="150" t="s">
        <v>214</v>
      </c>
      <c r="D404" s="150" t="s">
        <v>3644</v>
      </c>
      <c r="E404" s="151" t="s">
        <v>214</v>
      </c>
      <c r="F404" s="150" t="s">
        <v>2797</v>
      </c>
      <c r="G404" s="150" t="s">
        <v>2913</v>
      </c>
    </row>
    <row r="405" spans="1:7" ht="17.25">
      <c r="A405" s="52" t="s">
        <v>3539</v>
      </c>
      <c r="B405" s="52"/>
      <c r="C405" s="52"/>
      <c r="D405" s="52"/>
      <c r="E405" s="53"/>
      <c r="F405" s="52"/>
      <c r="G405" s="52"/>
    </row>
    <row r="406" spans="1:7" ht="17.100000000000001">
      <c r="A406" s="150" t="s">
        <v>3438</v>
      </c>
      <c r="B406" s="150" t="s">
        <v>94</v>
      </c>
      <c r="C406" s="150" t="s">
        <v>214</v>
      </c>
      <c r="D406" s="150" t="s">
        <v>3644</v>
      </c>
      <c r="E406" s="151" t="s">
        <v>214</v>
      </c>
      <c r="F406" s="151" t="s">
        <v>2797</v>
      </c>
      <c r="G406" s="150" t="s">
        <v>2913</v>
      </c>
    </row>
    <row r="407" spans="1:7" ht="17.100000000000001">
      <c r="A407" s="150" t="s">
        <v>3439</v>
      </c>
      <c r="B407" s="150" t="s">
        <v>94</v>
      </c>
      <c r="C407" s="150" t="s">
        <v>3083</v>
      </c>
      <c r="D407" s="150" t="s">
        <v>3644</v>
      </c>
      <c r="E407" s="151" t="s">
        <v>3083</v>
      </c>
      <c r="F407" s="151" t="s">
        <v>2797</v>
      </c>
      <c r="G407" s="150" t="s">
        <v>3440</v>
      </c>
    </row>
    <row r="408" spans="1:7" ht="17.100000000000001">
      <c r="A408" s="150" t="s">
        <v>3445</v>
      </c>
      <c r="B408" s="150" t="s">
        <v>95</v>
      </c>
      <c r="C408" s="150" t="s">
        <v>3297</v>
      </c>
      <c r="D408" s="150" t="s">
        <v>3644</v>
      </c>
      <c r="E408" s="151" t="s">
        <v>214</v>
      </c>
      <c r="F408" s="151" t="s">
        <v>2797</v>
      </c>
      <c r="G408" s="150" t="s">
        <v>3446</v>
      </c>
    </row>
    <row r="409" spans="1:7" ht="17.25">
      <c r="A409" s="150" t="s">
        <v>3447</v>
      </c>
      <c r="B409" s="150" t="s">
        <v>94</v>
      </c>
      <c r="C409" s="150" t="s">
        <v>3448</v>
      </c>
      <c r="D409" s="150" t="s">
        <v>3644</v>
      </c>
      <c r="E409" s="151" t="s">
        <v>214</v>
      </c>
      <c r="F409" s="150" t="s">
        <v>2797</v>
      </c>
      <c r="G409" s="150" t="s">
        <v>2913</v>
      </c>
    </row>
    <row r="410" spans="1:7" ht="17.100000000000001">
      <c r="A410" s="150" t="s">
        <v>3449</v>
      </c>
      <c r="B410" s="150" t="s">
        <v>94</v>
      </c>
      <c r="C410" s="150" t="s">
        <v>3450</v>
      </c>
      <c r="D410" s="150" t="s">
        <v>3644</v>
      </c>
      <c r="E410" s="151" t="s">
        <v>214</v>
      </c>
      <c r="F410" s="150" t="s">
        <v>2797</v>
      </c>
      <c r="G410" s="150" t="s">
        <v>3451</v>
      </c>
    </row>
    <row r="411" spans="1:7" ht="17.100000000000001">
      <c r="A411" s="150" t="s">
        <v>3452</v>
      </c>
      <c r="B411" s="150" t="s">
        <v>94</v>
      </c>
      <c r="C411" s="150" t="s">
        <v>3453</v>
      </c>
      <c r="D411" s="150" t="s">
        <v>3644</v>
      </c>
      <c r="E411" s="151" t="s">
        <v>214</v>
      </c>
      <c r="F411" s="151" t="s">
        <v>2797</v>
      </c>
      <c r="G411" s="150" t="s">
        <v>3454</v>
      </c>
    </row>
    <row r="412" spans="1:7" ht="17.25">
      <c r="A412" s="52" t="s">
        <v>3652</v>
      </c>
      <c r="B412" s="52"/>
      <c r="C412" s="52"/>
      <c r="D412" s="52"/>
      <c r="E412" s="53"/>
      <c r="F412" s="52"/>
      <c r="G412" s="52"/>
    </row>
    <row r="413" spans="1:7" ht="17.100000000000001">
      <c r="A413" s="150" t="s">
        <v>3456</v>
      </c>
      <c r="B413" s="150" t="s">
        <v>100</v>
      </c>
      <c r="C413" s="150" t="s">
        <v>3457</v>
      </c>
      <c r="D413" s="150" t="s">
        <v>3644</v>
      </c>
      <c r="E413" s="151" t="s">
        <v>214</v>
      </c>
      <c r="F413" s="151" t="s">
        <v>2797</v>
      </c>
      <c r="G413" s="150" t="s">
        <v>3458</v>
      </c>
    </row>
    <row r="414" spans="1:7" ht="17.100000000000001">
      <c r="A414" s="150" t="s">
        <v>3076</v>
      </c>
      <c r="B414" s="150" t="s">
        <v>103</v>
      </c>
      <c r="C414" s="150" t="s">
        <v>2921</v>
      </c>
      <c r="D414" s="150" t="s">
        <v>3644</v>
      </c>
      <c r="E414" s="151" t="s">
        <v>3564</v>
      </c>
      <c r="F414" s="151" t="s">
        <v>2797</v>
      </c>
      <c r="G414" s="150" t="s">
        <v>2913</v>
      </c>
    </row>
    <row r="415" spans="1:7" ht="17.100000000000001">
      <c r="A415" s="150" t="s">
        <v>3077</v>
      </c>
      <c r="B415" s="150" t="s">
        <v>101</v>
      </c>
      <c r="C415" s="150" t="s">
        <v>3078</v>
      </c>
      <c r="D415" s="150" t="s">
        <v>3644</v>
      </c>
      <c r="E415" s="151" t="s">
        <v>214</v>
      </c>
      <c r="F415" s="151" t="s">
        <v>2797</v>
      </c>
      <c r="G415" s="150" t="s">
        <v>3079</v>
      </c>
    </row>
    <row r="416" spans="1:7" ht="17.100000000000001">
      <c r="A416" s="150" t="s">
        <v>3080</v>
      </c>
      <c r="B416" s="150" t="s">
        <v>3020</v>
      </c>
      <c r="C416" s="150" t="s">
        <v>2921</v>
      </c>
      <c r="D416" s="150" t="s">
        <v>3644</v>
      </c>
      <c r="E416" s="151" t="s">
        <v>3564</v>
      </c>
      <c r="F416" s="150" t="s">
        <v>2797</v>
      </c>
      <c r="G416" s="150" t="s">
        <v>2913</v>
      </c>
    </row>
    <row r="417" spans="1:7" ht="17.100000000000001">
      <c r="A417" s="150" t="s">
        <v>3459</v>
      </c>
      <c r="B417" s="150" t="s">
        <v>3020</v>
      </c>
      <c r="C417" s="150" t="s">
        <v>214</v>
      </c>
      <c r="D417" s="150" t="s">
        <v>3644</v>
      </c>
      <c r="E417" s="151" t="s">
        <v>214</v>
      </c>
      <c r="F417" s="151" t="s">
        <v>2797</v>
      </c>
      <c r="G417" s="150" t="s">
        <v>2913</v>
      </c>
    </row>
    <row r="418" spans="1:7" ht="17.25">
      <c r="A418" s="52" t="s">
        <v>3540</v>
      </c>
      <c r="B418" s="52"/>
      <c r="C418" s="52"/>
      <c r="D418" s="52"/>
      <c r="E418" s="53"/>
      <c r="F418" s="52"/>
      <c r="G418" s="52"/>
    </row>
    <row r="419" spans="1:7" ht="17.100000000000001">
      <c r="A419" s="148" t="s">
        <v>3082</v>
      </c>
      <c r="B419" s="148" t="s">
        <v>35</v>
      </c>
      <c r="C419" s="148" t="s">
        <v>3083</v>
      </c>
      <c r="D419" s="148" t="s">
        <v>3653</v>
      </c>
      <c r="E419" s="149" t="s">
        <v>3083</v>
      </c>
      <c r="F419" s="149" t="s">
        <v>2967</v>
      </c>
      <c r="G419" s="148" t="s">
        <v>3085</v>
      </c>
    </row>
    <row r="420" spans="1:7" ht="17.25">
      <c r="A420" s="148" t="s">
        <v>3090</v>
      </c>
      <c r="B420" s="148" t="s">
        <v>42</v>
      </c>
      <c r="C420" s="148" t="s">
        <v>3091</v>
      </c>
      <c r="D420" s="148" t="s">
        <v>3653</v>
      </c>
      <c r="E420" s="149" t="s">
        <v>214</v>
      </c>
      <c r="F420" s="149" t="s">
        <v>2967</v>
      </c>
      <c r="G420" s="148" t="s">
        <v>3093</v>
      </c>
    </row>
    <row r="421" spans="1:7" ht="17.100000000000001">
      <c r="A421" s="148" t="s">
        <v>3094</v>
      </c>
      <c r="B421" s="148" t="s">
        <v>42</v>
      </c>
      <c r="C421" s="148" t="s">
        <v>3083</v>
      </c>
      <c r="D421" s="148" t="s">
        <v>3653</v>
      </c>
      <c r="E421" s="149" t="s">
        <v>3083</v>
      </c>
      <c r="F421" s="149" t="s">
        <v>2967</v>
      </c>
      <c r="G421" s="148" t="s">
        <v>3085</v>
      </c>
    </row>
    <row r="422" spans="1:7" ht="17.100000000000001">
      <c r="A422" s="148" t="s">
        <v>3095</v>
      </c>
      <c r="B422" s="148" t="s">
        <v>44</v>
      </c>
      <c r="C422" s="148" t="s">
        <v>1902</v>
      </c>
      <c r="D422" s="148" t="s">
        <v>3653</v>
      </c>
      <c r="E422" s="149" t="s">
        <v>214</v>
      </c>
      <c r="F422" s="149" t="s">
        <v>2967</v>
      </c>
      <c r="G422" s="148" t="s">
        <v>3096</v>
      </c>
    </row>
    <row r="423" spans="1:7" ht="17.100000000000001">
      <c r="A423" s="148" t="s">
        <v>3097</v>
      </c>
      <c r="B423" s="148" t="s">
        <v>44</v>
      </c>
      <c r="C423" s="148" t="s">
        <v>214</v>
      </c>
      <c r="D423" s="148" t="s">
        <v>3653</v>
      </c>
      <c r="E423" s="149" t="s">
        <v>214</v>
      </c>
      <c r="F423" s="149" t="s">
        <v>2967</v>
      </c>
      <c r="G423" s="148" t="s">
        <v>3098</v>
      </c>
    </row>
    <row r="424" spans="1:7" ht="17.25">
      <c r="A424" s="52" t="s">
        <v>3542</v>
      </c>
      <c r="B424" s="52"/>
      <c r="C424" s="52"/>
      <c r="D424" s="52"/>
      <c r="E424" s="53"/>
      <c r="F424" s="52"/>
      <c r="G424" s="52"/>
    </row>
    <row r="425" spans="1:7" ht="17.100000000000001">
      <c r="A425" s="148" t="s">
        <v>2915</v>
      </c>
      <c r="B425" s="148" t="s">
        <v>35</v>
      </c>
      <c r="C425" s="148" t="s">
        <v>2916</v>
      </c>
      <c r="D425" s="148" t="s">
        <v>3653</v>
      </c>
      <c r="E425" s="149" t="s">
        <v>214</v>
      </c>
      <c r="F425" s="149" t="s">
        <v>2967</v>
      </c>
      <c r="G425" s="148" t="s">
        <v>2919</v>
      </c>
    </row>
    <row r="426" spans="1:7" ht="17.25">
      <c r="A426" s="148" t="s">
        <v>3103</v>
      </c>
      <c r="B426" s="148" t="s">
        <v>35</v>
      </c>
      <c r="C426" s="148" t="s">
        <v>3104</v>
      </c>
      <c r="D426" s="148" t="s">
        <v>3653</v>
      </c>
      <c r="E426" s="149" t="s">
        <v>3342</v>
      </c>
      <c r="F426" s="149" t="s">
        <v>2967</v>
      </c>
      <c r="G426" s="148" t="s">
        <v>3106</v>
      </c>
    </row>
    <row r="427" spans="1:7" ht="17.100000000000001">
      <c r="A427" s="148" t="s">
        <v>2920</v>
      </c>
      <c r="B427" s="148" t="s">
        <v>36</v>
      </c>
      <c r="C427" s="148" t="s">
        <v>2921</v>
      </c>
      <c r="D427" s="148" t="s">
        <v>3653</v>
      </c>
      <c r="E427" s="149" t="s">
        <v>3564</v>
      </c>
      <c r="F427" s="149" t="s">
        <v>2967</v>
      </c>
      <c r="G427" s="148" t="s">
        <v>2923</v>
      </c>
    </row>
    <row r="428" spans="1:7">
      <c r="A428" s="37" t="s">
        <v>3108</v>
      </c>
      <c r="B428" s="37" t="s">
        <v>36</v>
      </c>
      <c r="C428" s="37" t="s">
        <v>214</v>
      </c>
      <c r="D428" s="37" t="s">
        <v>3653</v>
      </c>
      <c r="E428" s="38" t="s">
        <v>214</v>
      </c>
      <c r="F428" s="38" t="s">
        <v>2967</v>
      </c>
      <c r="G428" s="37" t="s">
        <v>3109</v>
      </c>
    </row>
    <row r="429" spans="1:7" ht="17.100000000000001">
      <c r="A429" s="148" t="s">
        <v>3114</v>
      </c>
      <c r="B429" s="148" t="s">
        <v>38</v>
      </c>
      <c r="C429" s="148" t="s">
        <v>3115</v>
      </c>
      <c r="D429" s="148" t="s">
        <v>3653</v>
      </c>
      <c r="E429" s="149" t="s">
        <v>1330</v>
      </c>
      <c r="F429" s="149" t="s">
        <v>2967</v>
      </c>
      <c r="G429" s="148" t="s">
        <v>3116</v>
      </c>
    </row>
    <row r="430" spans="1:7">
      <c r="A430" s="37" t="s">
        <v>3117</v>
      </c>
      <c r="B430" s="37" t="s">
        <v>42</v>
      </c>
      <c r="C430" s="37" t="s">
        <v>214</v>
      </c>
      <c r="D430" s="37" t="s">
        <v>3653</v>
      </c>
      <c r="E430" s="38" t="s">
        <v>214</v>
      </c>
      <c r="F430" s="38" t="s">
        <v>2967</v>
      </c>
      <c r="G430" s="37" t="s">
        <v>3118</v>
      </c>
    </row>
    <row r="431" spans="1:7" ht="17.100000000000001">
      <c r="A431" s="148" t="s">
        <v>2927</v>
      </c>
      <c r="B431" s="148" t="s">
        <v>42</v>
      </c>
      <c r="C431" s="148" t="s">
        <v>2921</v>
      </c>
      <c r="D431" s="148" t="s">
        <v>3653</v>
      </c>
      <c r="E431" s="149" t="s">
        <v>3564</v>
      </c>
      <c r="F431" s="149" t="s">
        <v>2967</v>
      </c>
      <c r="G431" s="148" t="s">
        <v>2928</v>
      </c>
    </row>
    <row r="432" spans="1:7">
      <c r="A432" s="37" t="s">
        <v>3122</v>
      </c>
      <c r="B432" s="37" t="s">
        <v>44</v>
      </c>
      <c r="C432" s="37" t="s">
        <v>214</v>
      </c>
      <c r="D432" s="37" t="s">
        <v>3653</v>
      </c>
      <c r="E432" s="38" t="s">
        <v>214</v>
      </c>
      <c r="F432" s="38" t="s">
        <v>2967</v>
      </c>
      <c r="G432" s="37" t="s">
        <v>3123</v>
      </c>
    </row>
    <row r="433" spans="1:7" ht="17.25">
      <c r="A433" s="148" t="s">
        <v>2929</v>
      </c>
      <c r="B433" s="148" t="s">
        <v>44</v>
      </c>
      <c r="C433" s="148" t="s">
        <v>2921</v>
      </c>
      <c r="D433" s="148" t="s">
        <v>3653</v>
      </c>
      <c r="E433" s="149" t="s">
        <v>3564</v>
      </c>
      <c r="F433" s="149" t="s">
        <v>2967</v>
      </c>
      <c r="G433" s="148" t="s">
        <v>2913</v>
      </c>
    </row>
    <row r="434" spans="1:7">
      <c r="A434" s="37" t="s">
        <v>2930</v>
      </c>
      <c r="B434" s="37" t="s">
        <v>64</v>
      </c>
      <c r="C434" s="37" t="s">
        <v>2921</v>
      </c>
      <c r="D434" s="37" t="s">
        <v>3653</v>
      </c>
      <c r="E434" s="38" t="s">
        <v>3564</v>
      </c>
      <c r="F434" s="38" t="s">
        <v>2967</v>
      </c>
      <c r="G434" s="37" t="s">
        <v>2913</v>
      </c>
    </row>
    <row r="435" spans="1:7" ht="17.100000000000001">
      <c r="A435" s="148" t="s">
        <v>3124</v>
      </c>
      <c r="B435" s="148" t="s">
        <v>63</v>
      </c>
      <c r="C435" s="148" t="s">
        <v>3083</v>
      </c>
      <c r="D435" s="148" t="s">
        <v>3653</v>
      </c>
      <c r="E435" s="149" t="s">
        <v>3083</v>
      </c>
      <c r="F435" s="149" t="s">
        <v>2967</v>
      </c>
      <c r="G435" s="148" t="s">
        <v>3125</v>
      </c>
    </row>
    <row r="436" spans="1:7">
      <c r="A436" s="37" t="s">
        <v>3126</v>
      </c>
      <c r="B436" s="37" t="s">
        <v>64</v>
      </c>
      <c r="C436" s="37" t="s">
        <v>3127</v>
      </c>
      <c r="D436" s="37" t="s">
        <v>3653</v>
      </c>
      <c r="E436" s="38" t="s">
        <v>214</v>
      </c>
      <c r="F436" s="38" t="s">
        <v>2967</v>
      </c>
      <c r="G436" s="37" t="s">
        <v>3128</v>
      </c>
    </row>
    <row r="437" spans="1:7" ht="17.100000000000001">
      <c r="A437" s="148" t="s">
        <v>3129</v>
      </c>
      <c r="B437" s="148" t="s">
        <v>65</v>
      </c>
      <c r="C437" s="148" t="s">
        <v>3115</v>
      </c>
      <c r="D437" s="148" t="s">
        <v>3653</v>
      </c>
      <c r="E437" s="149" t="s">
        <v>1330</v>
      </c>
      <c r="F437" s="149" t="s">
        <v>2967</v>
      </c>
      <c r="G437" s="148" t="s">
        <v>3116</v>
      </c>
    </row>
    <row r="438" spans="1:7">
      <c r="A438" s="37" t="s">
        <v>2948</v>
      </c>
      <c r="B438" s="37" t="s">
        <v>42</v>
      </c>
      <c r="C438" s="37" t="s">
        <v>2921</v>
      </c>
      <c r="D438" s="37" t="s">
        <v>3653</v>
      </c>
      <c r="E438" s="38" t="s">
        <v>3564</v>
      </c>
      <c r="F438" s="38" t="s">
        <v>2967</v>
      </c>
      <c r="G438" s="37" t="s">
        <v>2949</v>
      </c>
    </row>
    <row r="439" spans="1:7" ht="17.25">
      <c r="A439" s="148" t="s">
        <v>3130</v>
      </c>
      <c r="B439" s="148" t="s">
        <v>2951</v>
      </c>
      <c r="C439" s="148" t="s">
        <v>3083</v>
      </c>
      <c r="D439" s="148" t="s">
        <v>3653</v>
      </c>
      <c r="E439" s="149" t="s">
        <v>3083</v>
      </c>
      <c r="F439" s="149" t="s">
        <v>2967</v>
      </c>
      <c r="G439" s="148" t="s">
        <v>2913</v>
      </c>
    </row>
    <row r="440" spans="1:7">
      <c r="A440" s="37" t="s">
        <v>3131</v>
      </c>
      <c r="B440" s="37" t="s">
        <v>36</v>
      </c>
      <c r="C440" s="37" t="s">
        <v>3083</v>
      </c>
      <c r="D440" s="37" t="s">
        <v>3653</v>
      </c>
      <c r="E440" s="38" t="s">
        <v>3083</v>
      </c>
      <c r="F440" s="38" t="s">
        <v>2967</v>
      </c>
      <c r="G440" s="37" t="s">
        <v>2913</v>
      </c>
    </row>
    <row r="441" spans="1:7" ht="17.100000000000001">
      <c r="A441" s="148" t="s">
        <v>3134</v>
      </c>
      <c r="B441" s="148" t="s">
        <v>33</v>
      </c>
      <c r="C441" s="148" t="s">
        <v>3083</v>
      </c>
      <c r="D441" s="148" t="s">
        <v>3653</v>
      </c>
      <c r="E441" s="149" t="s">
        <v>3083</v>
      </c>
      <c r="F441" s="149" t="s">
        <v>2967</v>
      </c>
      <c r="G441" s="148" t="s">
        <v>2913</v>
      </c>
    </row>
    <row r="442" spans="1:7">
      <c r="A442" s="37" t="s">
        <v>3135</v>
      </c>
      <c r="B442" s="37" t="s">
        <v>3136</v>
      </c>
      <c r="C442" s="37" t="s">
        <v>1330</v>
      </c>
      <c r="D442" s="37" t="s">
        <v>3653</v>
      </c>
      <c r="E442" s="38" t="s">
        <v>1330</v>
      </c>
      <c r="F442" s="38" t="s">
        <v>2967</v>
      </c>
      <c r="G442" s="37" t="s">
        <v>3137</v>
      </c>
    </row>
    <row r="443" spans="1:7" ht="17.25">
      <c r="A443" s="52" t="s">
        <v>3545</v>
      </c>
      <c r="B443" s="52"/>
      <c r="C443" s="52"/>
      <c r="D443" s="52"/>
      <c r="E443" s="53"/>
      <c r="F443" s="52"/>
      <c r="G443" s="52"/>
    </row>
    <row r="444" spans="1:7">
      <c r="A444" s="37" t="s">
        <v>3141</v>
      </c>
      <c r="B444" s="37" t="s">
        <v>35</v>
      </c>
      <c r="C444" s="37" t="s">
        <v>214</v>
      </c>
      <c r="D444" s="37" t="s">
        <v>3653</v>
      </c>
      <c r="E444" s="38" t="s">
        <v>214</v>
      </c>
      <c r="F444" s="38" t="s">
        <v>2967</v>
      </c>
      <c r="G444" s="37" t="s">
        <v>2913</v>
      </c>
    </row>
    <row r="445" spans="1:7" ht="17.25">
      <c r="A445" s="148" t="s">
        <v>3144</v>
      </c>
      <c r="B445" s="148" t="s">
        <v>35</v>
      </c>
      <c r="C445" s="148" t="s">
        <v>214</v>
      </c>
      <c r="D445" s="148" t="s">
        <v>3653</v>
      </c>
      <c r="E445" s="149" t="s">
        <v>214</v>
      </c>
      <c r="F445" s="149" t="s">
        <v>2967</v>
      </c>
      <c r="G445" s="148" t="s">
        <v>3145</v>
      </c>
    </row>
    <row r="446" spans="1:7" ht="17.100000000000001">
      <c r="A446" s="148" t="s">
        <v>3146</v>
      </c>
      <c r="B446" s="148" t="s">
        <v>38</v>
      </c>
      <c r="C446" s="148" t="s">
        <v>3147</v>
      </c>
      <c r="D446" s="148" t="s">
        <v>3653</v>
      </c>
      <c r="E446" s="149" t="s">
        <v>214</v>
      </c>
      <c r="F446" s="149" t="s">
        <v>2967</v>
      </c>
      <c r="G446" s="148" t="s">
        <v>3148</v>
      </c>
    </row>
    <row r="447" spans="1:7" ht="17.100000000000001">
      <c r="A447" s="148" t="s">
        <v>3149</v>
      </c>
      <c r="B447" s="148" t="s">
        <v>40</v>
      </c>
      <c r="C447" s="148" t="s">
        <v>3150</v>
      </c>
      <c r="D447" s="148" t="s">
        <v>3653</v>
      </c>
      <c r="E447" s="149" t="s">
        <v>214</v>
      </c>
      <c r="F447" s="149" t="s">
        <v>2967</v>
      </c>
      <c r="G447" s="148" t="s">
        <v>3151</v>
      </c>
    </row>
    <row r="448" spans="1:7">
      <c r="A448" s="37" t="s">
        <v>3152</v>
      </c>
      <c r="B448" s="37" t="s">
        <v>42</v>
      </c>
      <c r="C448" s="37" t="s">
        <v>214</v>
      </c>
      <c r="D448" s="37" t="s">
        <v>3653</v>
      </c>
      <c r="E448" s="38" t="s">
        <v>214</v>
      </c>
      <c r="F448" s="38" t="s">
        <v>2967</v>
      </c>
      <c r="G448" s="37" t="s">
        <v>3153</v>
      </c>
    </row>
    <row r="449" spans="1:7">
      <c r="A449" s="37" t="s">
        <v>3154</v>
      </c>
      <c r="B449" s="37" t="s">
        <v>44</v>
      </c>
      <c r="C449" s="37" t="s">
        <v>214</v>
      </c>
      <c r="D449" s="37" t="s">
        <v>3653</v>
      </c>
      <c r="E449" s="38" t="s">
        <v>214</v>
      </c>
      <c r="F449" s="38" t="s">
        <v>2967</v>
      </c>
      <c r="G449" s="37" t="s">
        <v>3155</v>
      </c>
    </row>
    <row r="450" spans="1:7">
      <c r="A450" s="37" t="s">
        <v>3156</v>
      </c>
      <c r="B450" s="37" t="s">
        <v>44</v>
      </c>
      <c r="C450" s="37" t="s">
        <v>214</v>
      </c>
      <c r="D450" s="37" t="s">
        <v>3653</v>
      </c>
      <c r="E450" s="38" t="s">
        <v>214</v>
      </c>
      <c r="F450" s="38" t="s">
        <v>2967</v>
      </c>
      <c r="G450" s="37" t="s">
        <v>3157</v>
      </c>
    </row>
    <row r="451" spans="1:7">
      <c r="A451" s="37" t="s">
        <v>3158</v>
      </c>
      <c r="B451" s="37" t="s">
        <v>64</v>
      </c>
      <c r="C451" s="37" t="s">
        <v>214</v>
      </c>
      <c r="D451" s="37" t="s">
        <v>3653</v>
      </c>
      <c r="E451" s="38" t="s">
        <v>214</v>
      </c>
      <c r="F451" s="38" t="s">
        <v>2967</v>
      </c>
      <c r="G451" s="37" t="s">
        <v>3159</v>
      </c>
    </row>
    <row r="452" spans="1:7" ht="17.100000000000001">
      <c r="A452" s="148" t="s">
        <v>3160</v>
      </c>
      <c r="B452" s="148" t="s">
        <v>63</v>
      </c>
      <c r="C452" s="148" t="s">
        <v>214</v>
      </c>
      <c r="D452" s="148" t="s">
        <v>3653</v>
      </c>
      <c r="E452" s="149" t="s">
        <v>214</v>
      </c>
      <c r="F452" s="149" t="s">
        <v>2967</v>
      </c>
      <c r="G452" s="148" t="s">
        <v>2913</v>
      </c>
    </row>
    <row r="453" spans="1:7" ht="17.100000000000001">
      <c r="A453" s="148" t="s">
        <v>3161</v>
      </c>
      <c r="B453" s="148" t="s">
        <v>3162</v>
      </c>
      <c r="C453" s="148" t="s">
        <v>3083</v>
      </c>
      <c r="D453" s="148" t="s">
        <v>3653</v>
      </c>
      <c r="E453" s="149" t="s">
        <v>3083</v>
      </c>
      <c r="F453" s="149" t="s">
        <v>2967</v>
      </c>
      <c r="G453" s="148" t="s">
        <v>2913</v>
      </c>
    </row>
    <row r="454" spans="1:7" ht="17.100000000000001">
      <c r="A454" s="148" t="s">
        <v>3163</v>
      </c>
      <c r="B454" s="148" t="s">
        <v>2933</v>
      </c>
      <c r="C454" s="148" t="s">
        <v>3164</v>
      </c>
      <c r="D454" s="148" t="s">
        <v>3653</v>
      </c>
      <c r="E454" s="149" t="s">
        <v>214</v>
      </c>
      <c r="F454" s="149" t="s">
        <v>2967</v>
      </c>
      <c r="G454" s="148" t="s">
        <v>2913</v>
      </c>
    </row>
    <row r="455" spans="1:7" ht="17.25">
      <c r="A455" s="52" t="s">
        <v>3546</v>
      </c>
      <c r="B455" s="52"/>
      <c r="C455" s="52"/>
      <c r="D455" s="52"/>
      <c r="E455" s="53"/>
      <c r="F455" s="52"/>
      <c r="G455" s="52"/>
    </row>
    <row r="456" spans="1:7" ht="17.100000000000001">
      <c r="A456" s="148" t="s">
        <v>3167</v>
      </c>
      <c r="B456" s="148" t="s">
        <v>36</v>
      </c>
      <c r="C456" s="148" t="s">
        <v>3083</v>
      </c>
      <c r="D456" s="148" t="s">
        <v>3653</v>
      </c>
      <c r="E456" s="149" t="s">
        <v>3083</v>
      </c>
      <c r="F456" s="149" t="s">
        <v>2967</v>
      </c>
      <c r="G456" s="148" t="s">
        <v>3168</v>
      </c>
    </row>
    <row r="457" spans="1:7" ht="17.100000000000001">
      <c r="A457" s="148" t="s">
        <v>3169</v>
      </c>
      <c r="B457" s="148" t="s">
        <v>38</v>
      </c>
      <c r="C457" s="148" t="s">
        <v>3083</v>
      </c>
      <c r="D457" s="148" t="s">
        <v>3653</v>
      </c>
      <c r="E457" s="149" t="s">
        <v>3083</v>
      </c>
      <c r="F457" s="149" t="s">
        <v>2967</v>
      </c>
      <c r="G457" s="148" t="s">
        <v>3170</v>
      </c>
    </row>
    <row r="458" spans="1:7" ht="17.100000000000001">
      <c r="A458" s="148" t="s">
        <v>3174</v>
      </c>
      <c r="B458" s="148" t="s">
        <v>42</v>
      </c>
      <c r="C458" s="148" t="s">
        <v>3175</v>
      </c>
      <c r="D458" s="148" t="s">
        <v>3653</v>
      </c>
      <c r="E458" s="149" t="s">
        <v>214</v>
      </c>
      <c r="F458" s="149" t="s">
        <v>2967</v>
      </c>
      <c r="G458" s="148" t="s">
        <v>3176</v>
      </c>
    </row>
    <row r="459" spans="1:7">
      <c r="A459" s="37" t="s">
        <v>2957</v>
      </c>
      <c r="B459" s="37" t="s">
        <v>42</v>
      </c>
      <c r="C459" s="37" t="s">
        <v>2921</v>
      </c>
      <c r="D459" s="37" t="s">
        <v>3653</v>
      </c>
      <c r="E459" s="38" t="s">
        <v>3564</v>
      </c>
      <c r="F459" s="38" t="s">
        <v>2967</v>
      </c>
      <c r="G459" s="37" t="s">
        <v>2958</v>
      </c>
    </row>
    <row r="460" spans="1:7">
      <c r="A460" s="37" t="s">
        <v>3178</v>
      </c>
      <c r="B460" s="37" t="s">
        <v>44</v>
      </c>
      <c r="C460" s="37" t="s">
        <v>214</v>
      </c>
      <c r="D460" s="37" t="s">
        <v>3653</v>
      </c>
      <c r="E460" s="38" t="s">
        <v>214</v>
      </c>
      <c r="F460" s="38" t="s">
        <v>2967</v>
      </c>
      <c r="G460" s="37" t="s">
        <v>3179</v>
      </c>
    </row>
    <row r="461" spans="1:7">
      <c r="A461" s="37" t="s">
        <v>3180</v>
      </c>
      <c r="B461" s="37" t="s">
        <v>44</v>
      </c>
      <c r="C461" s="37" t="s">
        <v>214</v>
      </c>
      <c r="D461" s="37" t="s">
        <v>3653</v>
      </c>
      <c r="E461" s="38" t="s">
        <v>214</v>
      </c>
      <c r="F461" s="38" t="s">
        <v>2967</v>
      </c>
      <c r="G461" s="37" t="s">
        <v>2913</v>
      </c>
    </row>
    <row r="462" spans="1:7">
      <c r="A462" s="37" t="s">
        <v>3181</v>
      </c>
      <c r="B462" s="37" t="s">
        <v>44</v>
      </c>
      <c r="C462" s="37" t="s">
        <v>3182</v>
      </c>
      <c r="D462" s="37" t="s">
        <v>3653</v>
      </c>
      <c r="E462" s="38" t="s">
        <v>3342</v>
      </c>
      <c r="F462" s="38" t="s">
        <v>2967</v>
      </c>
      <c r="G462" s="37" t="s">
        <v>3183</v>
      </c>
    </row>
    <row r="463" spans="1:7">
      <c r="A463" s="37" t="s">
        <v>2963</v>
      </c>
      <c r="B463" s="37" t="s">
        <v>63</v>
      </c>
      <c r="C463" s="37" t="s">
        <v>2921</v>
      </c>
      <c r="D463" s="37" t="s">
        <v>3653</v>
      </c>
      <c r="E463" s="38" t="s">
        <v>3564</v>
      </c>
      <c r="F463" s="38" t="s">
        <v>2967</v>
      </c>
      <c r="G463" s="37" t="s">
        <v>2958</v>
      </c>
    </row>
    <row r="464" spans="1:7" ht="17.25">
      <c r="A464" s="148" t="s">
        <v>2964</v>
      </c>
      <c r="B464" s="148" t="s">
        <v>64</v>
      </c>
      <c r="C464" s="148" t="s">
        <v>2965</v>
      </c>
      <c r="D464" s="148" t="s">
        <v>3653</v>
      </c>
      <c r="E464" s="149" t="s">
        <v>3083</v>
      </c>
      <c r="F464" s="149" t="s">
        <v>2967</v>
      </c>
      <c r="G464" s="148" t="s">
        <v>2968</v>
      </c>
    </row>
    <row r="465" spans="1:7" ht="17.100000000000001">
      <c r="A465" s="148" t="s">
        <v>3186</v>
      </c>
      <c r="B465" s="148" t="s">
        <v>65</v>
      </c>
      <c r="C465" s="148" t="s">
        <v>1330</v>
      </c>
      <c r="D465" s="148" t="s">
        <v>3653</v>
      </c>
      <c r="E465" s="149" t="s">
        <v>1330</v>
      </c>
      <c r="F465" s="149" t="s">
        <v>2967</v>
      </c>
      <c r="G465" s="148" t="s">
        <v>3187</v>
      </c>
    </row>
    <row r="466" spans="1:7" ht="17.100000000000001">
      <c r="A466" s="148" t="s">
        <v>2969</v>
      </c>
      <c r="B466" s="148" t="s">
        <v>35</v>
      </c>
      <c r="C466" s="148" t="s">
        <v>2921</v>
      </c>
      <c r="D466" s="148" t="s">
        <v>3653</v>
      </c>
      <c r="E466" s="149" t="s">
        <v>3564</v>
      </c>
      <c r="F466" s="149" t="s">
        <v>2967</v>
      </c>
      <c r="G466" s="148" t="s">
        <v>2913</v>
      </c>
    </row>
    <row r="467" spans="1:7" ht="17.25">
      <c r="A467" s="52" t="s">
        <v>3547</v>
      </c>
      <c r="B467" s="52"/>
      <c r="C467" s="52"/>
      <c r="D467" s="52"/>
      <c r="E467" s="53"/>
      <c r="F467" s="52"/>
      <c r="G467" s="52"/>
    </row>
    <row r="468" spans="1:7" ht="17.100000000000001">
      <c r="A468" s="148" t="s">
        <v>3192</v>
      </c>
      <c r="B468" s="148" t="s">
        <v>38</v>
      </c>
      <c r="C468" s="148" t="s">
        <v>214</v>
      </c>
      <c r="D468" s="148" t="s">
        <v>3653</v>
      </c>
      <c r="E468" s="149" t="s">
        <v>214</v>
      </c>
      <c r="F468" s="149" t="s">
        <v>2967</v>
      </c>
      <c r="G468" s="148" t="s">
        <v>3193</v>
      </c>
    </row>
    <row r="469" spans="1:7" ht="17.100000000000001">
      <c r="A469" s="148" t="s">
        <v>2978</v>
      </c>
      <c r="B469" s="148" t="s">
        <v>40</v>
      </c>
      <c r="C469" s="148" t="s">
        <v>2921</v>
      </c>
      <c r="D469" s="148" t="s">
        <v>3653</v>
      </c>
      <c r="E469" s="149" t="s">
        <v>3564</v>
      </c>
      <c r="F469" s="149" t="s">
        <v>2967</v>
      </c>
      <c r="G469" s="148" t="s">
        <v>2913</v>
      </c>
    </row>
    <row r="470" spans="1:7" ht="17.100000000000001">
      <c r="A470" s="148" t="s">
        <v>3196</v>
      </c>
      <c r="B470" s="148" t="s">
        <v>40</v>
      </c>
      <c r="C470" s="148" t="s">
        <v>3083</v>
      </c>
      <c r="D470" s="148" t="s">
        <v>3653</v>
      </c>
      <c r="E470" s="149" t="s">
        <v>3083</v>
      </c>
      <c r="F470" s="149" t="s">
        <v>2967</v>
      </c>
      <c r="G470" s="148" t="s">
        <v>3197</v>
      </c>
    </row>
    <row r="471" spans="1:7">
      <c r="A471" s="37" t="s">
        <v>3200</v>
      </c>
      <c r="B471" s="37" t="s">
        <v>40</v>
      </c>
      <c r="C471" s="37" t="s">
        <v>214</v>
      </c>
      <c r="D471" s="37" t="s">
        <v>3653</v>
      </c>
      <c r="E471" s="38" t="s">
        <v>214</v>
      </c>
      <c r="F471" s="38" t="s">
        <v>2967</v>
      </c>
      <c r="G471" s="37" t="s">
        <v>3201</v>
      </c>
    </row>
    <row r="472" spans="1:7">
      <c r="A472" s="37" t="s">
        <v>3202</v>
      </c>
      <c r="B472" s="37" t="s">
        <v>42</v>
      </c>
      <c r="C472" s="37" t="s">
        <v>3083</v>
      </c>
      <c r="D472" s="37" t="s">
        <v>3653</v>
      </c>
      <c r="E472" s="38" t="s">
        <v>3083</v>
      </c>
      <c r="F472" s="38" t="s">
        <v>2967</v>
      </c>
      <c r="G472" s="37" t="s">
        <v>3203</v>
      </c>
    </row>
    <row r="473" spans="1:7">
      <c r="A473" s="37" t="s">
        <v>3204</v>
      </c>
      <c r="B473" s="37" t="s">
        <v>44</v>
      </c>
      <c r="C473" s="37" t="s">
        <v>214</v>
      </c>
      <c r="D473" s="37" t="s">
        <v>3653</v>
      </c>
      <c r="E473" s="38" t="s">
        <v>214</v>
      </c>
      <c r="F473" s="38" t="s">
        <v>2967</v>
      </c>
      <c r="G473" s="37" t="s">
        <v>3205</v>
      </c>
    </row>
    <row r="474" spans="1:7" ht="17.100000000000001">
      <c r="A474" s="148" t="s">
        <v>3206</v>
      </c>
      <c r="B474" s="148" t="s">
        <v>44</v>
      </c>
      <c r="C474" s="148" t="s">
        <v>214</v>
      </c>
      <c r="D474" s="148" t="s">
        <v>3653</v>
      </c>
      <c r="E474" s="149" t="s">
        <v>214</v>
      </c>
      <c r="F474" s="149" t="s">
        <v>2967</v>
      </c>
      <c r="G474" s="148" t="s">
        <v>3207</v>
      </c>
    </row>
    <row r="475" spans="1:7" ht="17.100000000000001">
      <c r="A475" s="148" t="s">
        <v>3208</v>
      </c>
      <c r="B475" s="148" t="s">
        <v>63</v>
      </c>
      <c r="C475" s="148" t="s">
        <v>3209</v>
      </c>
      <c r="D475" s="148" t="s">
        <v>3653</v>
      </c>
      <c r="E475" s="149" t="s">
        <v>214</v>
      </c>
      <c r="F475" s="149" t="s">
        <v>2967</v>
      </c>
      <c r="G475" s="148" t="s">
        <v>3210</v>
      </c>
    </row>
    <row r="476" spans="1:7">
      <c r="A476" s="37" t="s">
        <v>3211</v>
      </c>
      <c r="B476" s="37" t="s">
        <v>63</v>
      </c>
      <c r="C476" s="37" t="s">
        <v>3083</v>
      </c>
      <c r="D476" s="37" t="s">
        <v>3653</v>
      </c>
      <c r="E476" s="38" t="s">
        <v>3083</v>
      </c>
      <c r="F476" s="38" t="s">
        <v>2967</v>
      </c>
      <c r="G476" s="37" t="s">
        <v>3212</v>
      </c>
    </row>
    <row r="477" spans="1:7" ht="17.100000000000001">
      <c r="A477" s="148" t="s">
        <v>3213</v>
      </c>
      <c r="B477" s="148" t="s">
        <v>63</v>
      </c>
      <c r="C477" s="148" t="s">
        <v>3214</v>
      </c>
      <c r="D477" s="148" t="s">
        <v>3653</v>
      </c>
      <c r="E477" s="149" t="s">
        <v>3083</v>
      </c>
      <c r="F477" s="149" t="s">
        <v>2967</v>
      </c>
      <c r="G477" s="148" t="s">
        <v>3215</v>
      </c>
    </row>
    <row r="478" spans="1:7" ht="17.25">
      <c r="A478" s="148" t="s">
        <v>3216</v>
      </c>
      <c r="B478" s="148" t="s">
        <v>64</v>
      </c>
      <c r="C478" s="148" t="s">
        <v>3083</v>
      </c>
      <c r="D478" s="148" t="s">
        <v>3653</v>
      </c>
      <c r="E478" s="149" t="s">
        <v>3083</v>
      </c>
      <c r="F478" s="149" t="s">
        <v>2967</v>
      </c>
      <c r="G478" s="148" t="s">
        <v>3217</v>
      </c>
    </row>
    <row r="479" spans="1:7" ht="17.100000000000001">
      <c r="A479" s="148" t="s">
        <v>2980</v>
      </c>
      <c r="B479" s="148" t="s">
        <v>64</v>
      </c>
      <c r="C479" s="148" t="s">
        <v>2921</v>
      </c>
      <c r="D479" s="148" t="s">
        <v>3653</v>
      </c>
      <c r="E479" s="149" t="s">
        <v>3564</v>
      </c>
      <c r="F479" s="149" t="s">
        <v>2967</v>
      </c>
      <c r="G479" s="148" t="s">
        <v>2981</v>
      </c>
    </row>
    <row r="480" spans="1:7" ht="17.100000000000001">
      <c r="A480" s="148" t="s">
        <v>3218</v>
      </c>
      <c r="B480" s="148" t="s">
        <v>65</v>
      </c>
      <c r="C480" s="148" t="s">
        <v>214</v>
      </c>
      <c r="D480" s="148" t="s">
        <v>3653</v>
      </c>
      <c r="E480" s="149" t="s">
        <v>214</v>
      </c>
      <c r="F480" s="149" t="s">
        <v>2967</v>
      </c>
      <c r="G480" s="148" t="s">
        <v>3219</v>
      </c>
    </row>
    <row r="481" spans="1:7">
      <c r="A481" s="37" t="s">
        <v>3220</v>
      </c>
      <c r="B481" s="37"/>
      <c r="C481" s="37" t="s">
        <v>3221</v>
      </c>
      <c r="D481" s="37" t="s">
        <v>3653</v>
      </c>
      <c r="E481" s="38" t="s">
        <v>214</v>
      </c>
      <c r="F481" s="38" t="s">
        <v>2967</v>
      </c>
      <c r="G481" s="37" t="s">
        <v>3222</v>
      </c>
    </row>
    <row r="482" spans="1:7" ht="17.100000000000001">
      <c r="A482" s="148" t="s">
        <v>3223</v>
      </c>
      <c r="B482" s="148" t="s">
        <v>3224</v>
      </c>
      <c r="C482" s="148" t="s">
        <v>1330</v>
      </c>
      <c r="D482" s="148" t="s">
        <v>3653</v>
      </c>
      <c r="E482" s="149" t="s">
        <v>1330</v>
      </c>
      <c r="F482" s="149" t="s">
        <v>2967</v>
      </c>
      <c r="G482" s="148" t="s">
        <v>2913</v>
      </c>
    </row>
    <row r="483" spans="1:7" ht="17.25">
      <c r="A483" s="52" t="s">
        <v>3548</v>
      </c>
      <c r="B483" s="52"/>
      <c r="C483" s="52"/>
      <c r="D483" s="52"/>
      <c r="E483" s="53"/>
      <c r="F483" s="52"/>
      <c r="G483" s="52"/>
    </row>
    <row r="484" spans="1:7" ht="17.100000000000001">
      <c r="A484" s="148" t="s">
        <v>3227</v>
      </c>
      <c r="B484" s="148" t="s">
        <v>36</v>
      </c>
      <c r="C484" s="148" t="s">
        <v>3083</v>
      </c>
      <c r="D484" s="148" t="s">
        <v>3653</v>
      </c>
      <c r="E484" s="149" t="s">
        <v>3083</v>
      </c>
      <c r="F484" s="149" t="s">
        <v>2967</v>
      </c>
      <c r="G484" s="148" t="s">
        <v>3228</v>
      </c>
    </row>
    <row r="485" spans="1:7" ht="17.100000000000001">
      <c r="A485" s="148" t="s">
        <v>3232</v>
      </c>
      <c r="B485" s="148" t="s">
        <v>36</v>
      </c>
      <c r="C485" s="148" t="s">
        <v>214</v>
      </c>
      <c r="D485" s="148" t="s">
        <v>3653</v>
      </c>
      <c r="E485" s="149" t="s">
        <v>214</v>
      </c>
      <c r="F485" s="149" t="s">
        <v>2967</v>
      </c>
      <c r="G485" s="148" t="s">
        <v>3233</v>
      </c>
    </row>
    <row r="486" spans="1:7">
      <c r="A486" s="37" t="s">
        <v>3234</v>
      </c>
      <c r="B486" s="37" t="s">
        <v>36</v>
      </c>
      <c r="C486" s="37" t="s">
        <v>3083</v>
      </c>
      <c r="D486" s="37" t="s">
        <v>3653</v>
      </c>
      <c r="E486" s="38" t="s">
        <v>3083</v>
      </c>
      <c r="F486" s="38" t="s">
        <v>2967</v>
      </c>
      <c r="G486" s="37" t="s">
        <v>3235</v>
      </c>
    </row>
    <row r="487" spans="1:7" ht="17.100000000000001">
      <c r="A487" s="148" t="s">
        <v>3236</v>
      </c>
      <c r="B487" s="148" t="s">
        <v>36</v>
      </c>
      <c r="C487" s="148" t="s">
        <v>214</v>
      </c>
      <c r="D487" s="148" t="s">
        <v>3653</v>
      </c>
      <c r="E487" s="149" t="s">
        <v>214</v>
      </c>
      <c r="F487" s="149" t="s">
        <v>2967</v>
      </c>
      <c r="G487" s="148" t="s">
        <v>3237</v>
      </c>
    </row>
    <row r="488" spans="1:7">
      <c r="A488" s="37" t="s">
        <v>3241</v>
      </c>
      <c r="B488" s="37" t="s">
        <v>40</v>
      </c>
      <c r="C488" s="37" t="s">
        <v>3083</v>
      </c>
      <c r="D488" s="37" t="s">
        <v>3653</v>
      </c>
      <c r="E488" s="38" t="s">
        <v>3083</v>
      </c>
      <c r="F488" s="38" t="s">
        <v>2967</v>
      </c>
      <c r="G488" s="37" t="s">
        <v>3242</v>
      </c>
    </row>
    <row r="489" spans="1:7">
      <c r="A489" s="37" t="s">
        <v>3245</v>
      </c>
      <c r="B489" s="37" t="s">
        <v>40</v>
      </c>
      <c r="C489" s="37" t="s">
        <v>214</v>
      </c>
      <c r="D489" s="37" t="s">
        <v>3653</v>
      </c>
      <c r="E489" s="38" t="s">
        <v>214</v>
      </c>
      <c r="F489" s="38" t="s">
        <v>2967</v>
      </c>
      <c r="G489" s="37" t="s">
        <v>3246</v>
      </c>
    </row>
    <row r="490" spans="1:7" ht="17.25">
      <c r="A490" s="148" t="s">
        <v>3249</v>
      </c>
      <c r="B490" s="148" t="s">
        <v>42</v>
      </c>
      <c r="C490" s="148" t="s">
        <v>3083</v>
      </c>
      <c r="D490" s="148" t="s">
        <v>3653</v>
      </c>
      <c r="E490" s="149" t="s">
        <v>3083</v>
      </c>
      <c r="F490" s="149" t="s">
        <v>2967</v>
      </c>
      <c r="G490" s="148" t="s">
        <v>3250</v>
      </c>
    </row>
    <row r="491" spans="1:7">
      <c r="A491" s="37" t="s">
        <v>2988</v>
      </c>
      <c r="B491" s="37" t="s">
        <v>42</v>
      </c>
      <c r="C491" s="37" t="s">
        <v>2989</v>
      </c>
      <c r="D491" s="37" t="s">
        <v>3653</v>
      </c>
      <c r="E491" s="38" t="s">
        <v>3569</v>
      </c>
      <c r="F491" s="38" t="s">
        <v>2967</v>
      </c>
      <c r="G491" s="37" t="s">
        <v>2990</v>
      </c>
    </row>
    <row r="492" spans="1:7" ht="17.100000000000001">
      <c r="A492" s="148" t="s">
        <v>3254</v>
      </c>
      <c r="B492" s="148" t="s">
        <v>44</v>
      </c>
      <c r="C492" s="148" t="s">
        <v>3083</v>
      </c>
      <c r="D492" s="148" t="s">
        <v>3653</v>
      </c>
      <c r="E492" s="149" t="s">
        <v>3083</v>
      </c>
      <c r="F492" s="149" t="s">
        <v>2967</v>
      </c>
      <c r="G492" s="148" t="s">
        <v>3255</v>
      </c>
    </row>
    <row r="493" spans="1:7">
      <c r="A493" s="37" t="s">
        <v>2991</v>
      </c>
      <c r="B493" s="37" t="s">
        <v>44</v>
      </c>
      <c r="C493" s="37" t="s">
        <v>2921</v>
      </c>
      <c r="D493" s="37" t="s">
        <v>3653</v>
      </c>
      <c r="E493" s="38" t="s">
        <v>3564</v>
      </c>
      <c r="F493" s="38" t="s">
        <v>2967</v>
      </c>
      <c r="G493" s="37" t="s">
        <v>2992</v>
      </c>
    </row>
    <row r="494" spans="1:7" ht="17.100000000000001">
      <c r="A494" s="148" t="s">
        <v>3256</v>
      </c>
      <c r="B494" s="148" t="s">
        <v>44</v>
      </c>
      <c r="C494" s="148" t="s">
        <v>3083</v>
      </c>
      <c r="D494" s="148" t="s">
        <v>3653</v>
      </c>
      <c r="E494" s="149" t="s">
        <v>3083</v>
      </c>
      <c r="F494" s="149" t="s">
        <v>2967</v>
      </c>
      <c r="G494" s="148" t="s">
        <v>3257</v>
      </c>
    </row>
    <row r="495" spans="1:7">
      <c r="A495" s="37" t="s">
        <v>3258</v>
      </c>
      <c r="B495" s="37" t="s">
        <v>63</v>
      </c>
      <c r="C495" s="37" t="s">
        <v>3083</v>
      </c>
      <c r="D495" s="37" t="s">
        <v>3653</v>
      </c>
      <c r="E495" s="38" t="s">
        <v>3083</v>
      </c>
      <c r="F495" s="38" t="s">
        <v>2967</v>
      </c>
      <c r="G495" s="37" t="s">
        <v>3259</v>
      </c>
    </row>
    <row r="496" spans="1:7">
      <c r="A496" s="37" t="s">
        <v>3260</v>
      </c>
      <c r="B496" s="37" t="s">
        <v>64</v>
      </c>
      <c r="C496" s="37" t="s">
        <v>3083</v>
      </c>
      <c r="D496" s="37" t="s">
        <v>3653</v>
      </c>
      <c r="E496" s="38" t="s">
        <v>3083</v>
      </c>
      <c r="F496" s="38" t="s">
        <v>2967</v>
      </c>
      <c r="G496" s="37" t="s">
        <v>3261</v>
      </c>
    </row>
    <row r="497" spans="1:7">
      <c r="A497" s="37" t="s">
        <v>3262</v>
      </c>
      <c r="B497" s="37" t="s">
        <v>2946</v>
      </c>
      <c r="C497" s="37" t="s">
        <v>3263</v>
      </c>
      <c r="D497" s="37" t="s">
        <v>3653</v>
      </c>
      <c r="E497" s="38" t="s">
        <v>3083</v>
      </c>
      <c r="F497" s="38" t="s">
        <v>2967</v>
      </c>
      <c r="G497" s="37" t="s">
        <v>3264</v>
      </c>
    </row>
    <row r="498" spans="1:7" ht="17.100000000000001">
      <c r="A498" s="148" t="s">
        <v>3265</v>
      </c>
      <c r="B498" s="148" t="s">
        <v>3266</v>
      </c>
      <c r="C498" s="148" t="s">
        <v>3083</v>
      </c>
      <c r="D498" s="148" t="s">
        <v>3653</v>
      </c>
      <c r="E498" s="149" t="s">
        <v>3083</v>
      </c>
      <c r="F498" s="149" t="s">
        <v>2967</v>
      </c>
      <c r="G498" s="148" t="s">
        <v>2913</v>
      </c>
    </row>
    <row r="499" spans="1:7">
      <c r="A499" s="37" t="s">
        <v>3271</v>
      </c>
      <c r="B499" s="37" t="s">
        <v>36</v>
      </c>
      <c r="C499" s="37" t="s">
        <v>3083</v>
      </c>
      <c r="D499" s="37" t="s">
        <v>3653</v>
      </c>
      <c r="E499" s="38" t="s">
        <v>3083</v>
      </c>
      <c r="F499" s="38" t="s">
        <v>2967</v>
      </c>
      <c r="G499" s="37" t="s">
        <v>2913</v>
      </c>
    </row>
    <row r="500" spans="1:7" ht="17.100000000000001">
      <c r="A500" s="148" t="s">
        <v>3272</v>
      </c>
      <c r="B500" s="148" t="s">
        <v>3273</v>
      </c>
      <c r="C500" s="148" t="s">
        <v>214</v>
      </c>
      <c r="D500" s="148" t="s">
        <v>3653</v>
      </c>
      <c r="E500" s="149" t="s">
        <v>214</v>
      </c>
      <c r="F500" s="149" t="s">
        <v>2967</v>
      </c>
      <c r="G500" s="148" t="s">
        <v>2913</v>
      </c>
    </row>
    <row r="501" spans="1:7" ht="17.25">
      <c r="A501" s="52" t="s">
        <v>3549</v>
      </c>
      <c r="B501" s="52"/>
      <c r="C501" s="52"/>
      <c r="D501" s="52"/>
      <c r="E501" s="53"/>
      <c r="F501" s="52"/>
      <c r="G501" s="52"/>
    </row>
    <row r="502" spans="1:7">
      <c r="A502" s="37" t="s">
        <v>3275</v>
      </c>
      <c r="B502" s="37" t="s">
        <v>35</v>
      </c>
      <c r="C502" s="37" t="s">
        <v>214</v>
      </c>
      <c r="D502" s="37" t="s">
        <v>3653</v>
      </c>
      <c r="E502" s="38" t="s">
        <v>214</v>
      </c>
      <c r="F502" s="38" t="s">
        <v>2967</v>
      </c>
      <c r="G502" s="37" t="s">
        <v>3276</v>
      </c>
    </row>
    <row r="503" spans="1:7" ht="17.100000000000001">
      <c r="A503" s="148" t="s">
        <v>3277</v>
      </c>
      <c r="B503" s="148" t="s">
        <v>33</v>
      </c>
      <c r="C503" s="148" t="s">
        <v>3083</v>
      </c>
      <c r="D503" s="148" t="s">
        <v>3653</v>
      </c>
      <c r="E503" s="149" t="s">
        <v>3083</v>
      </c>
      <c r="F503" s="149" t="s">
        <v>2967</v>
      </c>
      <c r="G503" s="148" t="s">
        <v>3278</v>
      </c>
    </row>
    <row r="504" spans="1:7">
      <c r="A504" s="37" t="s">
        <v>3281</v>
      </c>
      <c r="B504" s="37" t="s">
        <v>40</v>
      </c>
      <c r="C504" s="37" t="s">
        <v>214</v>
      </c>
      <c r="D504" s="37" t="s">
        <v>3653</v>
      </c>
      <c r="E504" s="38" t="s">
        <v>214</v>
      </c>
      <c r="F504" s="38" t="s">
        <v>2967</v>
      </c>
      <c r="G504" s="37" t="s">
        <v>3282</v>
      </c>
    </row>
    <row r="505" spans="1:7">
      <c r="A505" s="37" t="s">
        <v>3283</v>
      </c>
      <c r="B505" s="37" t="s">
        <v>40</v>
      </c>
      <c r="C505" s="37" t="s">
        <v>214</v>
      </c>
      <c r="D505" s="37" t="s">
        <v>3653</v>
      </c>
      <c r="E505" s="38" t="s">
        <v>214</v>
      </c>
      <c r="F505" s="38" t="s">
        <v>2967</v>
      </c>
      <c r="G505" s="37" t="s">
        <v>3284</v>
      </c>
    </row>
    <row r="506" spans="1:7" ht="17.100000000000001">
      <c r="A506" s="148" t="s">
        <v>3285</v>
      </c>
      <c r="B506" s="148" t="s">
        <v>40</v>
      </c>
      <c r="C506" s="148" t="s">
        <v>214</v>
      </c>
      <c r="D506" s="148" t="s">
        <v>3653</v>
      </c>
      <c r="E506" s="149" t="s">
        <v>214</v>
      </c>
      <c r="F506" s="149" t="s">
        <v>2967</v>
      </c>
      <c r="G506" s="148" t="s">
        <v>3286</v>
      </c>
    </row>
    <row r="507" spans="1:7" ht="17.25">
      <c r="A507" s="148" t="s">
        <v>3287</v>
      </c>
      <c r="B507" s="148" t="s">
        <v>33</v>
      </c>
      <c r="C507" s="148" t="s">
        <v>214</v>
      </c>
      <c r="D507" s="148" t="s">
        <v>3653</v>
      </c>
      <c r="E507" s="149" t="s">
        <v>214</v>
      </c>
      <c r="F507" s="149" t="s">
        <v>2967</v>
      </c>
      <c r="G507" s="148" t="s">
        <v>3288</v>
      </c>
    </row>
    <row r="508" spans="1:7" ht="17.100000000000001">
      <c r="A508" s="148" t="s">
        <v>3289</v>
      </c>
      <c r="B508" s="148" t="s">
        <v>63</v>
      </c>
      <c r="C508" s="148" t="s">
        <v>214</v>
      </c>
      <c r="D508" s="148" t="s">
        <v>3653</v>
      </c>
      <c r="E508" s="149" t="s">
        <v>214</v>
      </c>
      <c r="F508" s="149" t="s">
        <v>2967</v>
      </c>
      <c r="G508" s="148" t="s">
        <v>3284</v>
      </c>
    </row>
    <row r="509" spans="1:7">
      <c r="A509" s="37" t="s">
        <v>3290</v>
      </c>
      <c r="B509" s="37" t="s">
        <v>64</v>
      </c>
      <c r="C509" s="37" t="s">
        <v>3083</v>
      </c>
      <c r="D509" s="37" t="s">
        <v>3653</v>
      </c>
      <c r="E509" s="38" t="s">
        <v>3083</v>
      </c>
      <c r="F509" s="38" t="s">
        <v>2967</v>
      </c>
      <c r="G509" s="37" t="s">
        <v>3291</v>
      </c>
    </row>
    <row r="510" spans="1:7" ht="17.100000000000001">
      <c r="A510" s="148" t="s">
        <v>3292</v>
      </c>
      <c r="B510" s="148" t="s">
        <v>64</v>
      </c>
      <c r="C510" s="148" t="s">
        <v>3083</v>
      </c>
      <c r="D510" s="148" t="s">
        <v>3653</v>
      </c>
      <c r="E510" s="149" t="s">
        <v>3083</v>
      </c>
      <c r="F510" s="149" t="s">
        <v>2967</v>
      </c>
      <c r="G510" s="148" t="s">
        <v>3293</v>
      </c>
    </row>
    <row r="511" spans="1:7">
      <c r="A511" s="37" t="s">
        <v>3294</v>
      </c>
      <c r="B511" s="37" t="s">
        <v>65</v>
      </c>
      <c r="C511" s="37" t="s">
        <v>214</v>
      </c>
      <c r="D511" s="37" t="s">
        <v>3653</v>
      </c>
      <c r="E511" s="38" t="s">
        <v>214</v>
      </c>
      <c r="F511" s="38" t="s">
        <v>2967</v>
      </c>
      <c r="G511" s="37" t="s">
        <v>3295</v>
      </c>
    </row>
    <row r="512" spans="1:7" ht="17.100000000000001">
      <c r="A512" s="148" t="s">
        <v>3296</v>
      </c>
      <c r="B512" s="148" t="s">
        <v>42</v>
      </c>
      <c r="C512" s="148" t="s">
        <v>3297</v>
      </c>
      <c r="D512" s="148" t="s">
        <v>3653</v>
      </c>
      <c r="E512" s="149" t="s">
        <v>214</v>
      </c>
      <c r="F512" s="149" t="s">
        <v>2967</v>
      </c>
      <c r="G512" s="148" t="s">
        <v>2913</v>
      </c>
    </row>
    <row r="513" spans="1:7" ht="17.100000000000001">
      <c r="A513" s="148" t="s">
        <v>3298</v>
      </c>
      <c r="B513" s="148" t="s">
        <v>38</v>
      </c>
      <c r="C513" s="148" t="s">
        <v>3083</v>
      </c>
      <c r="D513" s="148" t="s">
        <v>3653</v>
      </c>
      <c r="E513" s="149" t="s">
        <v>3083</v>
      </c>
      <c r="F513" s="149" t="s">
        <v>2967</v>
      </c>
      <c r="G513" s="148" t="s">
        <v>2913</v>
      </c>
    </row>
    <row r="514" spans="1:7" ht="17.100000000000001">
      <c r="A514" s="148" t="s">
        <v>3299</v>
      </c>
      <c r="B514" s="148" t="s">
        <v>33</v>
      </c>
      <c r="C514" s="148" t="s">
        <v>214</v>
      </c>
      <c r="D514" s="148" t="s">
        <v>3653</v>
      </c>
      <c r="E514" s="149" t="s">
        <v>214</v>
      </c>
      <c r="F514" s="149" t="s">
        <v>2967</v>
      </c>
      <c r="G514" s="148" t="s">
        <v>2913</v>
      </c>
    </row>
    <row r="515" spans="1:7" ht="17.25">
      <c r="A515" s="52" t="s">
        <v>3550</v>
      </c>
      <c r="B515" s="52"/>
      <c r="C515" s="52"/>
      <c r="D515" s="52"/>
      <c r="E515" s="53"/>
      <c r="F515" s="52"/>
      <c r="G515" s="52"/>
    </row>
    <row r="516" spans="1:7">
      <c r="A516" s="37" t="s">
        <v>3303</v>
      </c>
      <c r="B516" s="37" t="s">
        <v>38</v>
      </c>
      <c r="C516" s="37" t="s">
        <v>214</v>
      </c>
      <c r="D516" s="37" t="s">
        <v>3653</v>
      </c>
      <c r="E516" s="38" t="s">
        <v>214</v>
      </c>
      <c r="F516" s="38" t="s">
        <v>2967</v>
      </c>
      <c r="G516" s="37" t="s">
        <v>3295</v>
      </c>
    </row>
    <row r="517" spans="1:7" ht="17.100000000000001">
      <c r="A517" s="148" t="s">
        <v>3304</v>
      </c>
      <c r="B517" s="148" t="s">
        <v>42</v>
      </c>
      <c r="C517" s="148" t="s">
        <v>3083</v>
      </c>
      <c r="D517" s="148" t="s">
        <v>3653</v>
      </c>
      <c r="E517" s="149" t="s">
        <v>3083</v>
      </c>
      <c r="F517" s="149" t="s">
        <v>2967</v>
      </c>
      <c r="G517" s="148" t="s">
        <v>3305</v>
      </c>
    </row>
    <row r="518" spans="1:7" ht="17.100000000000001">
      <c r="A518" s="148" t="s">
        <v>3306</v>
      </c>
      <c r="B518" s="148" t="s">
        <v>42</v>
      </c>
      <c r="C518" s="148" t="s">
        <v>3083</v>
      </c>
      <c r="D518" s="148" t="s">
        <v>3653</v>
      </c>
      <c r="E518" s="149" t="s">
        <v>3083</v>
      </c>
      <c r="F518" s="149" t="s">
        <v>2967</v>
      </c>
      <c r="G518" s="148" t="s">
        <v>3307</v>
      </c>
    </row>
    <row r="519" spans="1:7">
      <c r="A519" s="37" t="s">
        <v>3308</v>
      </c>
      <c r="B519" s="37" t="s">
        <v>44</v>
      </c>
      <c r="C519" s="37" t="s">
        <v>214</v>
      </c>
      <c r="D519" s="37" t="s">
        <v>3653</v>
      </c>
      <c r="E519" s="38" t="s">
        <v>214</v>
      </c>
      <c r="F519" s="38" t="s">
        <v>2967</v>
      </c>
      <c r="G519" s="37" t="s">
        <v>3309</v>
      </c>
    </row>
    <row r="520" spans="1:7">
      <c r="A520" s="37" t="s">
        <v>3310</v>
      </c>
      <c r="B520" s="37" t="s">
        <v>63</v>
      </c>
      <c r="C520" s="37" t="s">
        <v>3311</v>
      </c>
      <c r="D520" s="37" t="s">
        <v>3653</v>
      </c>
      <c r="E520" s="38" t="s">
        <v>214</v>
      </c>
      <c r="F520" s="38" t="s">
        <v>2967</v>
      </c>
      <c r="G520" s="37" t="s">
        <v>3312</v>
      </c>
    </row>
    <row r="521" spans="1:7">
      <c r="A521" s="37" t="s">
        <v>3313</v>
      </c>
      <c r="B521" s="37" t="s">
        <v>63</v>
      </c>
      <c r="C521" s="37" t="s">
        <v>3311</v>
      </c>
      <c r="D521" s="37" t="s">
        <v>3653</v>
      </c>
      <c r="E521" s="38" t="s">
        <v>214</v>
      </c>
      <c r="F521" s="38" t="s">
        <v>2967</v>
      </c>
      <c r="G521" s="37" t="s">
        <v>3312</v>
      </c>
    </row>
    <row r="522" spans="1:7">
      <c r="A522" s="37" t="s">
        <v>3314</v>
      </c>
      <c r="B522" s="37" t="s">
        <v>63</v>
      </c>
      <c r="C522" s="37" t="s">
        <v>214</v>
      </c>
      <c r="D522" s="37" t="s">
        <v>3653</v>
      </c>
      <c r="E522" s="38" t="s">
        <v>214</v>
      </c>
      <c r="F522" s="38" t="s">
        <v>2967</v>
      </c>
      <c r="G522" s="37" t="s">
        <v>3315</v>
      </c>
    </row>
    <row r="523" spans="1:7" ht="17.100000000000001">
      <c r="A523" s="148" t="s">
        <v>3316</v>
      </c>
      <c r="B523" s="148" t="s">
        <v>64</v>
      </c>
      <c r="C523" s="148" t="s">
        <v>3083</v>
      </c>
      <c r="D523" s="148" t="s">
        <v>3653</v>
      </c>
      <c r="E523" s="149" t="s">
        <v>3083</v>
      </c>
      <c r="F523" s="149" t="s">
        <v>2967</v>
      </c>
      <c r="G523" s="148" t="s">
        <v>3317</v>
      </c>
    </row>
    <row r="524" spans="1:7" ht="17.100000000000001">
      <c r="A524" s="148" t="s">
        <v>3012</v>
      </c>
      <c r="B524" s="148" t="s">
        <v>65</v>
      </c>
      <c r="C524" s="148" t="s">
        <v>2916</v>
      </c>
      <c r="D524" s="148" t="s">
        <v>3653</v>
      </c>
      <c r="E524" s="149" t="s">
        <v>214</v>
      </c>
      <c r="F524" s="149" t="s">
        <v>2967</v>
      </c>
      <c r="G524" s="148" t="s">
        <v>3013</v>
      </c>
    </row>
    <row r="525" spans="1:7" ht="17.100000000000001">
      <c r="A525" s="148" t="s">
        <v>3321</v>
      </c>
      <c r="B525" s="148" t="s">
        <v>65</v>
      </c>
      <c r="C525" s="148" t="s">
        <v>3083</v>
      </c>
      <c r="D525" s="148" t="s">
        <v>3653</v>
      </c>
      <c r="E525" s="149" t="s">
        <v>3083</v>
      </c>
      <c r="F525" s="149" t="s">
        <v>2967</v>
      </c>
      <c r="G525" s="148" t="s">
        <v>3322</v>
      </c>
    </row>
    <row r="526" spans="1:7">
      <c r="A526" s="37" t="s">
        <v>3323</v>
      </c>
      <c r="B526" s="37" t="s">
        <v>65</v>
      </c>
      <c r="C526" s="37" t="s">
        <v>214</v>
      </c>
      <c r="D526" s="37" t="s">
        <v>3653</v>
      </c>
      <c r="E526" s="38" t="s">
        <v>214</v>
      </c>
      <c r="F526" s="38" t="s">
        <v>2967</v>
      </c>
      <c r="G526" s="37" t="s">
        <v>3324</v>
      </c>
    </row>
    <row r="527" spans="1:7" ht="17.25">
      <c r="A527" s="148" t="s">
        <v>3325</v>
      </c>
      <c r="B527" s="148" t="s">
        <v>3326</v>
      </c>
      <c r="C527" s="148" t="s">
        <v>214</v>
      </c>
      <c r="D527" s="148" t="s">
        <v>3653</v>
      </c>
      <c r="E527" s="149" t="s">
        <v>214</v>
      </c>
      <c r="F527" s="149" t="s">
        <v>2967</v>
      </c>
      <c r="G527" s="148" t="s">
        <v>3327</v>
      </c>
    </row>
    <row r="528" spans="1:7" ht="17.100000000000001">
      <c r="A528" s="148" t="s">
        <v>3328</v>
      </c>
      <c r="B528" s="148" t="s">
        <v>3329</v>
      </c>
      <c r="C528" s="148" t="s">
        <v>3083</v>
      </c>
      <c r="D528" s="148" t="s">
        <v>3653</v>
      </c>
      <c r="E528" s="149" t="s">
        <v>3083</v>
      </c>
      <c r="F528" s="149" t="s">
        <v>2967</v>
      </c>
      <c r="G528" s="148" t="s">
        <v>3330</v>
      </c>
    </row>
    <row r="529" spans="1:7" ht="17.100000000000001">
      <c r="A529" s="148" t="s">
        <v>3331</v>
      </c>
      <c r="B529" s="148" t="s">
        <v>3332</v>
      </c>
      <c r="C529" s="148" t="s">
        <v>1330</v>
      </c>
      <c r="D529" s="148" t="s">
        <v>3653</v>
      </c>
      <c r="E529" s="149" t="s">
        <v>1330</v>
      </c>
      <c r="F529" s="149" t="s">
        <v>2967</v>
      </c>
      <c r="G529" s="148" t="s">
        <v>2913</v>
      </c>
    </row>
    <row r="530" spans="1:7">
      <c r="A530" s="37" t="s">
        <v>3333</v>
      </c>
      <c r="B530" s="37" t="s">
        <v>3332</v>
      </c>
      <c r="C530" s="37" t="s">
        <v>1330</v>
      </c>
      <c r="D530" s="37" t="s">
        <v>3653</v>
      </c>
      <c r="E530" s="38" t="s">
        <v>1330</v>
      </c>
      <c r="F530" s="38" t="s">
        <v>2967</v>
      </c>
      <c r="G530" s="37" t="s">
        <v>2913</v>
      </c>
    </row>
    <row r="531" spans="1:7" ht="17.100000000000001">
      <c r="A531" s="148" t="s">
        <v>3334</v>
      </c>
      <c r="B531" s="148" t="s">
        <v>40</v>
      </c>
      <c r="C531" s="148" t="s">
        <v>214</v>
      </c>
      <c r="D531" s="148" t="s">
        <v>3653</v>
      </c>
      <c r="E531" s="149" t="s">
        <v>214</v>
      </c>
      <c r="F531" s="149" t="s">
        <v>2967</v>
      </c>
      <c r="G531" s="148" t="s">
        <v>3335</v>
      </c>
    </row>
    <row r="532" spans="1:7">
      <c r="A532" s="37" t="s">
        <v>3336</v>
      </c>
      <c r="B532" s="37"/>
      <c r="C532" s="37" t="s">
        <v>214</v>
      </c>
      <c r="D532" s="37" t="s">
        <v>3653</v>
      </c>
      <c r="E532" s="38" t="s">
        <v>214</v>
      </c>
      <c r="F532" s="38" t="s">
        <v>2967</v>
      </c>
      <c r="G532" s="37" t="s">
        <v>2913</v>
      </c>
    </row>
    <row r="533" spans="1:7" ht="17.25">
      <c r="A533" s="52" t="s">
        <v>3551</v>
      </c>
      <c r="B533" s="52"/>
      <c r="C533" s="52"/>
      <c r="D533" s="52"/>
      <c r="E533" s="53"/>
      <c r="F533" s="52"/>
      <c r="G533" s="52"/>
    </row>
    <row r="534" spans="1:7" ht="17.100000000000001">
      <c r="A534" s="148" t="s">
        <v>3341</v>
      </c>
      <c r="B534" s="148"/>
      <c r="C534" s="148" t="s">
        <v>3342</v>
      </c>
      <c r="D534" s="148" t="s">
        <v>3654</v>
      </c>
      <c r="E534" s="149" t="s">
        <v>214</v>
      </c>
      <c r="F534" s="149" t="s">
        <v>2967</v>
      </c>
      <c r="G534" s="148" t="s">
        <v>2913</v>
      </c>
    </row>
    <row r="535" spans="1:7" ht="17.100000000000001">
      <c r="A535" s="148" t="s">
        <v>3343</v>
      </c>
      <c r="B535" s="148" t="s">
        <v>3344</v>
      </c>
      <c r="C535" s="148" t="s">
        <v>3083</v>
      </c>
      <c r="D535" s="148" t="s">
        <v>3654</v>
      </c>
      <c r="E535" s="149" t="s">
        <v>3083</v>
      </c>
      <c r="F535" s="149" t="s">
        <v>2967</v>
      </c>
      <c r="G535" s="148" t="s">
        <v>3345</v>
      </c>
    </row>
    <row r="536" spans="1:7" ht="17.100000000000001">
      <c r="A536" s="148" t="s">
        <v>3346</v>
      </c>
      <c r="B536" s="148"/>
      <c r="C536" s="148" t="s">
        <v>214</v>
      </c>
      <c r="D536" s="148" t="s">
        <v>3654</v>
      </c>
      <c r="E536" s="149" t="s">
        <v>214</v>
      </c>
      <c r="F536" s="149" t="s">
        <v>2967</v>
      </c>
      <c r="G536" s="148" t="s">
        <v>2913</v>
      </c>
    </row>
    <row r="537" spans="1:7" ht="17.25">
      <c r="A537" s="52" t="s">
        <v>3552</v>
      </c>
      <c r="B537" s="52"/>
      <c r="C537" s="52"/>
      <c r="D537" s="52"/>
      <c r="E537" s="53"/>
      <c r="F537" s="52"/>
      <c r="G537" s="52"/>
    </row>
    <row r="538" spans="1:7" ht="17.100000000000001">
      <c r="A538" s="148" t="s">
        <v>3348</v>
      </c>
      <c r="B538" s="148" t="s">
        <v>26</v>
      </c>
      <c r="C538" s="148" t="s">
        <v>214</v>
      </c>
      <c r="D538" s="148" t="s">
        <v>3654</v>
      </c>
      <c r="E538" s="149" t="s">
        <v>214</v>
      </c>
      <c r="F538" s="149" t="s">
        <v>2967</v>
      </c>
      <c r="G538" s="148" t="s">
        <v>2913</v>
      </c>
    </row>
    <row r="539" spans="1:7" ht="17.100000000000001">
      <c r="A539" s="148" t="s">
        <v>3349</v>
      </c>
      <c r="B539" s="148" t="s">
        <v>3350</v>
      </c>
      <c r="C539" s="148" t="s">
        <v>214</v>
      </c>
      <c r="D539" s="148" t="s">
        <v>3654</v>
      </c>
      <c r="E539" s="149" t="s">
        <v>214</v>
      </c>
      <c r="F539" s="149" t="s">
        <v>2967</v>
      </c>
      <c r="G539" s="148" t="s">
        <v>3351</v>
      </c>
    </row>
    <row r="540" spans="1:7" ht="17.100000000000001">
      <c r="A540" s="148" t="s">
        <v>3352</v>
      </c>
      <c r="B540" s="148" t="s">
        <v>3350</v>
      </c>
      <c r="C540" s="148" t="s">
        <v>214</v>
      </c>
      <c r="D540" s="148" t="s">
        <v>3654</v>
      </c>
      <c r="E540" s="149" t="s">
        <v>214</v>
      </c>
      <c r="F540" s="149" t="s">
        <v>2967</v>
      </c>
      <c r="G540" s="148" t="s">
        <v>2913</v>
      </c>
    </row>
    <row r="541" spans="1:7" ht="17.25">
      <c r="A541" s="148" t="s">
        <v>3353</v>
      </c>
      <c r="B541" s="148" t="s">
        <v>28</v>
      </c>
      <c r="C541" s="148" t="s">
        <v>214</v>
      </c>
      <c r="D541" s="148" t="s">
        <v>3654</v>
      </c>
      <c r="E541" s="149" t="s">
        <v>214</v>
      </c>
      <c r="F541" s="149" t="s">
        <v>2967</v>
      </c>
      <c r="G541" s="148" t="s">
        <v>3354</v>
      </c>
    </row>
    <row r="542" spans="1:7">
      <c r="A542" s="37" t="s">
        <v>3019</v>
      </c>
      <c r="B542" s="37" t="s">
        <v>3020</v>
      </c>
      <c r="C542" s="37" t="s">
        <v>2921</v>
      </c>
      <c r="D542" s="37" t="s">
        <v>3654</v>
      </c>
      <c r="E542" s="38" t="s">
        <v>3564</v>
      </c>
      <c r="F542" s="38" t="s">
        <v>2967</v>
      </c>
      <c r="G542" s="37" t="s">
        <v>2913</v>
      </c>
    </row>
    <row r="543" spans="1:7" ht="17.25">
      <c r="A543" s="52" t="s">
        <v>3655</v>
      </c>
      <c r="B543" s="52"/>
      <c r="C543" s="52"/>
      <c r="D543" s="52"/>
      <c r="E543" s="53"/>
      <c r="F543" s="52"/>
      <c r="G543" s="52"/>
    </row>
    <row r="544" spans="1:7" ht="17.100000000000001">
      <c r="A544" s="148" t="s">
        <v>3356</v>
      </c>
      <c r="B544" s="148" t="s">
        <v>3047</v>
      </c>
      <c r="C544" s="148" t="s">
        <v>214</v>
      </c>
      <c r="D544" s="148" t="s">
        <v>3654</v>
      </c>
      <c r="E544" s="149" t="s">
        <v>214</v>
      </c>
      <c r="F544" s="149" t="s">
        <v>2967</v>
      </c>
      <c r="G544" s="148" t="s">
        <v>2913</v>
      </c>
    </row>
    <row r="545" spans="1:7" ht="17.100000000000001">
      <c r="A545" s="148" t="s">
        <v>3357</v>
      </c>
      <c r="B545" s="148" t="s">
        <v>3047</v>
      </c>
      <c r="C545" s="148" t="s">
        <v>3358</v>
      </c>
      <c r="D545" s="148" t="s">
        <v>3654</v>
      </c>
      <c r="E545" s="149" t="s">
        <v>214</v>
      </c>
      <c r="F545" s="149" t="s">
        <v>2967</v>
      </c>
      <c r="G545" s="148" t="s">
        <v>2913</v>
      </c>
    </row>
    <row r="546" spans="1:7" ht="17.100000000000001">
      <c r="A546" s="148" t="s">
        <v>3359</v>
      </c>
      <c r="B546" s="148" t="s">
        <v>3047</v>
      </c>
      <c r="C546" s="148" t="s">
        <v>3297</v>
      </c>
      <c r="D546" s="148" t="s">
        <v>3654</v>
      </c>
      <c r="E546" s="149" t="s">
        <v>214</v>
      </c>
      <c r="F546" s="149" t="s">
        <v>2967</v>
      </c>
      <c r="G546" s="148" t="s">
        <v>3360</v>
      </c>
    </row>
    <row r="547" spans="1:7" ht="17.100000000000001">
      <c r="A547" s="148" t="s">
        <v>3361</v>
      </c>
      <c r="B547" s="148" t="s">
        <v>3047</v>
      </c>
      <c r="C547" s="148" t="s">
        <v>214</v>
      </c>
      <c r="D547" s="148" t="s">
        <v>3654</v>
      </c>
      <c r="E547" s="149" t="s">
        <v>214</v>
      </c>
      <c r="F547" s="149" t="s">
        <v>2967</v>
      </c>
      <c r="G547" s="148" t="s">
        <v>2913</v>
      </c>
    </row>
    <row r="548" spans="1:7" ht="17.25">
      <c r="A548" s="52" t="s">
        <v>3553</v>
      </c>
      <c r="B548" s="52"/>
      <c r="C548" s="52"/>
      <c r="D548" s="52"/>
      <c r="E548" s="53"/>
      <c r="F548" s="52"/>
      <c r="G548" s="52"/>
    </row>
    <row r="549" spans="1:7" ht="17.100000000000001">
      <c r="A549" s="148" t="s">
        <v>3363</v>
      </c>
      <c r="B549" s="148" t="s">
        <v>3364</v>
      </c>
      <c r="C549" s="148" t="s">
        <v>3365</v>
      </c>
      <c r="D549" s="148" t="s">
        <v>3654</v>
      </c>
      <c r="E549" s="149" t="s">
        <v>214</v>
      </c>
      <c r="F549" s="149" t="s">
        <v>2967</v>
      </c>
      <c r="G549" s="148" t="s">
        <v>2913</v>
      </c>
    </row>
    <row r="550" spans="1:7" ht="17.100000000000001">
      <c r="A550" s="148" t="s">
        <v>3368</v>
      </c>
      <c r="B550" s="148" t="s">
        <v>3369</v>
      </c>
      <c r="C550" s="148" t="s">
        <v>3370</v>
      </c>
      <c r="D550" s="148" t="s">
        <v>3654</v>
      </c>
      <c r="E550" s="149" t="s">
        <v>214</v>
      </c>
      <c r="F550" s="149" t="s">
        <v>2967</v>
      </c>
      <c r="G550" s="148" t="s">
        <v>2913</v>
      </c>
    </row>
    <row r="551" spans="1:7" ht="17.100000000000001">
      <c r="A551" s="148" t="s">
        <v>3371</v>
      </c>
      <c r="B551" s="148" t="s">
        <v>3372</v>
      </c>
      <c r="C551" s="148" t="s">
        <v>214</v>
      </c>
      <c r="D551" s="148" t="s">
        <v>3654</v>
      </c>
      <c r="E551" s="149" t="s">
        <v>214</v>
      </c>
      <c r="F551" s="149" t="s">
        <v>2967</v>
      </c>
      <c r="G551" s="148" t="s">
        <v>2913</v>
      </c>
    </row>
    <row r="552" spans="1:7" ht="17.100000000000001">
      <c r="A552" s="148" t="s">
        <v>3375</v>
      </c>
      <c r="B552" s="148" t="s">
        <v>3376</v>
      </c>
      <c r="C552" s="148" t="s">
        <v>214</v>
      </c>
      <c r="D552" s="148" t="s">
        <v>3654</v>
      </c>
      <c r="E552" s="149" t="s">
        <v>214</v>
      </c>
      <c r="F552" s="149" t="s">
        <v>2967</v>
      </c>
      <c r="G552" s="148" t="s">
        <v>2913</v>
      </c>
    </row>
    <row r="553" spans="1:7" ht="17.100000000000001">
      <c r="A553" s="148" t="s">
        <v>3377</v>
      </c>
      <c r="B553" s="148" t="s">
        <v>3372</v>
      </c>
      <c r="C553" s="148" t="s">
        <v>214</v>
      </c>
      <c r="D553" s="148" t="s">
        <v>3654</v>
      </c>
      <c r="E553" s="149" t="s">
        <v>214</v>
      </c>
      <c r="F553" s="149" t="s">
        <v>2967</v>
      </c>
      <c r="G553" s="148" t="s">
        <v>2913</v>
      </c>
    </row>
    <row r="554" spans="1:7" ht="17.100000000000001">
      <c r="A554" s="148" t="s">
        <v>3378</v>
      </c>
      <c r="B554" s="148" t="s">
        <v>3372</v>
      </c>
      <c r="C554" s="148" t="s">
        <v>214</v>
      </c>
      <c r="D554" s="148" t="s">
        <v>3654</v>
      </c>
      <c r="E554" s="149" t="s">
        <v>214</v>
      </c>
      <c r="F554" s="149" t="s">
        <v>2967</v>
      </c>
      <c r="G554" s="148" t="s">
        <v>2913</v>
      </c>
    </row>
    <row r="555" spans="1:7" ht="17.25">
      <c r="A555" s="52" t="s">
        <v>3554</v>
      </c>
      <c r="B555" s="52"/>
      <c r="C555" s="52"/>
      <c r="D555" s="52"/>
      <c r="E555" s="53"/>
      <c r="F555" s="52"/>
      <c r="G555" s="52"/>
    </row>
    <row r="556" spans="1:7" ht="17.100000000000001">
      <c r="A556" s="148" t="s">
        <v>3380</v>
      </c>
      <c r="B556" s="148" t="s">
        <v>26</v>
      </c>
      <c r="C556" s="148" t="s">
        <v>214</v>
      </c>
      <c r="D556" s="148" t="s">
        <v>3654</v>
      </c>
      <c r="E556" s="149" t="s">
        <v>214</v>
      </c>
      <c r="F556" s="149" t="s">
        <v>2967</v>
      </c>
      <c r="G556" s="148" t="s">
        <v>2913</v>
      </c>
    </row>
    <row r="557" spans="1:7">
      <c r="A557" s="37" t="s">
        <v>3022</v>
      </c>
      <c r="B557" s="37" t="s">
        <v>26</v>
      </c>
      <c r="C557" s="37" t="s">
        <v>2921</v>
      </c>
      <c r="D557" s="37" t="s">
        <v>3654</v>
      </c>
      <c r="E557" s="38" t="s">
        <v>3564</v>
      </c>
      <c r="F557" s="38" t="s">
        <v>2967</v>
      </c>
      <c r="G557" s="37" t="s">
        <v>2913</v>
      </c>
    </row>
    <row r="558" spans="1:7" ht="17.100000000000001">
      <c r="A558" s="148" t="s">
        <v>3023</v>
      </c>
      <c r="B558" s="148" t="s">
        <v>26</v>
      </c>
      <c r="C558" s="148" t="s">
        <v>2921</v>
      </c>
      <c r="D558" s="148" t="s">
        <v>3654</v>
      </c>
      <c r="E558" s="149" t="s">
        <v>3564</v>
      </c>
      <c r="F558" s="149" t="s">
        <v>2967</v>
      </c>
      <c r="G558" s="148" t="s">
        <v>2913</v>
      </c>
    </row>
    <row r="559" spans="1:7" ht="17.25">
      <c r="A559" s="148" t="s">
        <v>3024</v>
      </c>
      <c r="B559" s="148" t="s">
        <v>26</v>
      </c>
      <c r="C559" s="148" t="s">
        <v>2921</v>
      </c>
      <c r="D559" s="148" t="s">
        <v>3654</v>
      </c>
      <c r="E559" s="149" t="s">
        <v>3564</v>
      </c>
      <c r="F559" s="149" t="s">
        <v>2967</v>
      </c>
      <c r="G559" s="148" t="s">
        <v>2913</v>
      </c>
    </row>
    <row r="560" spans="1:7" ht="17.100000000000001">
      <c r="A560" s="148" t="s">
        <v>3025</v>
      </c>
      <c r="B560" s="148" t="s">
        <v>26</v>
      </c>
      <c r="C560" s="148" t="s">
        <v>2921</v>
      </c>
      <c r="D560" s="148" t="s">
        <v>3654</v>
      </c>
      <c r="E560" s="149" t="s">
        <v>3564</v>
      </c>
      <c r="F560" s="149" t="s">
        <v>2967</v>
      </c>
      <c r="G560" s="148" t="s">
        <v>2913</v>
      </c>
    </row>
    <row r="561" spans="1:7" ht="17.100000000000001">
      <c r="A561" s="148" t="s">
        <v>3381</v>
      </c>
      <c r="B561" s="148" t="s">
        <v>51</v>
      </c>
      <c r="C561" s="148" t="s">
        <v>214</v>
      </c>
      <c r="D561" s="148" t="s">
        <v>3654</v>
      </c>
      <c r="E561" s="149" t="s">
        <v>214</v>
      </c>
      <c r="F561" s="149" t="s">
        <v>2967</v>
      </c>
      <c r="G561" s="148" t="s">
        <v>3382</v>
      </c>
    </row>
    <row r="562" spans="1:7" ht="17.100000000000001">
      <c r="A562" s="148" t="s">
        <v>3383</v>
      </c>
      <c r="B562" s="148" t="s">
        <v>51</v>
      </c>
      <c r="C562" s="148" t="s">
        <v>214</v>
      </c>
      <c r="D562" s="148" t="s">
        <v>3654</v>
      </c>
      <c r="E562" s="149" t="s">
        <v>214</v>
      </c>
      <c r="F562" s="149" t="s">
        <v>2967</v>
      </c>
      <c r="G562" s="148" t="s">
        <v>2913</v>
      </c>
    </row>
    <row r="563" spans="1:7" ht="17.25">
      <c r="A563" s="52" t="s">
        <v>3555</v>
      </c>
      <c r="B563" s="52"/>
      <c r="C563" s="52"/>
      <c r="D563" s="52"/>
      <c r="E563" s="53"/>
      <c r="F563" s="52"/>
      <c r="G563" s="52"/>
    </row>
    <row r="564" spans="1:7" ht="17.100000000000001">
      <c r="A564" s="148" t="s">
        <v>3385</v>
      </c>
      <c r="B564" s="148" t="s">
        <v>75</v>
      </c>
      <c r="C564" s="148" t="s">
        <v>214</v>
      </c>
      <c r="D564" s="148" t="s">
        <v>3654</v>
      </c>
      <c r="E564" s="149" t="s">
        <v>214</v>
      </c>
      <c r="F564" s="149" t="s">
        <v>2967</v>
      </c>
      <c r="G564" s="148" t="s">
        <v>2913</v>
      </c>
    </row>
    <row r="565" spans="1:7" ht="17.100000000000001">
      <c r="A565" s="148" t="s">
        <v>3386</v>
      </c>
      <c r="B565" s="148" t="s">
        <v>3387</v>
      </c>
      <c r="C565" s="148" t="s">
        <v>3365</v>
      </c>
      <c r="D565" s="148" t="s">
        <v>3654</v>
      </c>
      <c r="E565" s="149" t="s">
        <v>214</v>
      </c>
      <c r="F565" s="149" t="s">
        <v>2967</v>
      </c>
      <c r="G565" s="148" t="s">
        <v>2913</v>
      </c>
    </row>
    <row r="566" spans="1:7">
      <c r="A566" s="37" t="s">
        <v>3388</v>
      </c>
      <c r="B566" s="37" t="s">
        <v>75</v>
      </c>
      <c r="C566" s="37" t="s">
        <v>3389</v>
      </c>
      <c r="D566" s="37" t="s">
        <v>3654</v>
      </c>
      <c r="E566" s="38" t="s">
        <v>214</v>
      </c>
      <c r="F566" s="38" t="s">
        <v>2967</v>
      </c>
      <c r="G566" s="37" t="s">
        <v>3390</v>
      </c>
    </row>
    <row r="567" spans="1:7">
      <c r="A567" s="37" t="s">
        <v>3027</v>
      </c>
      <c r="B567" s="37" t="s">
        <v>3020</v>
      </c>
      <c r="C567" s="37" t="s">
        <v>3028</v>
      </c>
      <c r="D567" s="37" t="s">
        <v>3654</v>
      </c>
      <c r="E567" s="38" t="s">
        <v>214</v>
      </c>
      <c r="F567" s="38" t="s">
        <v>2967</v>
      </c>
      <c r="G567" s="37" t="s">
        <v>2913</v>
      </c>
    </row>
    <row r="568" spans="1:7" ht="17.100000000000001">
      <c r="A568" s="148" t="s">
        <v>3030</v>
      </c>
      <c r="B568" s="148" t="s">
        <v>3020</v>
      </c>
      <c r="C568" s="148" t="s">
        <v>2921</v>
      </c>
      <c r="D568" s="148" t="s">
        <v>3654</v>
      </c>
      <c r="E568" s="149" t="s">
        <v>3564</v>
      </c>
      <c r="F568" s="149" t="s">
        <v>2967</v>
      </c>
      <c r="G568" s="148" t="s">
        <v>2913</v>
      </c>
    </row>
    <row r="569" spans="1:7" ht="17.25">
      <c r="A569" s="148" t="s">
        <v>3031</v>
      </c>
      <c r="B569" s="148" t="s">
        <v>3020</v>
      </c>
      <c r="C569" s="148" t="s">
        <v>2921</v>
      </c>
      <c r="D569" s="148" t="s">
        <v>3654</v>
      </c>
      <c r="E569" s="149" t="s">
        <v>3564</v>
      </c>
      <c r="F569" s="149" t="s">
        <v>2967</v>
      </c>
      <c r="G569" s="148" t="s">
        <v>2913</v>
      </c>
    </row>
    <row r="570" spans="1:7" ht="17.100000000000001">
      <c r="A570" s="148" t="s">
        <v>3032</v>
      </c>
      <c r="B570" s="148" t="s">
        <v>3020</v>
      </c>
      <c r="C570" s="148" t="s">
        <v>2921</v>
      </c>
      <c r="D570" s="148" t="s">
        <v>3654</v>
      </c>
      <c r="E570" s="149" t="s">
        <v>3564</v>
      </c>
      <c r="F570" s="149" t="s">
        <v>2967</v>
      </c>
      <c r="G570" s="148" t="s">
        <v>2913</v>
      </c>
    </row>
    <row r="571" spans="1:7" ht="17.100000000000001">
      <c r="A571" s="148" t="s">
        <v>3391</v>
      </c>
      <c r="B571" s="148" t="s">
        <v>75</v>
      </c>
      <c r="C571" s="148" t="s">
        <v>3083</v>
      </c>
      <c r="D571" s="148" t="s">
        <v>3654</v>
      </c>
      <c r="E571" s="149" t="s">
        <v>3083</v>
      </c>
      <c r="F571" s="149" t="s">
        <v>2967</v>
      </c>
      <c r="G571" s="148" t="s">
        <v>2913</v>
      </c>
    </row>
    <row r="572" spans="1:7" ht="17.100000000000001">
      <c r="A572" s="148" t="s">
        <v>3392</v>
      </c>
      <c r="B572" s="148" t="s">
        <v>84</v>
      </c>
      <c r="C572" s="148" t="s">
        <v>214</v>
      </c>
      <c r="D572" s="148" t="s">
        <v>3654</v>
      </c>
      <c r="E572" s="149" t="s">
        <v>214</v>
      </c>
      <c r="F572" s="149" t="s">
        <v>2967</v>
      </c>
      <c r="G572" s="148" t="s">
        <v>2913</v>
      </c>
    </row>
    <row r="573" spans="1:7" ht="17.100000000000001">
      <c r="A573" s="148" t="s">
        <v>3393</v>
      </c>
      <c r="B573" s="148" t="s">
        <v>3387</v>
      </c>
      <c r="C573" s="148" t="s">
        <v>214</v>
      </c>
      <c r="D573" s="148" t="s">
        <v>3654</v>
      </c>
      <c r="E573" s="149" t="s">
        <v>214</v>
      </c>
      <c r="F573" s="149" t="s">
        <v>2967</v>
      </c>
      <c r="G573" s="148" t="s">
        <v>2913</v>
      </c>
    </row>
    <row r="574" spans="1:7" ht="17.25">
      <c r="A574" s="52" t="s">
        <v>3556</v>
      </c>
      <c r="B574" s="52"/>
      <c r="C574" s="52"/>
      <c r="D574" s="52"/>
      <c r="E574" s="53"/>
      <c r="F574" s="52"/>
      <c r="G574" s="52"/>
    </row>
    <row r="575" spans="1:7" ht="17.100000000000001">
      <c r="A575" s="148" t="s">
        <v>3395</v>
      </c>
      <c r="B575" s="148" t="s">
        <v>3020</v>
      </c>
      <c r="C575" s="148" t="s">
        <v>3083</v>
      </c>
      <c r="D575" s="148" t="s">
        <v>3654</v>
      </c>
      <c r="E575" s="149" t="s">
        <v>3083</v>
      </c>
      <c r="F575" s="149" t="s">
        <v>2967</v>
      </c>
      <c r="G575" s="148" t="s">
        <v>2913</v>
      </c>
    </row>
    <row r="576" spans="1:7" ht="17.100000000000001">
      <c r="A576" s="148" t="s">
        <v>3396</v>
      </c>
      <c r="B576" s="148" t="s">
        <v>3020</v>
      </c>
      <c r="C576" s="148" t="s">
        <v>3397</v>
      </c>
      <c r="D576" s="148" t="s">
        <v>3654</v>
      </c>
      <c r="E576" s="149" t="s">
        <v>3083</v>
      </c>
      <c r="F576" s="149" t="s">
        <v>2967</v>
      </c>
      <c r="G576" s="148" t="s">
        <v>2913</v>
      </c>
    </row>
    <row r="577" spans="1:7">
      <c r="A577" s="37" t="s">
        <v>3398</v>
      </c>
      <c r="B577" s="37" t="s">
        <v>75</v>
      </c>
      <c r="C577" s="37" t="s">
        <v>214</v>
      </c>
      <c r="D577" s="37" t="s">
        <v>3654</v>
      </c>
      <c r="E577" s="38" t="s">
        <v>214</v>
      </c>
      <c r="F577" s="38" t="s">
        <v>2967</v>
      </c>
      <c r="G577" s="37" t="s">
        <v>2913</v>
      </c>
    </row>
    <row r="578" spans="1:7">
      <c r="A578" s="37" t="s">
        <v>3399</v>
      </c>
      <c r="B578" s="37" t="s">
        <v>75</v>
      </c>
      <c r="C578" s="37" t="s">
        <v>214</v>
      </c>
      <c r="D578" s="37" t="s">
        <v>3654</v>
      </c>
      <c r="E578" s="38" t="s">
        <v>214</v>
      </c>
      <c r="F578" s="38" t="s">
        <v>2967</v>
      </c>
      <c r="G578" s="37" t="s">
        <v>2913</v>
      </c>
    </row>
    <row r="579" spans="1:7" ht="17.100000000000001">
      <c r="A579" s="148" t="s">
        <v>3400</v>
      </c>
      <c r="B579" s="148" t="s">
        <v>51</v>
      </c>
      <c r="C579" s="148" t="s">
        <v>214</v>
      </c>
      <c r="D579" s="148" t="s">
        <v>3654</v>
      </c>
      <c r="E579" s="149" t="s">
        <v>214</v>
      </c>
      <c r="F579" s="149" t="s">
        <v>2967</v>
      </c>
      <c r="G579" s="148" t="s">
        <v>2913</v>
      </c>
    </row>
    <row r="580" spans="1:7" ht="17.100000000000001">
      <c r="A580" s="148" t="s">
        <v>3401</v>
      </c>
      <c r="B580" s="148" t="s">
        <v>76</v>
      </c>
      <c r="C580" s="148" t="s">
        <v>3083</v>
      </c>
      <c r="D580" s="148" t="s">
        <v>3654</v>
      </c>
      <c r="E580" s="149" t="s">
        <v>3083</v>
      </c>
      <c r="F580" s="149" t="s">
        <v>2967</v>
      </c>
      <c r="G580" s="148" t="s">
        <v>2913</v>
      </c>
    </row>
    <row r="581" spans="1:7" ht="17.25">
      <c r="A581" s="148" t="s">
        <v>3402</v>
      </c>
      <c r="B581" s="148" t="s">
        <v>76</v>
      </c>
      <c r="C581" s="148" t="s">
        <v>3083</v>
      </c>
      <c r="D581" s="148" t="s">
        <v>3654</v>
      </c>
      <c r="E581" s="149" t="s">
        <v>3083</v>
      </c>
      <c r="F581" s="149" t="s">
        <v>2967</v>
      </c>
      <c r="G581" s="148" t="s">
        <v>2913</v>
      </c>
    </row>
    <row r="582" spans="1:7" ht="17.100000000000001">
      <c r="A582" s="148" t="s">
        <v>3037</v>
      </c>
      <c r="B582" s="148" t="s">
        <v>3020</v>
      </c>
      <c r="C582" s="148" t="s">
        <v>2921</v>
      </c>
      <c r="D582" s="148" t="s">
        <v>3654</v>
      </c>
      <c r="E582" s="149" t="s">
        <v>3564</v>
      </c>
      <c r="F582" s="149" t="s">
        <v>2967</v>
      </c>
      <c r="G582" s="148" t="s">
        <v>2913</v>
      </c>
    </row>
    <row r="583" spans="1:7" ht="17.100000000000001">
      <c r="A583" s="148" t="s">
        <v>3403</v>
      </c>
      <c r="B583" s="148" t="s">
        <v>76</v>
      </c>
      <c r="C583" s="148" t="s">
        <v>214</v>
      </c>
      <c r="D583" s="148" t="s">
        <v>3654</v>
      </c>
      <c r="E583" s="149" t="s">
        <v>214</v>
      </c>
      <c r="F583" s="149" t="s">
        <v>2967</v>
      </c>
      <c r="G583" s="148" t="s">
        <v>3404</v>
      </c>
    </row>
    <row r="584" spans="1:7" ht="17.100000000000001">
      <c r="A584" s="148" t="s">
        <v>3038</v>
      </c>
      <c r="B584" s="148" t="s">
        <v>3020</v>
      </c>
      <c r="C584" s="148" t="s">
        <v>2921</v>
      </c>
      <c r="D584" s="148" t="s">
        <v>3654</v>
      </c>
      <c r="E584" s="149" t="s">
        <v>3564</v>
      </c>
      <c r="F584" s="149" t="s">
        <v>2967</v>
      </c>
      <c r="G584" s="148" t="s">
        <v>2913</v>
      </c>
    </row>
    <row r="585" spans="1:7" ht="17.25">
      <c r="A585" s="52" t="s">
        <v>3656</v>
      </c>
      <c r="B585" s="52"/>
      <c r="C585" s="52"/>
      <c r="D585" s="52"/>
      <c r="E585" s="53"/>
      <c r="F585" s="52"/>
      <c r="G585" s="52"/>
    </row>
    <row r="586" spans="1:7" ht="17.100000000000001">
      <c r="A586" s="148" t="s">
        <v>3406</v>
      </c>
      <c r="B586" s="148" t="s">
        <v>83</v>
      </c>
      <c r="C586" s="148" t="s">
        <v>214</v>
      </c>
      <c r="D586" s="148" t="s">
        <v>3654</v>
      </c>
      <c r="E586" s="149" t="s">
        <v>214</v>
      </c>
      <c r="F586" s="149" t="s">
        <v>2967</v>
      </c>
      <c r="G586" s="148" t="s">
        <v>2913</v>
      </c>
    </row>
    <row r="587" spans="1:7" ht="17.100000000000001">
      <c r="A587" s="148" t="s">
        <v>3407</v>
      </c>
      <c r="B587" s="148" t="s">
        <v>85</v>
      </c>
      <c r="C587" s="148" t="s">
        <v>214</v>
      </c>
      <c r="D587" s="148" t="s">
        <v>3654</v>
      </c>
      <c r="E587" s="149" t="s">
        <v>214</v>
      </c>
      <c r="F587" s="149" t="s">
        <v>2967</v>
      </c>
      <c r="G587" s="148" t="s">
        <v>2913</v>
      </c>
    </row>
    <row r="588" spans="1:7" ht="17.25">
      <c r="A588" s="52" t="s">
        <v>3557</v>
      </c>
      <c r="B588" s="52"/>
      <c r="C588" s="52"/>
      <c r="D588" s="52"/>
      <c r="E588" s="53"/>
      <c r="F588" s="52"/>
      <c r="G588" s="52"/>
    </row>
    <row r="589" spans="1:7" ht="17.25">
      <c r="A589" s="148" t="s">
        <v>3416</v>
      </c>
      <c r="B589" s="148" t="s">
        <v>3041</v>
      </c>
      <c r="C589" s="148" t="s">
        <v>3083</v>
      </c>
      <c r="D589" s="148" t="s">
        <v>3654</v>
      </c>
      <c r="E589" s="149" t="s">
        <v>3083</v>
      </c>
      <c r="F589" s="149" t="s">
        <v>2967</v>
      </c>
      <c r="G589" s="148" t="s">
        <v>3417</v>
      </c>
    </row>
    <row r="590" spans="1:7" ht="17.100000000000001">
      <c r="A590" s="148" t="s">
        <v>3418</v>
      </c>
      <c r="B590" s="148" t="s">
        <v>89</v>
      </c>
      <c r="C590" s="148" t="s">
        <v>214</v>
      </c>
      <c r="D590" s="148" t="s">
        <v>3654</v>
      </c>
      <c r="E590" s="149" t="s">
        <v>214</v>
      </c>
      <c r="F590" s="149" t="s">
        <v>2967</v>
      </c>
      <c r="G590" s="148" t="s">
        <v>3419</v>
      </c>
    </row>
    <row r="591" spans="1:7" ht="17.100000000000001">
      <c r="A591" s="148" t="s">
        <v>3420</v>
      </c>
      <c r="B591" s="148" t="s">
        <v>3421</v>
      </c>
      <c r="C591" s="148" t="s">
        <v>214</v>
      </c>
      <c r="D591" s="148" t="s">
        <v>3654</v>
      </c>
      <c r="E591" s="149" t="s">
        <v>214</v>
      </c>
      <c r="F591" s="149" t="s">
        <v>2967</v>
      </c>
      <c r="G591" s="148" t="s">
        <v>3422</v>
      </c>
    </row>
    <row r="592" spans="1:7" ht="17.100000000000001">
      <c r="A592" s="148" t="s">
        <v>3424</v>
      </c>
      <c r="B592" s="148" t="s">
        <v>3421</v>
      </c>
      <c r="C592" s="148" t="s">
        <v>1902</v>
      </c>
      <c r="D592" s="148" t="s">
        <v>3654</v>
      </c>
      <c r="E592" s="149" t="s">
        <v>214</v>
      </c>
      <c r="F592" s="149" t="s">
        <v>2967</v>
      </c>
      <c r="G592" s="148" t="s">
        <v>2913</v>
      </c>
    </row>
    <row r="593" spans="1:7" ht="17.100000000000001">
      <c r="A593" s="148" t="s">
        <v>3425</v>
      </c>
      <c r="B593" s="148" t="s">
        <v>86</v>
      </c>
      <c r="C593" s="148" t="s">
        <v>214</v>
      </c>
      <c r="D593" s="148" t="s">
        <v>3654</v>
      </c>
      <c r="E593" s="149" t="s">
        <v>214</v>
      </c>
      <c r="F593" s="149" t="s">
        <v>2967</v>
      </c>
      <c r="G593" s="148" t="s">
        <v>2913</v>
      </c>
    </row>
    <row r="594" spans="1:7" ht="17.100000000000001">
      <c r="A594" s="148" t="s">
        <v>3059</v>
      </c>
      <c r="B594" s="148" t="s">
        <v>3060</v>
      </c>
      <c r="C594" s="148" t="s">
        <v>2921</v>
      </c>
      <c r="D594" s="148" t="s">
        <v>3654</v>
      </c>
      <c r="E594" s="149" t="s">
        <v>3564</v>
      </c>
      <c r="F594" s="149" t="s">
        <v>2967</v>
      </c>
      <c r="G594" s="148" t="s">
        <v>2913</v>
      </c>
    </row>
    <row r="595" spans="1:7" ht="17.100000000000001">
      <c r="A595" s="148" t="s">
        <v>3059</v>
      </c>
      <c r="B595" s="148" t="s">
        <v>3060</v>
      </c>
      <c r="C595" s="148" t="s">
        <v>2921</v>
      </c>
      <c r="D595" s="148" t="s">
        <v>3654</v>
      </c>
      <c r="E595" s="149" t="s">
        <v>3564</v>
      </c>
      <c r="F595" s="149" t="s">
        <v>2967</v>
      </c>
      <c r="G595" s="148" t="s">
        <v>2913</v>
      </c>
    </row>
    <row r="596" spans="1:7" ht="17.25">
      <c r="A596" s="52" t="s">
        <v>3558</v>
      </c>
      <c r="B596" s="52"/>
      <c r="C596" s="52"/>
      <c r="D596" s="52"/>
      <c r="E596" s="53"/>
      <c r="F596" s="52"/>
      <c r="G596" s="52"/>
    </row>
    <row r="597" spans="1:7" ht="17.100000000000001">
      <c r="A597" s="148" t="s">
        <v>3427</v>
      </c>
      <c r="B597" s="148" t="s">
        <v>91</v>
      </c>
      <c r="C597" s="148" t="s">
        <v>3083</v>
      </c>
      <c r="D597" s="148" t="s">
        <v>3654</v>
      </c>
      <c r="E597" s="149" t="s">
        <v>3083</v>
      </c>
      <c r="F597" s="149" t="s">
        <v>2967</v>
      </c>
      <c r="G597" s="148" t="s">
        <v>2913</v>
      </c>
    </row>
    <row r="598" spans="1:7" ht="17.100000000000001">
      <c r="A598" s="148" t="s">
        <v>3428</v>
      </c>
      <c r="B598" s="148" t="s">
        <v>89</v>
      </c>
      <c r="C598" s="148" t="s">
        <v>3083</v>
      </c>
      <c r="D598" s="148" t="s">
        <v>3654</v>
      </c>
      <c r="E598" s="149" t="s">
        <v>3083</v>
      </c>
      <c r="F598" s="149" t="s">
        <v>2967</v>
      </c>
      <c r="G598" s="148" t="s">
        <v>3429</v>
      </c>
    </row>
    <row r="599" spans="1:7" ht="17.100000000000001">
      <c r="A599" s="148" t="s">
        <v>3430</v>
      </c>
      <c r="B599" s="148" t="s">
        <v>90</v>
      </c>
      <c r="C599" s="148" t="s">
        <v>3083</v>
      </c>
      <c r="D599" s="148" t="s">
        <v>3654</v>
      </c>
      <c r="E599" s="149" t="s">
        <v>3083</v>
      </c>
      <c r="F599" s="149" t="s">
        <v>2967</v>
      </c>
      <c r="G599" s="148" t="s">
        <v>3431</v>
      </c>
    </row>
    <row r="600" spans="1:7" ht="17.25">
      <c r="A600" s="148" t="s">
        <v>3432</v>
      </c>
      <c r="B600" s="148" t="s">
        <v>90</v>
      </c>
      <c r="C600" s="148" t="s">
        <v>3083</v>
      </c>
      <c r="D600" s="148" t="s">
        <v>3654</v>
      </c>
      <c r="E600" s="149" t="s">
        <v>3083</v>
      </c>
      <c r="F600" s="149" t="s">
        <v>2967</v>
      </c>
      <c r="G600" s="148" t="s">
        <v>3433</v>
      </c>
    </row>
    <row r="601" spans="1:7" ht="17.100000000000001">
      <c r="A601" s="148" t="s">
        <v>3434</v>
      </c>
      <c r="B601" s="148" t="s">
        <v>89</v>
      </c>
      <c r="C601" s="148" t="s">
        <v>214</v>
      </c>
      <c r="D601" s="148" t="s">
        <v>3654</v>
      </c>
      <c r="E601" s="149" t="s">
        <v>214</v>
      </c>
      <c r="F601" s="149" t="s">
        <v>2967</v>
      </c>
      <c r="G601" s="148" t="s">
        <v>2913</v>
      </c>
    </row>
    <row r="602" spans="1:7" ht="17.25">
      <c r="A602" s="52" t="s">
        <v>3559</v>
      </c>
      <c r="B602" s="52"/>
      <c r="C602" s="52"/>
      <c r="D602" s="52"/>
      <c r="E602" s="53"/>
      <c r="F602" s="52"/>
      <c r="G602" s="52"/>
    </row>
    <row r="603" spans="1:7" ht="17.100000000000001">
      <c r="A603" s="148" t="s">
        <v>3438</v>
      </c>
      <c r="B603" s="148" t="s">
        <v>94</v>
      </c>
      <c r="C603" s="148" t="s">
        <v>214</v>
      </c>
      <c r="D603" s="148" t="s">
        <v>3654</v>
      </c>
      <c r="E603" s="149" t="s">
        <v>214</v>
      </c>
      <c r="F603" s="149" t="s">
        <v>2967</v>
      </c>
      <c r="G603" s="148" t="s">
        <v>2913</v>
      </c>
    </row>
    <row r="604" spans="1:7" ht="17.100000000000001">
      <c r="A604" s="148" t="s">
        <v>3439</v>
      </c>
      <c r="B604" s="148" t="s">
        <v>94</v>
      </c>
      <c r="C604" s="148" t="s">
        <v>3083</v>
      </c>
      <c r="D604" s="148" t="s">
        <v>3654</v>
      </c>
      <c r="E604" s="149" t="s">
        <v>3083</v>
      </c>
      <c r="F604" s="149" t="s">
        <v>2967</v>
      </c>
      <c r="G604" s="148" t="s">
        <v>3440</v>
      </c>
    </row>
    <row r="605" spans="1:7">
      <c r="A605" s="37" t="s">
        <v>3445</v>
      </c>
      <c r="B605" s="37" t="s">
        <v>95</v>
      </c>
      <c r="C605" s="37" t="s">
        <v>3297</v>
      </c>
      <c r="D605" s="37" t="s">
        <v>3654</v>
      </c>
      <c r="E605" s="38" t="s">
        <v>214</v>
      </c>
      <c r="F605" s="38" t="s">
        <v>2967</v>
      </c>
      <c r="G605" s="37" t="s">
        <v>3446</v>
      </c>
    </row>
    <row r="606" spans="1:7" ht="17.100000000000001">
      <c r="A606" s="148" t="s">
        <v>3447</v>
      </c>
      <c r="B606" s="148" t="s">
        <v>94</v>
      </c>
      <c r="C606" s="148" t="s">
        <v>3448</v>
      </c>
      <c r="D606" s="148" t="s">
        <v>3654</v>
      </c>
      <c r="E606" s="149" t="s">
        <v>214</v>
      </c>
      <c r="F606" s="149" t="s">
        <v>2967</v>
      </c>
      <c r="G606" s="148" t="s">
        <v>2913</v>
      </c>
    </row>
    <row r="607" spans="1:7" ht="17.100000000000001">
      <c r="A607" s="148" t="s">
        <v>3449</v>
      </c>
      <c r="B607" s="148" t="s">
        <v>94</v>
      </c>
      <c r="C607" s="148" t="s">
        <v>3450</v>
      </c>
      <c r="D607" s="148" t="s">
        <v>3654</v>
      </c>
      <c r="E607" s="149" t="s">
        <v>214</v>
      </c>
      <c r="F607" s="149" t="s">
        <v>2967</v>
      </c>
      <c r="G607" s="148" t="s">
        <v>3451</v>
      </c>
    </row>
    <row r="608" spans="1:7">
      <c r="A608" s="37" t="s">
        <v>3452</v>
      </c>
      <c r="B608" s="37" t="s">
        <v>94</v>
      </c>
      <c r="C608" s="37" t="s">
        <v>3453</v>
      </c>
      <c r="D608" s="37" t="s">
        <v>3654</v>
      </c>
      <c r="E608" s="38" t="s">
        <v>214</v>
      </c>
      <c r="F608" s="38" t="s">
        <v>2967</v>
      </c>
      <c r="G608" s="37" t="s">
        <v>3454</v>
      </c>
    </row>
    <row r="609" spans="1:7" ht="17.25">
      <c r="A609" s="52" t="s">
        <v>3560</v>
      </c>
      <c r="B609" s="52"/>
      <c r="C609" s="52"/>
      <c r="D609" s="52"/>
      <c r="E609" s="53"/>
      <c r="F609" s="52"/>
      <c r="G609" s="52"/>
    </row>
    <row r="610" spans="1:7">
      <c r="A610" s="37" t="s">
        <v>3456</v>
      </c>
      <c r="B610" s="37" t="s">
        <v>100</v>
      </c>
      <c r="C610" s="37" t="s">
        <v>3457</v>
      </c>
      <c r="D610" s="37" t="s">
        <v>3654</v>
      </c>
      <c r="E610" s="38" t="s">
        <v>214</v>
      </c>
      <c r="F610" s="38" t="s">
        <v>2967</v>
      </c>
      <c r="G610" s="37" t="s">
        <v>3458</v>
      </c>
    </row>
    <row r="611" spans="1:7" ht="17.25">
      <c r="A611" s="148" t="s">
        <v>3076</v>
      </c>
      <c r="B611" s="148" t="s">
        <v>103</v>
      </c>
      <c r="C611" s="148" t="s">
        <v>2921</v>
      </c>
      <c r="D611" s="148" t="s">
        <v>3654</v>
      </c>
      <c r="E611" s="149" t="s">
        <v>3564</v>
      </c>
      <c r="F611" s="149" t="s">
        <v>2967</v>
      </c>
      <c r="G611" s="148" t="s">
        <v>2913</v>
      </c>
    </row>
    <row r="612" spans="1:7" ht="17.100000000000001">
      <c r="A612" s="148" t="s">
        <v>3077</v>
      </c>
      <c r="B612" s="148" t="s">
        <v>101</v>
      </c>
      <c r="C612" s="148" t="s">
        <v>3078</v>
      </c>
      <c r="D612" s="148" t="s">
        <v>3654</v>
      </c>
      <c r="E612" s="149" t="s">
        <v>214</v>
      </c>
      <c r="F612" s="149" t="s">
        <v>2967</v>
      </c>
      <c r="G612" s="148" t="s">
        <v>3079</v>
      </c>
    </row>
    <row r="613" spans="1:7" ht="17.100000000000001">
      <c r="A613" s="148" t="s">
        <v>3080</v>
      </c>
      <c r="B613" s="148" t="s">
        <v>3020</v>
      </c>
      <c r="C613" s="148" t="s">
        <v>2921</v>
      </c>
      <c r="D613" s="148" t="s">
        <v>3654</v>
      </c>
      <c r="E613" s="149" t="s">
        <v>3564</v>
      </c>
      <c r="F613" s="149" t="s">
        <v>2967</v>
      </c>
      <c r="G613" s="148" t="s">
        <v>2913</v>
      </c>
    </row>
    <row r="614" spans="1:7" ht="17.25">
      <c r="A614" s="148" t="s">
        <v>3459</v>
      </c>
      <c r="B614" s="148" t="s">
        <v>3020</v>
      </c>
      <c r="C614" s="148" t="s">
        <v>214</v>
      </c>
      <c r="D614" s="148" t="s">
        <v>3654</v>
      </c>
      <c r="E614" s="149" t="s">
        <v>214</v>
      </c>
      <c r="F614" s="149" t="s">
        <v>2967</v>
      </c>
      <c r="G614" s="148" t="s">
        <v>2913</v>
      </c>
    </row>
    <row r="615" spans="1:7" ht="17.25">
      <c r="A615" s="52" t="s">
        <v>3561</v>
      </c>
      <c r="B615" s="52"/>
      <c r="C615" s="52"/>
      <c r="D615" s="52"/>
      <c r="E615" s="53"/>
      <c r="F615" s="52"/>
      <c r="G615" s="52"/>
    </row>
    <row r="616" spans="1:7" ht="17.100000000000001">
      <c r="A616" s="148" t="s">
        <v>3082</v>
      </c>
      <c r="B616" s="148" t="s">
        <v>35</v>
      </c>
      <c r="C616" s="148" t="s">
        <v>3083</v>
      </c>
      <c r="D616" s="148" t="s">
        <v>3657</v>
      </c>
      <c r="E616" s="149" t="s">
        <v>3083</v>
      </c>
      <c r="F616" s="149" t="s">
        <v>2967</v>
      </c>
      <c r="G616" s="148" t="s">
        <v>3085</v>
      </c>
    </row>
    <row r="617" spans="1:7" ht="17.100000000000001">
      <c r="A617" s="148" t="s">
        <v>3090</v>
      </c>
      <c r="B617" s="148" t="s">
        <v>42</v>
      </c>
      <c r="C617" s="148" t="s">
        <v>3091</v>
      </c>
      <c r="D617" s="148" t="s">
        <v>3657</v>
      </c>
      <c r="E617" s="149" t="s">
        <v>3622</v>
      </c>
      <c r="F617" s="149" t="s">
        <v>2967</v>
      </c>
      <c r="G617" s="148" t="s">
        <v>3093</v>
      </c>
    </row>
    <row r="618" spans="1:7" ht="17.100000000000001">
      <c r="A618" s="148" t="s">
        <v>3094</v>
      </c>
      <c r="B618" s="148" t="s">
        <v>42</v>
      </c>
      <c r="C618" s="148" t="s">
        <v>3083</v>
      </c>
      <c r="D618" s="148" t="s">
        <v>3657</v>
      </c>
      <c r="E618" s="149" t="s">
        <v>3083</v>
      </c>
      <c r="F618" s="149" t="s">
        <v>2967</v>
      </c>
      <c r="G618" s="148" t="s">
        <v>3085</v>
      </c>
    </row>
    <row r="619" spans="1:7" ht="17.100000000000001">
      <c r="A619" s="148" t="s">
        <v>3095</v>
      </c>
      <c r="B619" s="148" t="s">
        <v>44</v>
      </c>
      <c r="C619" s="148" t="s">
        <v>1902</v>
      </c>
      <c r="D619" s="148" t="s">
        <v>3657</v>
      </c>
      <c r="E619" s="149" t="s">
        <v>214</v>
      </c>
      <c r="F619" s="149" t="s">
        <v>2967</v>
      </c>
      <c r="G619" s="148" t="s">
        <v>3096</v>
      </c>
    </row>
    <row r="620" spans="1:7">
      <c r="A620" s="37" t="s">
        <v>3097</v>
      </c>
      <c r="B620" s="37" t="s">
        <v>44</v>
      </c>
      <c r="C620" s="37" t="s">
        <v>214</v>
      </c>
      <c r="D620" s="37" t="s">
        <v>3657</v>
      </c>
      <c r="E620" s="38" t="s">
        <v>214</v>
      </c>
      <c r="F620" s="38" t="s">
        <v>2967</v>
      </c>
      <c r="G620" s="37" t="s">
        <v>3098</v>
      </c>
    </row>
    <row r="621" spans="1:7" ht="17.25">
      <c r="A621" s="52" t="s">
        <v>3563</v>
      </c>
      <c r="B621" s="52"/>
      <c r="C621" s="52"/>
      <c r="D621" s="52"/>
      <c r="E621" s="53"/>
      <c r="F621" s="52"/>
      <c r="G621" s="52"/>
    </row>
    <row r="622" spans="1:7" ht="17.25">
      <c r="A622" s="148" t="s">
        <v>2915</v>
      </c>
      <c r="B622" s="148" t="s">
        <v>35</v>
      </c>
      <c r="C622" s="148" t="s">
        <v>2916</v>
      </c>
      <c r="D622" s="148" t="s">
        <v>3657</v>
      </c>
      <c r="E622" s="149" t="s">
        <v>214</v>
      </c>
      <c r="F622" s="149" t="s">
        <v>2967</v>
      </c>
      <c r="G622" s="148" t="s">
        <v>2919</v>
      </c>
    </row>
    <row r="623" spans="1:7" ht="17.100000000000001">
      <c r="A623" s="148" t="s">
        <v>3103</v>
      </c>
      <c r="B623" s="148" t="s">
        <v>35</v>
      </c>
      <c r="C623" s="148" t="s">
        <v>3104</v>
      </c>
      <c r="D623" s="148" t="s">
        <v>3657</v>
      </c>
      <c r="E623" s="149" t="s">
        <v>3342</v>
      </c>
      <c r="F623" s="149" t="s">
        <v>2967</v>
      </c>
      <c r="G623" s="148" t="s">
        <v>3106</v>
      </c>
    </row>
    <row r="624" spans="1:7">
      <c r="A624" s="37" t="s">
        <v>2920</v>
      </c>
      <c r="B624" s="37" t="s">
        <v>36</v>
      </c>
      <c r="C624" s="37" t="s">
        <v>2921</v>
      </c>
      <c r="D624" s="37" t="s">
        <v>3657</v>
      </c>
      <c r="E624" s="38" t="s">
        <v>3564</v>
      </c>
      <c r="F624" s="38" t="s">
        <v>2967</v>
      </c>
      <c r="G624" s="37" t="s">
        <v>2923</v>
      </c>
    </row>
    <row r="625" spans="1:7" ht="17.100000000000001">
      <c r="A625" s="148" t="s">
        <v>3108</v>
      </c>
      <c r="B625" s="148" t="s">
        <v>36</v>
      </c>
      <c r="C625" s="148" t="s">
        <v>214</v>
      </c>
      <c r="D625" s="148" t="s">
        <v>3657</v>
      </c>
      <c r="E625" s="149" t="s">
        <v>214</v>
      </c>
      <c r="F625" s="149" t="s">
        <v>2967</v>
      </c>
      <c r="G625" s="148" t="s">
        <v>3109</v>
      </c>
    </row>
    <row r="626" spans="1:7">
      <c r="A626" s="37" t="s">
        <v>3114</v>
      </c>
      <c r="B626" s="37" t="s">
        <v>38</v>
      </c>
      <c r="C626" s="37" t="s">
        <v>3115</v>
      </c>
      <c r="D626" s="37" t="s">
        <v>3657</v>
      </c>
      <c r="E626" s="38" t="s">
        <v>1330</v>
      </c>
      <c r="F626" s="38" t="s">
        <v>2967</v>
      </c>
      <c r="G626" s="37" t="s">
        <v>3116</v>
      </c>
    </row>
    <row r="627" spans="1:7">
      <c r="A627" s="37" t="s">
        <v>3117</v>
      </c>
      <c r="B627" s="37" t="s">
        <v>42</v>
      </c>
      <c r="C627" s="37" t="s">
        <v>214</v>
      </c>
      <c r="D627" s="37" t="s">
        <v>3657</v>
      </c>
      <c r="E627" s="38" t="s">
        <v>214</v>
      </c>
      <c r="F627" s="38" t="s">
        <v>2967</v>
      </c>
      <c r="G627" s="37" t="s">
        <v>3118</v>
      </c>
    </row>
    <row r="628" spans="1:7" ht="17.25">
      <c r="A628" s="148" t="s">
        <v>2927</v>
      </c>
      <c r="B628" s="148" t="s">
        <v>42</v>
      </c>
      <c r="C628" s="148" t="s">
        <v>2921</v>
      </c>
      <c r="D628" s="148" t="s">
        <v>3657</v>
      </c>
      <c r="E628" s="149" t="s">
        <v>3564</v>
      </c>
      <c r="F628" s="149" t="s">
        <v>2967</v>
      </c>
      <c r="G628" s="148" t="s">
        <v>2928</v>
      </c>
    </row>
    <row r="629" spans="1:7" ht="17.100000000000001">
      <c r="A629" s="148" t="s">
        <v>3122</v>
      </c>
      <c r="B629" s="148" t="s">
        <v>44</v>
      </c>
      <c r="C629" s="148" t="s">
        <v>214</v>
      </c>
      <c r="D629" s="148" t="s">
        <v>3657</v>
      </c>
      <c r="E629" s="149" t="s">
        <v>214</v>
      </c>
      <c r="F629" s="149" t="s">
        <v>2967</v>
      </c>
      <c r="G629" s="148" t="s">
        <v>3123</v>
      </c>
    </row>
    <row r="630" spans="1:7">
      <c r="A630" s="37" t="s">
        <v>2929</v>
      </c>
      <c r="B630" s="37" t="s">
        <v>44</v>
      </c>
      <c r="C630" s="37" t="s">
        <v>2921</v>
      </c>
      <c r="D630" s="37" t="s">
        <v>3657</v>
      </c>
      <c r="E630" s="38" t="s">
        <v>3564</v>
      </c>
      <c r="F630" s="38" t="s">
        <v>2967</v>
      </c>
      <c r="G630" s="37" t="s">
        <v>2913</v>
      </c>
    </row>
    <row r="631" spans="1:7">
      <c r="A631" s="37" t="s">
        <v>2930</v>
      </c>
      <c r="B631" s="37" t="s">
        <v>64</v>
      </c>
      <c r="C631" s="37" t="s">
        <v>2921</v>
      </c>
      <c r="D631" s="37" t="s">
        <v>3657</v>
      </c>
      <c r="E631" s="38" t="s">
        <v>3564</v>
      </c>
      <c r="F631" s="38" t="s">
        <v>2967</v>
      </c>
      <c r="G631" s="37" t="s">
        <v>2913</v>
      </c>
    </row>
    <row r="632" spans="1:7" ht="17.100000000000001">
      <c r="A632" s="148" t="s">
        <v>3124</v>
      </c>
      <c r="B632" s="148" t="s">
        <v>63</v>
      </c>
      <c r="C632" s="148" t="s">
        <v>3083</v>
      </c>
      <c r="D632" s="148" t="s">
        <v>3657</v>
      </c>
      <c r="E632" s="149" t="s">
        <v>3083</v>
      </c>
      <c r="F632" s="149" t="s">
        <v>2967</v>
      </c>
      <c r="G632" s="148" t="s">
        <v>3125</v>
      </c>
    </row>
    <row r="633" spans="1:7">
      <c r="A633" s="37" t="s">
        <v>3126</v>
      </c>
      <c r="B633" s="37" t="s">
        <v>64</v>
      </c>
      <c r="C633" s="37" t="s">
        <v>3127</v>
      </c>
      <c r="D633" s="37" t="s">
        <v>3657</v>
      </c>
      <c r="E633" s="38" t="s">
        <v>214</v>
      </c>
      <c r="F633" s="38" t="s">
        <v>2967</v>
      </c>
      <c r="G633" s="37" t="s">
        <v>3128</v>
      </c>
    </row>
    <row r="634" spans="1:7" ht="17.100000000000001">
      <c r="A634" s="148" t="s">
        <v>3129</v>
      </c>
      <c r="B634" s="148" t="s">
        <v>65</v>
      </c>
      <c r="C634" s="148" t="s">
        <v>3115</v>
      </c>
      <c r="D634" s="148" t="s">
        <v>3657</v>
      </c>
      <c r="E634" s="149" t="s">
        <v>1330</v>
      </c>
      <c r="F634" s="149" t="s">
        <v>2967</v>
      </c>
      <c r="G634" s="148" t="s">
        <v>3116</v>
      </c>
    </row>
    <row r="635" spans="1:7" ht="17.25">
      <c r="A635" s="148" t="s">
        <v>2948</v>
      </c>
      <c r="B635" s="148" t="s">
        <v>42</v>
      </c>
      <c r="C635" s="148" t="s">
        <v>2921</v>
      </c>
      <c r="D635" s="148" t="s">
        <v>3657</v>
      </c>
      <c r="E635" s="149" t="s">
        <v>3564</v>
      </c>
      <c r="F635" s="149" t="s">
        <v>2967</v>
      </c>
      <c r="G635" s="148" t="s">
        <v>2949</v>
      </c>
    </row>
    <row r="636" spans="1:7">
      <c r="A636" s="37" t="s">
        <v>3130</v>
      </c>
      <c r="B636" s="37" t="s">
        <v>2951</v>
      </c>
      <c r="C636" s="37" t="s">
        <v>3083</v>
      </c>
      <c r="D636" s="37" t="s">
        <v>3657</v>
      </c>
      <c r="E636" s="38" t="s">
        <v>3083</v>
      </c>
      <c r="F636" s="38" t="s">
        <v>2967</v>
      </c>
      <c r="G636" s="37" t="s">
        <v>2913</v>
      </c>
    </row>
    <row r="637" spans="1:7" ht="17.100000000000001">
      <c r="A637" s="148" t="s">
        <v>3131</v>
      </c>
      <c r="B637" s="148" t="s">
        <v>36</v>
      </c>
      <c r="C637" s="148" t="s">
        <v>3083</v>
      </c>
      <c r="D637" s="148" t="s">
        <v>3657</v>
      </c>
      <c r="E637" s="149" t="s">
        <v>3083</v>
      </c>
      <c r="F637" s="149" t="s">
        <v>2967</v>
      </c>
      <c r="G637" s="148" t="s">
        <v>2913</v>
      </c>
    </row>
    <row r="638" spans="1:7">
      <c r="A638" s="37" t="s">
        <v>3134</v>
      </c>
      <c r="B638" s="37" t="s">
        <v>33</v>
      </c>
      <c r="C638" s="37" t="s">
        <v>3083</v>
      </c>
      <c r="D638" s="37" t="s">
        <v>3657</v>
      </c>
      <c r="E638" s="38" t="s">
        <v>3083</v>
      </c>
      <c r="F638" s="38" t="s">
        <v>2967</v>
      </c>
      <c r="G638" s="37" t="s">
        <v>2913</v>
      </c>
    </row>
    <row r="639" spans="1:7" ht="17.100000000000001">
      <c r="A639" s="148" t="s">
        <v>3135</v>
      </c>
      <c r="B639" s="148" t="s">
        <v>3136</v>
      </c>
      <c r="C639" s="148" t="s">
        <v>1330</v>
      </c>
      <c r="D639" s="148" t="s">
        <v>3657</v>
      </c>
      <c r="E639" s="149" t="s">
        <v>1330</v>
      </c>
      <c r="F639" s="149" t="s">
        <v>2967</v>
      </c>
      <c r="G639" s="148" t="s">
        <v>3137</v>
      </c>
    </row>
    <row r="640" spans="1:7" ht="17.25">
      <c r="A640" s="52" t="s">
        <v>3565</v>
      </c>
      <c r="B640" s="52"/>
      <c r="C640" s="52"/>
      <c r="D640" s="52"/>
      <c r="E640" s="53"/>
      <c r="F640" s="52"/>
      <c r="G640" s="52"/>
    </row>
    <row r="641" spans="1:7" ht="17.25">
      <c r="A641" s="148" t="s">
        <v>3141</v>
      </c>
      <c r="B641" s="148" t="s">
        <v>35</v>
      </c>
      <c r="C641" s="148" t="s">
        <v>214</v>
      </c>
      <c r="D641" s="148" t="s">
        <v>3657</v>
      </c>
      <c r="E641" s="149" t="s">
        <v>214</v>
      </c>
      <c r="F641" s="149" t="s">
        <v>2967</v>
      </c>
      <c r="G641" s="148" t="s">
        <v>2913</v>
      </c>
    </row>
    <row r="642" spans="1:7" ht="17.100000000000001">
      <c r="A642" s="148" t="s">
        <v>3144</v>
      </c>
      <c r="B642" s="148" t="s">
        <v>35</v>
      </c>
      <c r="C642" s="148" t="s">
        <v>214</v>
      </c>
      <c r="D642" s="148" t="s">
        <v>3657</v>
      </c>
      <c r="E642" s="149" t="s">
        <v>214</v>
      </c>
      <c r="F642" s="149" t="s">
        <v>2967</v>
      </c>
      <c r="G642" s="148" t="s">
        <v>3145</v>
      </c>
    </row>
    <row r="643" spans="1:7" ht="17.100000000000001">
      <c r="A643" s="148" t="s">
        <v>3146</v>
      </c>
      <c r="B643" s="148" t="s">
        <v>38</v>
      </c>
      <c r="C643" s="148" t="s">
        <v>3147</v>
      </c>
      <c r="D643" s="148" t="s">
        <v>3657</v>
      </c>
      <c r="E643" s="149" t="s">
        <v>214</v>
      </c>
      <c r="F643" s="149" t="s">
        <v>2967</v>
      </c>
      <c r="G643" s="148" t="s">
        <v>3148</v>
      </c>
    </row>
    <row r="644" spans="1:7" ht="17.100000000000001">
      <c r="A644" s="148" t="s">
        <v>3149</v>
      </c>
      <c r="B644" s="148" t="s">
        <v>40</v>
      </c>
      <c r="C644" s="148" t="s">
        <v>3150</v>
      </c>
      <c r="D644" s="148" t="s">
        <v>3657</v>
      </c>
      <c r="E644" s="149" t="s">
        <v>3622</v>
      </c>
      <c r="F644" s="149" t="s">
        <v>2967</v>
      </c>
      <c r="G644" s="148" t="s">
        <v>3151</v>
      </c>
    </row>
    <row r="645" spans="1:7" ht="17.100000000000001">
      <c r="A645" s="148" t="s">
        <v>3152</v>
      </c>
      <c r="B645" s="148" t="s">
        <v>42</v>
      </c>
      <c r="C645" s="148" t="s">
        <v>214</v>
      </c>
      <c r="D645" s="148" t="s">
        <v>3657</v>
      </c>
      <c r="E645" s="149" t="s">
        <v>214</v>
      </c>
      <c r="F645" s="149" t="s">
        <v>2967</v>
      </c>
      <c r="G645" s="148" t="s">
        <v>3153</v>
      </c>
    </row>
    <row r="646" spans="1:7">
      <c r="A646" s="37" t="s">
        <v>3154</v>
      </c>
      <c r="B646" s="37" t="s">
        <v>44</v>
      </c>
      <c r="C646" s="37" t="s">
        <v>214</v>
      </c>
      <c r="D646" s="37" t="s">
        <v>3657</v>
      </c>
      <c r="E646" s="38" t="s">
        <v>214</v>
      </c>
      <c r="F646" s="38" t="s">
        <v>2967</v>
      </c>
      <c r="G646" s="37" t="s">
        <v>3155</v>
      </c>
    </row>
    <row r="647" spans="1:7" ht="17.25">
      <c r="A647" s="148" t="s">
        <v>3156</v>
      </c>
      <c r="B647" s="148" t="s">
        <v>44</v>
      </c>
      <c r="C647" s="148" t="s">
        <v>214</v>
      </c>
      <c r="D647" s="148" t="s">
        <v>3657</v>
      </c>
      <c r="E647" s="149" t="s">
        <v>214</v>
      </c>
      <c r="F647" s="149" t="s">
        <v>2967</v>
      </c>
      <c r="G647" s="148" t="s">
        <v>3157</v>
      </c>
    </row>
    <row r="648" spans="1:7" ht="17.100000000000001">
      <c r="A648" s="148" t="s">
        <v>3158</v>
      </c>
      <c r="B648" s="148" t="s">
        <v>64</v>
      </c>
      <c r="C648" s="148" t="s">
        <v>214</v>
      </c>
      <c r="D648" s="148" t="s">
        <v>3657</v>
      </c>
      <c r="E648" s="149" t="s">
        <v>214</v>
      </c>
      <c r="F648" s="149" t="s">
        <v>2967</v>
      </c>
      <c r="G648" s="148" t="s">
        <v>3159</v>
      </c>
    </row>
    <row r="649" spans="1:7">
      <c r="A649" s="37" t="s">
        <v>3160</v>
      </c>
      <c r="B649" s="37" t="s">
        <v>63</v>
      </c>
      <c r="C649" s="37" t="s">
        <v>214</v>
      </c>
      <c r="D649" s="37" t="s">
        <v>3657</v>
      </c>
      <c r="E649" s="38" t="s">
        <v>214</v>
      </c>
      <c r="F649" s="38" t="s">
        <v>2967</v>
      </c>
      <c r="G649" s="37" t="s">
        <v>2913</v>
      </c>
    </row>
    <row r="650" spans="1:7">
      <c r="A650" s="37" t="s">
        <v>3161</v>
      </c>
      <c r="B650" s="37" t="s">
        <v>3162</v>
      </c>
      <c r="C650" s="37" t="s">
        <v>3083</v>
      </c>
      <c r="D650" s="37" t="s">
        <v>3657</v>
      </c>
      <c r="E650" s="38" t="s">
        <v>3083</v>
      </c>
      <c r="F650" s="38" t="s">
        <v>2967</v>
      </c>
      <c r="G650" s="37" t="s">
        <v>2913</v>
      </c>
    </row>
    <row r="651" spans="1:7" ht="17.100000000000001">
      <c r="A651" s="148" t="s">
        <v>3163</v>
      </c>
      <c r="B651" s="148" t="s">
        <v>2933</v>
      </c>
      <c r="C651" s="148" t="s">
        <v>3164</v>
      </c>
      <c r="D651" s="148" t="s">
        <v>3657</v>
      </c>
      <c r="E651" s="149" t="s">
        <v>214</v>
      </c>
      <c r="F651" s="149" t="s">
        <v>2967</v>
      </c>
      <c r="G651" s="148" t="s">
        <v>2913</v>
      </c>
    </row>
    <row r="652" spans="1:7" ht="17.25">
      <c r="A652" s="52" t="s">
        <v>3566</v>
      </c>
      <c r="B652" s="52"/>
      <c r="C652" s="52"/>
      <c r="D652" s="52"/>
      <c r="E652" s="53"/>
      <c r="F652" s="52"/>
      <c r="G652" s="52"/>
    </row>
    <row r="653" spans="1:7" ht="17.100000000000001">
      <c r="A653" s="148" t="s">
        <v>3167</v>
      </c>
      <c r="B653" s="148" t="s">
        <v>36</v>
      </c>
      <c r="C653" s="148" t="s">
        <v>3083</v>
      </c>
      <c r="D653" s="148" t="s">
        <v>3657</v>
      </c>
      <c r="E653" s="149" t="s">
        <v>3083</v>
      </c>
      <c r="F653" s="149" t="s">
        <v>2967</v>
      </c>
      <c r="G653" s="148" t="s">
        <v>3168</v>
      </c>
    </row>
    <row r="654" spans="1:7">
      <c r="A654" s="37" t="s">
        <v>3169</v>
      </c>
      <c r="B654" s="37" t="s">
        <v>38</v>
      </c>
      <c r="C654" s="37" t="s">
        <v>3083</v>
      </c>
      <c r="D654" s="37" t="s">
        <v>3657</v>
      </c>
      <c r="E654" s="38" t="s">
        <v>3083</v>
      </c>
      <c r="F654" s="38" t="s">
        <v>2967</v>
      </c>
      <c r="G654" s="37" t="s">
        <v>3170</v>
      </c>
    </row>
    <row r="655" spans="1:7" ht="17.100000000000001">
      <c r="A655" s="148" t="s">
        <v>3174</v>
      </c>
      <c r="B655" s="148" t="s">
        <v>42</v>
      </c>
      <c r="C655" s="148" t="s">
        <v>3175</v>
      </c>
      <c r="D655" s="148" t="s">
        <v>3657</v>
      </c>
      <c r="E655" s="149" t="s">
        <v>214</v>
      </c>
      <c r="F655" s="149" t="s">
        <v>2967</v>
      </c>
      <c r="G655" s="148" t="s">
        <v>3176</v>
      </c>
    </row>
    <row r="656" spans="1:7">
      <c r="A656" s="37" t="s">
        <v>2957</v>
      </c>
      <c r="B656" s="37" t="s">
        <v>42</v>
      </c>
      <c r="C656" s="37" t="s">
        <v>2921</v>
      </c>
      <c r="D656" s="37" t="s">
        <v>3657</v>
      </c>
      <c r="E656" s="38" t="s">
        <v>3564</v>
      </c>
      <c r="F656" s="38" t="s">
        <v>2967</v>
      </c>
      <c r="G656" s="37" t="s">
        <v>2958</v>
      </c>
    </row>
    <row r="657" spans="1:7" ht="17.100000000000001">
      <c r="A657" s="148" t="s">
        <v>3178</v>
      </c>
      <c r="B657" s="148" t="s">
        <v>44</v>
      </c>
      <c r="C657" s="148" t="s">
        <v>214</v>
      </c>
      <c r="D657" s="148" t="s">
        <v>3657</v>
      </c>
      <c r="E657" s="149" t="s">
        <v>214</v>
      </c>
      <c r="F657" s="149" t="s">
        <v>2967</v>
      </c>
      <c r="G657" s="148" t="s">
        <v>3179</v>
      </c>
    </row>
    <row r="658" spans="1:7" ht="17.100000000000001">
      <c r="A658" s="148" t="s">
        <v>3180</v>
      </c>
      <c r="B658" s="148" t="s">
        <v>44</v>
      </c>
      <c r="C658" s="148" t="s">
        <v>214</v>
      </c>
      <c r="D658" s="148" t="s">
        <v>3657</v>
      </c>
      <c r="E658" s="149" t="s">
        <v>214</v>
      </c>
      <c r="F658" s="149" t="s">
        <v>2967</v>
      </c>
      <c r="G658" s="148" t="s">
        <v>2913</v>
      </c>
    </row>
    <row r="659" spans="1:7">
      <c r="A659" s="37" t="s">
        <v>3181</v>
      </c>
      <c r="B659" s="37" t="s">
        <v>44</v>
      </c>
      <c r="C659" s="37" t="s">
        <v>3182</v>
      </c>
      <c r="D659" s="37" t="s">
        <v>3657</v>
      </c>
      <c r="E659" s="38" t="s">
        <v>3342</v>
      </c>
      <c r="F659" s="38" t="s">
        <v>2967</v>
      </c>
      <c r="G659" s="37" t="s">
        <v>3183</v>
      </c>
    </row>
    <row r="660" spans="1:7" ht="17.100000000000001">
      <c r="A660" s="148" t="s">
        <v>2963</v>
      </c>
      <c r="B660" s="148" t="s">
        <v>63</v>
      </c>
      <c r="C660" s="148" t="s">
        <v>2921</v>
      </c>
      <c r="D660" s="148" t="s">
        <v>3657</v>
      </c>
      <c r="E660" s="149" t="s">
        <v>3564</v>
      </c>
      <c r="F660" s="149" t="s">
        <v>2967</v>
      </c>
      <c r="G660" s="148" t="s">
        <v>2958</v>
      </c>
    </row>
    <row r="661" spans="1:7">
      <c r="A661" s="37" t="s">
        <v>2964</v>
      </c>
      <c r="B661" s="37" t="s">
        <v>64</v>
      </c>
      <c r="C661" s="37" t="s">
        <v>2965</v>
      </c>
      <c r="D661" s="37" t="s">
        <v>3657</v>
      </c>
      <c r="E661" s="38" t="s">
        <v>3083</v>
      </c>
      <c r="F661" s="38" t="s">
        <v>2967</v>
      </c>
      <c r="G661" s="37" t="s">
        <v>2968</v>
      </c>
    </row>
    <row r="662" spans="1:7">
      <c r="A662" s="37" t="s">
        <v>3186</v>
      </c>
      <c r="B662" s="37" t="s">
        <v>65</v>
      </c>
      <c r="C662" s="37" t="s">
        <v>1330</v>
      </c>
      <c r="D662" s="37" t="s">
        <v>3657</v>
      </c>
      <c r="E662" s="38" t="s">
        <v>1330</v>
      </c>
      <c r="F662" s="38" t="s">
        <v>2967</v>
      </c>
      <c r="G662" s="37" t="s">
        <v>3187</v>
      </c>
    </row>
    <row r="663" spans="1:7">
      <c r="A663" s="37" t="s">
        <v>2969</v>
      </c>
      <c r="B663" s="37" t="s">
        <v>35</v>
      </c>
      <c r="C663" s="37" t="s">
        <v>2921</v>
      </c>
      <c r="D663" s="37" t="s">
        <v>3657</v>
      </c>
      <c r="E663" s="38" t="s">
        <v>3564</v>
      </c>
      <c r="F663" s="38" t="s">
        <v>2967</v>
      </c>
      <c r="G663" s="37" t="s">
        <v>2913</v>
      </c>
    </row>
    <row r="664" spans="1:7" ht="17.25">
      <c r="A664" s="52" t="s">
        <v>3567</v>
      </c>
      <c r="B664" s="52"/>
      <c r="C664" s="52"/>
      <c r="D664" s="52"/>
      <c r="E664" s="53"/>
      <c r="F664" s="52"/>
      <c r="G664" s="52"/>
    </row>
    <row r="665" spans="1:7" ht="17.100000000000001">
      <c r="A665" s="148" t="s">
        <v>3192</v>
      </c>
      <c r="B665" s="148" t="s">
        <v>38</v>
      </c>
      <c r="C665" s="148" t="s">
        <v>214</v>
      </c>
      <c r="D665" s="148" t="s">
        <v>3657</v>
      </c>
      <c r="E665" s="149" t="s">
        <v>214</v>
      </c>
      <c r="F665" s="149" t="s">
        <v>2967</v>
      </c>
      <c r="G665" s="148" t="s">
        <v>3193</v>
      </c>
    </row>
    <row r="666" spans="1:7" ht="17.25">
      <c r="A666" s="148" t="s">
        <v>2978</v>
      </c>
      <c r="B666" s="148" t="s">
        <v>40</v>
      </c>
      <c r="C666" s="148" t="s">
        <v>2921</v>
      </c>
      <c r="D666" s="148" t="s">
        <v>3657</v>
      </c>
      <c r="E666" s="149" t="s">
        <v>3564</v>
      </c>
      <c r="F666" s="149" t="s">
        <v>2967</v>
      </c>
      <c r="G666" s="148" t="s">
        <v>2913</v>
      </c>
    </row>
    <row r="667" spans="1:7" ht="17.100000000000001">
      <c r="A667" s="148" t="s">
        <v>3196</v>
      </c>
      <c r="B667" s="148" t="s">
        <v>40</v>
      </c>
      <c r="C667" s="148" t="s">
        <v>3083</v>
      </c>
      <c r="D667" s="148" t="s">
        <v>3657</v>
      </c>
      <c r="E667" s="149" t="s">
        <v>3083</v>
      </c>
      <c r="F667" s="149" t="s">
        <v>2967</v>
      </c>
      <c r="G667" s="148" t="s">
        <v>3197</v>
      </c>
    </row>
    <row r="668" spans="1:7">
      <c r="A668" s="37" t="s">
        <v>3200</v>
      </c>
      <c r="B668" s="37" t="s">
        <v>40</v>
      </c>
      <c r="C668" s="37" t="s">
        <v>214</v>
      </c>
      <c r="D668" s="37" t="s">
        <v>3657</v>
      </c>
      <c r="E668" s="38" t="s">
        <v>214</v>
      </c>
      <c r="F668" s="38" t="s">
        <v>2967</v>
      </c>
      <c r="G668" s="37" t="s">
        <v>3201</v>
      </c>
    </row>
    <row r="669" spans="1:7">
      <c r="A669" s="37" t="s">
        <v>3202</v>
      </c>
      <c r="B669" s="37" t="s">
        <v>42</v>
      </c>
      <c r="C669" s="37" t="s">
        <v>3083</v>
      </c>
      <c r="D669" s="37" t="s">
        <v>3657</v>
      </c>
      <c r="E669" s="38" t="s">
        <v>3083</v>
      </c>
      <c r="F669" s="38" t="s">
        <v>2967</v>
      </c>
      <c r="G669" s="37" t="s">
        <v>3203</v>
      </c>
    </row>
    <row r="670" spans="1:7" ht="17.100000000000001">
      <c r="A670" s="148" t="s">
        <v>3204</v>
      </c>
      <c r="B670" s="148" t="s">
        <v>44</v>
      </c>
      <c r="C670" s="148" t="s">
        <v>214</v>
      </c>
      <c r="D670" s="148" t="s">
        <v>3657</v>
      </c>
      <c r="E670" s="149" t="s">
        <v>214</v>
      </c>
      <c r="F670" s="149" t="s">
        <v>2967</v>
      </c>
      <c r="G670" s="148" t="s">
        <v>3205</v>
      </c>
    </row>
    <row r="671" spans="1:7" ht="17.100000000000001">
      <c r="A671" s="148" t="s">
        <v>3206</v>
      </c>
      <c r="B671" s="148" t="s">
        <v>44</v>
      </c>
      <c r="C671" s="148" t="s">
        <v>214</v>
      </c>
      <c r="D671" s="148" t="s">
        <v>3657</v>
      </c>
      <c r="E671" s="149" t="s">
        <v>214</v>
      </c>
      <c r="F671" s="149" t="s">
        <v>2967</v>
      </c>
      <c r="G671" s="148" t="s">
        <v>3207</v>
      </c>
    </row>
    <row r="672" spans="1:7">
      <c r="A672" s="37" t="s">
        <v>3208</v>
      </c>
      <c r="B672" s="37" t="s">
        <v>63</v>
      </c>
      <c r="C672" s="37" t="s">
        <v>3209</v>
      </c>
      <c r="D672" s="37" t="s">
        <v>3657</v>
      </c>
      <c r="E672" s="38" t="s">
        <v>214</v>
      </c>
      <c r="F672" s="38" t="s">
        <v>2967</v>
      </c>
      <c r="G672" s="37" t="s">
        <v>3210</v>
      </c>
    </row>
    <row r="673" spans="1:7" ht="17.100000000000001">
      <c r="A673" s="148" t="s">
        <v>3211</v>
      </c>
      <c r="B673" s="148" t="s">
        <v>63</v>
      </c>
      <c r="C673" s="148" t="s">
        <v>3083</v>
      </c>
      <c r="D673" s="148" t="s">
        <v>3657</v>
      </c>
      <c r="E673" s="149" t="s">
        <v>3083</v>
      </c>
      <c r="F673" s="149" t="s">
        <v>2967</v>
      </c>
      <c r="G673" s="148" t="s">
        <v>3212</v>
      </c>
    </row>
    <row r="674" spans="1:7">
      <c r="A674" s="37" t="s">
        <v>3213</v>
      </c>
      <c r="B674" s="37" t="s">
        <v>63</v>
      </c>
      <c r="C674" s="37" t="s">
        <v>3214</v>
      </c>
      <c r="D674" s="37" t="s">
        <v>3657</v>
      </c>
      <c r="E674" s="38" t="s">
        <v>3083</v>
      </c>
      <c r="F674" s="38" t="s">
        <v>2967</v>
      </c>
      <c r="G674" s="37" t="s">
        <v>3215</v>
      </c>
    </row>
    <row r="675" spans="1:7">
      <c r="A675" s="37" t="s">
        <v>3216</v>
      </c>
      <c r="B675" s="37" t="s">
        <v>64</v>
      </c>
      <c r="C675" s="37" t="s">
        <v>3083</v>
      </c>
      <c r="D675" s="37" t="s">
        <v>3657</v>
      </c>
      <c r="E675" s="38" t="s">
        <v>3083</v>
      </c>
      <c r="F675" s="38" t="s">
        <v>2967</v>
      </c>
      <c r="G675" s="37" t="s">
        <v>3217</v>
      </c>
    </row>
    <row r="676" spans="1:7">
      <c r="A676" s="37" t="s">
        <v>2980</v>
      </c>
      <c r="B676" s="37" t="s">
        <v>64</v>
      </c>
      <c r="C676" s="37" t="s">
        <v>2921</v>
      </c>
      <c r="D676" s="37" t="s">
        <v>3657</v>
      </c>
      <c r="E676" s="38" t="s">
        <v>3564</v>
      </c>
      <c r="F676" s="38" t="s">
        <v>2967</v>
      </c>
      <c r="G676" s="37" t="s">
        <v>2981</v>
      </c>
    </row>
    <row r="677" spans="1:7" ht="17.100000000000001">
      <c r="A677" s="148" t="s">
        <v>3218</v>
      </c>
      <c r="B677" s="148" t="s">
        <v>65</v>
      </c>
      <c r="C677" s="148" t="s">
        <v>214</v>
      </c>
      <c r="D677" s="148" t="s">
        <v>3657</v>
      </c>
      <c r="E677" s="149" t="s">
        <v>214</v>
      </c>
      <c r="F677" s="149" t="s">
        <v>2967</v>
      </c>
      <c r="G677" s="148" t="s">
        <v>3219</v>
      </c>
    </row>
    <row r="678" spans="1:7">
      <c r="A678" s="37" t="s">
        <v>3220</v>
      </c>
      <c r="B678" s="37"/>
      <c r="C678" s="37" t="s">
        <v>3221</v>
      </c>
      <c r="D678" s="37" t="s">
        <v>3657</v>
      </c>
      <c r="E678" s="38" t="s">
        <v>3622</v>
      </c>
      <c r="F678" s="38" t="s">
        <v>2967</v>
      </c>
      <c r="G678" s="37" t="s">
        <v>3222</v>
      </c>
    </row>
    <row r="679" spans="1:7" ht="17.25">
      <c r="A679" s="148" t="s">
        <v>3223</v>
      </c>
      <c r="B679" s="148" t="s">
        <v>3224</v>
      </c>
      <c r="C679" s="148" t="s">
        <v>1330</v>
      </c>
      <c r="D679" s="148" t="s">
        <v>3657</v>
      </c>
      <c r="E679" s="149" t="s">
        <v>1330</v>
      </c>
      <c r="F679" s="149" t="s">
        <v>2967</v>
      </c>
      <c r="G679" s="148" t="s">
        <v>2913</v>
      </c>
    </row>
    <row r="680" spans="1:7" ht="17.25">
      <c r="A680" s="52" t="s">
        <v>3568</v>
      </c>
      <c r="B680" s="52"/>
      <c r="C680" s="52"/>
      <c r="D680" s="52"/>
      <c r="E680" s="53"/>
      <c r="F680" s="52"/>
      <c r="G680" s="52"/>
    </row>
    <row r="681" spans="1:7" ht="17.100000000000001">
      <c r="A681" s="148" t="s">
        <v>3227</v>
      </c>
      <c r="B681" s="148" t="s">
        <v>36</v>
      </c>
      <c r="C681" s="148" t="s">
        <v>3083</v>
      </c>
      <c r="D681" s="148" t="s">
        <v>3657</v>
      </c>
      <c r="E681" s="149" t="s">
        <v>3083</v>
      </c>
      <c r="F681" s="149" t="s">
        <v>2967</v>
      </c>
      <c r="G681" s="148" t="s">
        <v>3228</v>
      </c>
    </row>
    <row r="682" spans="1:7">
      <c r="A682" s="37" t="s">
        <v>3232</v>
      </c>
      <c r="B682" s="37" t="s">
        <v>36</v>
      </c>
      <c r="C682" s="37" t="s">
        <v>214</v>
      </c>
      <c r="D682" s="37" t="s">
        <v>3657</v>
      </c>
      <c r="E682" s="38" t="s">
        <v>214</v>
      </c>
      <c r="F682" s="38" t="s">
        <v>2967</v>
      </c>
      <c r="G682" s="37" t="s">
        <v>3233</v>
      </c>
    </row>
    <row r="683" spans="1:7" ht="17.100000000000001">
      <c r="A683" s="148" t="s">
        <v>3234</v>
      </c>
      <c r="B683" s="148" t="s">
        <v>36</v>
      </c>
      <c r="C683" s="148" t="s">
        <v>3083</v>
      </c>
      <c r="D683" s="148" t="s">
        <v>3657</v>
      </c>
      <c r="E683" s="149" t="s">
        <v>3083</v>
      </c>
      <c r="F683" s="149" t="s">
        <v>2967</v>
      </c>
      <c r="G683" s="148" t="s">
        <v>3235</v>
      </c>
    </row>
    <row r="684" spans="1:7" ht="17.100000000000001">
      <c r="A684" s="148" t="s">
        <v>3236</v>
      </c>
      <c r="B684" s="148" t="s">
        <v>36</v>
      </c>
      <c r="C684" s="148" t="s">
        <v>214</v>
      </c>
      <c r="D684" s="148" t="s">
        <v>3657</v>
      </c>
      <c r="E684" s="149" t="s">
        <v>214</v>
      </c>
      <c r="F684" s="149" t="s">
        <v>2967</v>
      </c>
      <c r="G684" s="148" t="s">
        <v>3237</v>
      </c>
    </row>
    <row r="685" spans="1:7" ht="17.100000000000001">
      <c r="A685" s="148" t="s">
        <v>3241</v>
      </c>
      <c r="B685" s="148" t="s">
        <v>40</v>
      </c>
      <c r="C685" s="148" t="s">
        <v>3083</v>
      </c>
      <c r="D685" s="148" t="s">
        <v>3657</v>
      </c>
      <c r="E685" s="149" t="s">
        <v>3083</v>
      </c>
      <c r="F685" s="149" t="s">
        <v>2967</v>
      </c>
      <c r="G685" s="148" t="s">
        <v>3242</v>
      </c>
    </row>
    <row r="686" spans="1:7" ht="17.100000000000001">
      <c r="A686" s="148" t="s">
        <v>3245</v>
      </c>
      <c r="B686" s="148" t="s">
        <v>40</v>
      </c>
      <c r="C686" s="148" t="s">
        <v>214</v>
      </c>
      <c r="D686" s="148" t="s">
        <v>3657</v>
      </c>
      <c r="E686" s="149" t="s">
        <v>214</v>
      </c>
      <c r="F686" s="149" t="s">
        <v>2967</v>
      </c>
      <c r="G686" s="148" t="s">
        <v>3246</v>
      </c>
    </row>
    <row r="687" spans="1:7">
      <c r="A687" s="37" t="s">
        <v>3249</v>
      </c>
      <c r="B687" s="37" t="s">
        <v>42</v>
      </c>
      <c r="C687" s="37" t="s">
        <v>3083</v>
      </c>
      <c r="D687" s="37" t="s">
        <v>3657</v>
      </c>
      <c r="E687" s="38" t="s">
        <v>3083</v>
      </c>
      <c r="F687" s="38" t="s">
        <v>2967</v>
      </c>
      <c r="G687" s="37" t="s">
        <v>3250</v>
      </c>
    </row>
    <row r="688" spans="1:7">
      <c r="A688" s="37" t="s">
        <v>2988</v>
      </c>
      <c r="B688" s="37" t="s">
        <v>42</v>
      </c>
      <c r="C688" s="37" t="s">
        <v>2989</v>
      </c>
      <c r="D688" s="37" t="s">
        <v>3657</v>
      </c>
      <c r="E688" s="38" t="s">
        <v>3569</v>
      </c>
      <c r="F688" s="38" t="s">
        <v>2967</v>
      </c>
      <c r="G688" s="37" t="s">
        <v>2990</v>
      </c>
    </row>
    <row r="689" spans="1:7" ht="17.100000000000001">
      <c r="A689" s="148" t="s">
        <v>3254</v>
      </c>
      <c r="B689" s="148" t="s">
        <v>44</v>
      </c>
      <c r="C689" s="148" t="s">
        <v>3083</v>
      </c>
      <c r="D689" s="148" t="s">
        <v>3657</v>
      </c>
      <c r="E689" s="149" t="s">
        <v>3083</v>
      </c>
      <c r="F689" s="149" t="s">
        <v>2967</v>
      </c>
      <c r="G689" s="148" t="s">
        <v>3255</v>
      </c>
    </row>
    <row r="690" spans="1:7">
      <c r="A690" s="37" t="s">
        <v>2991</v>
      </c>
      <c r="B690" s="37" t="s">
        <v>44</v>
      </c>
      <c r="C690" s="37" t="s">
        <v>2921</v>
      </c>
      <c r="D690" s="37" t="s">
        <v>3657</v>
      </c>
      <c r="E690" s="38" t="s">
        <v>3564</v>
      </c>
      <c r="F690" s="38" t="s">
        <v>2967</v>
      </c>
      <c r="G690" s="37" t="s">
        <v>2992</v>
      </c>
    </row>
    <row r="691" spans="1:7" ht="17.25">
      <c r="A691" s="148" t="s">
        <v>3256</v>
      </c>
      <c r="B691" s="148" t="s">
        <v>44</v>
      </c>
      <c r="C691" s="148" t="s">
        <v>3083</v>
      </c>
      <c r="D691" s="148" t="s">
        <v>3657</v>
      </c>
      <c r="E691" s="149" t="s">
        <v>3083</v>
      </c>
      <c r="F691" s="149" t="s">
        <v>2967</v>
      </c>
      <c r="G691" s="148" t="s">
        <v>3257</v>
      </c>
    </row>
    <row r="692" spans="1:7">
      <c r="A692" s="37" t="s">
        <v>3258</v>
      </c>
      <c r="B692" s="37" t="s">
        <v>63</v>
      </c>
      <c r="C692" s="37" t="s">
        <v>3083</v>
      </c>
      <c r="D692" s="37" t="s">
        <v>3657</v>
      </c>
      <c r="E692" s="38" t="s">
        <v>3083</v>
      </c>
      <c r="F692" s="38" t="s">
        <v>2967</v>
      </c>
      <c r="G692" s="37" t="s">
        <v>3259</v>
      </c>
    </row>
    <row r="693" spans="1:7">
      <c r="A693" s="37" t="s">
        <v>3260</v>
      </c>
      <c r="B693" s="37" t="s">
        <v>64</v>
      </c>
      <c r="C693" s="37" t="s">
        <v>3083</v>
      </c>
      <c r="D693" s="37" t="s">
        <v>3657</v>
      </c>
      <c r="E693" s="38" t="s">
        <v>3083</v>
      </c>
      <c r="F693" s="38" t="s">
        <v>2967</v>
      </c>
      <c r="G693" s="37" t="s">
        <v>3261</v>
      </c>
    </row>
    <row r="694" spans="1:7">
      <c r="A694" s="37" t="s">
        <v>3262</v>
      </c>
      <c r="B694" s="37" t="s">
        <v>2946</v>
      </c>
      <c r="C694" s="37" t="s">
        <v>3263</v>
      </c>
      <c r="D694" s="37" t="s">
        <v>3657</v>
      </c>
      <c r="E694" s="38" t="s">
        <v>3083</v>
      </c>
      <c r="F694" s="38" t="s">
        <v>2967</v>
      </c>
      <c r="G694" s="37" t="s">
        <v>3264</v>
      </c>
    </row>
    <row r="695" spans="1:7" ht="17.100000000000001">
      <c r="A695" s="148" t="s">
        <v>3265</v>
      </c>
      <c r="B695" s="148" t="s">
        <v>3266</v>
      </c>
      <c r="C695" s="148" t="s">
        <v>3083</v>
      </c>
      <c r="D695" s="148" t="s">
        <v>3657</v>
      </c>
      <c r="E695" s="149" t="s">
        <v>3083</v>
      </c>
      <c r="F695" s="149" t="s">
        <v>2967</v>
      </c>
      <c r="G695" s="148" t="s">
        <v>2913</v>
      </c>
    </row>
    <row r="696" spans="1:7">
      <c r="A696" s="37" t="s">
        <v>3271</v>
      </c>
      <c r="B696" s="37" t="s">
        <v>36</v>
      </c>
      <c r="C696" s="37" t="s">
        <v>3083</v>
      </c>
      <c r="D696" s="37" t="s">
        <v>3657</v>
      </c>
      <c r="E696" s="38" t="s">
        <v>3083</v>
      </c>
      <c r="F696" s="38" t="s">
        <v>2967</v>
      </c>
      <c r="G696" s="37" t="s">
        <v>2913</v>
      </c>
    </row>
    <row r="697" spans="1:7">
      <c r="A697" s="37" t="s">
        <v>3272</v>
      </c>
      <c r="B697" s="37" t="s">
        <v>3273</v>
      </c>
      <c r="C697" s="37" t="s">
        <v>214</v>
      </c>
      <c r="D697" s="37" t="s">
        <v>3657</v>
      </c>
      <c r="E697" s="38" t="s">
        <v>214</v>
      </c>
      <c r="F697" s="38" t="s">
        <v>2967</v>
      </c>
      <c r="G697" s="37" t="s">
        <v>2913</v>
      </c>
    </row>
    <row r="698" spans="1:7" ht="17.25">
      <c r="A698" s="52" t="s">
        <v>3570</v>
      </c>
      <c r="B698" s="52"/>
      <c r="C698" s="52"/>
      <c r="D698" s="52"/>
      <c r="E698" s="53"/>
      <c r="F698" s="52"/>
      <c r="G698" s="52"/>
    </row>
    <row r="699" spans="1:7" ht="17.100000000000001">
      <c r="A699" s="148" t="s">
        <v>3275</v>
      </c>
      <c r="B699" s="148" t="s">
        <v>35</v>
      </c>
      <c r="C699" s="148" t="s">
        <v>214</v>
      </c>
      <c r="D699" s="148" t="s">
        <v>3657</v>
      </c>
      <c r="E699" s="149" t="s">
        <v>214</v>
      </c>
      <c r="F699" s="149" t="s">
        <v>2967</v>
      </c>
      <c r="G699" s="148" t="s">
        <v>3276</v>
      </c>
    </row>
    <row r="700" spans="1:7" ht="17.100000000000001">
      <c r="A700" s="148" t="s">
        <v>3277</v>
      </c>
      <c r="B700" s="148" t="s">
        <v>33</v>
      </c>
      <c r="C700" s="148" t="s">
        <v>3083</v>
      </c>
      <c r="D700" s="148" t="s">
        <v>3657</v>
      </c>
      <c r="E700" s="149" t="s">
        <v>3083</v>
      </c>
      <c r="F700" s="149" t="s">
        <v>2967</v>
      </c>
      <c r="G700" s="148" t="s">
        <v>3278</v>
      </c>
    </row>
    <row r="701" spans="1:7" ht="17.100000000000001">
      <c r="A701" s="148" t="s">
        <v>3281</v>
      </c>
      <c r="B701" s="148" t="s">
        <v>40</v>
      </c>
      <c r="C701" s="148" t="s">
        <v>214</v>
      </c>
      <c r="D701" s="148" t="s">
        <v>3657</v>
      </c>
      <c r="E701" s="149" t="s">
        <v>214</v>
      </c>
      <c r="F701" s="149" t="s">
        <v>2967</v>
      </c>
      <c r="G701" s="148" t="s">
        <v>3282</v>
      </c>
    </row>
    <row r="702" spans="1:7">
      <c r="A702" s="37" t="s">
        <v>3283</v>
      </c>
      <c r="B702" s="37" t="s">
        <v>40</v>
      </c>
      <c r="C702" s="37" t="s">
        <v>214</v>
      </c>
      <c r="D702" s="37" t="s">
        <v>3657</v>
      </c>
      <c r="E702" s="38" t="s">
        <v>214</v>
      </c>
      <c r="F702" s="38" t="s">
        <v>2967</v>
      </c>
      <c r="G702" s="37" t="s">
        <v>3284</v>
      </c>
    </row>
    <row r="703" spans="1:7" ht="17.100000000000001">
      <c r="A703" s="148" t="s">
        <v>3285</v>
      </c>
      <c r="B703" s="148" t="s">
        <v>40</v>
      </c>
      <c r="C703" s="148" t="s">
        <v>214</v>
      </c>
      <c r="D703" s="148" t="s">
        <v>3657</v>
      </c>
      <c r="E703" s="149" t="s">
        <v>214</v>
      </c>
      <c r="F703" s="149" t="s">
        <v>2967</v>
      </c>
      <c r="G703" s="148" t="s">
        <v>3286</v>
      </c>
    </row>
    <row r="704" spans="1:7" ht="17.100000000000001">
      <c r="A704" s="148" t="s">
        <v>3287</v>
      </c>
      <c r="B704" s="148" t="s">
        <v>33</v>
      </c>
      <c r="C704" s="148" t="s">
        <v>214</v>
      </c>
      <c r="D704" s="148" t="s">
        <v>3657</v>
      </c>
      <c r="E704" s="149" t="s">
        <v>214</v>
      </c>
      <c r="F704" s="149" t="s">
        <v>2967</v>
      </c>
      <c r="G704" s="148" t="s">
        <v>3288</v>
      </c>
    </row>
    <row r="705" spans="1:7">
      <c r="A705" s="37" t="s">
        <v>3472</v>
      </c>
      <c r="B705" s="37" t="s">
        <v>44</v>
      </c>
      <c r="C705" s="37" t="s">
        <v>3473</v>
      </c>
      <c r="D705" s="37" t="s">
        <v>3657</v>
      </c>
      <c r="E705" s="38" t="s">
        <v>3626</v>
      </c>
      <c r="F705" s="38" t="s">
        <v>2967</v>
      </c>
      <c r="G705" s="37" t="s">
        <v>3474</v>
      </c>
    </row>
    <row r="706" spans="1:7" ht="17.100000000000001">
      <c r="A706" s="148" t="s">
        <v>3289</v>
      </c>
      <c r="B706" s="148" t="s">
        <v>63</v>
      </c>
      <c r="C706" s="148" t="s">
        <v>214</v>
      </c>
      <c r="D706" s="148" t="s">
        <v>3657</v>
      </c>
      <c r="E706" s="149" t="s">
        <v>214</v>
      </c>
      <c r="F706" s="149" t="s">
        <v>2967</v>
      </c>
      <c r="G706" s="148" t="s">
        <v>3284</v>
      </c>
    </row>
    <row r="707" spans="1:7">
      <c r="A707" s="37" t="s">
        <v>3290</v>
      </c>
      <c r="B707" s="37" t="s">
        <v>64</v>
      </c>
      <c r="C707" s="37" t="s">
        <v>3083</v>
      </c>
      <c r="D707" s="37" t="s">
        <v>3657</v>
      </c>
      <c r="E707" s="38" t="s">
        <v>3083</v>
      </c>
      <c r="F707" s="38" t="s">
        <v>2967</v>
      </c>
      <c r="G707" s="37" t="s">
        <v>3291</v>
      </c>
    </row>
    <row r="708" spans="1:7" ht="17.25">
      <c r="A708" s="148" t="s">
        <v>3292</v>
      </c>
      <c r="B708" s="148" t="s">
        <v>64</v>
      </c>
      <c r="C708" s="148" t="s">
        <v>3083</v>
      </c>
      <c r="D708" s="148" t="s">
        <v>3657</v>
      </c>
      <c r="E708" s="149" t="s">
        <v>3083</v>
      </c>
      <c r="F708" s="149" t="s">
        <v>2967</v>
      </c>
      <c r="G708" s="148" t="s">
        <v>3293</v>
      </c>
    </row>
    <row r="709" spans="1:7">
      <c r="A709" s="37" t="s">
        <v>3294</v>
      </c>
      <c r="B709" s="37" t="s">
        <v>65</v>
      </c>
      <c r="C709" s="37" t="s">
        <v>214</v>
      </c>
      <c r="D709" s="37" t="s">
        <v>3657</v>
      </c>
      <c r="E709" s="38" t="s">
        <v>214</v>
      </c>
      <c r="F709" s="38" t="s">
        <v>2967</v>
      </c>
      <c r="G709" s="37" t="s">
        <v>3295</v>
      </c>
    </row>
    <row r="710" spans="1:7" ht="17.100000000000001">
      <c r="A710" s="148" t="s">
        <v>3296</v>
      </c>
      <c r="B710" s="148" t="s">
        <v>42</v>
      </c>
      <c r="C710" s="148" t="s">
        <v>3297</v>
      </c>
      <c r="D710" s="148" t="s">
        <v>3657</v>
      </c>
      <c r="E710" s="149" t="s">
        <v>214</v>
      </c>
      <c r="F710" s="149" t="s">
        <v>2967</v>
      </c>
      <c r="G710" s="148" t="s">
        <v>2913</v>
      </c>
    </row>
    <row r="711" spans="1:7">
      <c r="A711" s="37" t="s">
        <v>3298</v>
      </c>
      <c r="B711" s="37" t="s">
        <v>38</v>
      </c>
      <c r="C711" s="37" t="s">
        <v>3083</v>
      </c>
      <c r="D711" s="37" t="s">
        <v>3657</v>
      </c>
      <c r="E711" s="38" t="s">
        <v>3083</v>
      </c>
      <c r="F711" s="38" t="s">
        <v>2967</v>
      </c>
      <c r="G711" s="37" t="s">
        <v>2913</v>
      </c>
    </row>
    <row r="712" spans="1:7">
      <c r="A712" s="37" t="s">
        <v>3299</v>
      </c>
      <c r="B712" s="37" t="s">
        <v>33</v>
      </c>
      <c r="C712" s="37" t="s">
        <v>214</v>
      </c>
      <c r="D712" s="37" t="s">
        <v>3657</v>
      </c>
      <c r="E712" s="38" t="s">
        <v>214</v>
      </c>
      <c r="F712" s="38" t="s">
        <v>2967</v>
      </c>
      <c r="G712" s="37" t="s">
        <v>2913</v>
      </c>
    </row>
    <row r="713" spans="1:7" ht="17.25">
      <c r="A713" s="52" t="s">
        <v>3571</v>
      </c>
      <c r="B713" s="52"/>
      <c r="C713" s="52"/>
      <c r="D713" s="52"/>
      <c r="E713" s="53"/>
      <c r="F713" s="52"/>
      <c r="G713" s="52"/>
    </row>
    <row r="714" spans="1:7">
      <c r="A714" s="37" t="s">
        <v>3303</v>
      </c>
      <c r="B714" s="37" t="s">
        <v>38</v>
      </c>
      <c r="C714" s="37" t="s">
        <v>214</v>
      </c>
      <c r="D714" s="37" t="s">
        <v>3657</v>
      </c>
      <c r="E714" s="38" t="s">
        <v>214</v>
      </c>
      <c r="F714" s="38" t="s">
        <v>2967</v>
      </c>
      <c r="G714" s="37" t="s">
        <v>3295</v>
      </c>
    </row>
    <row r="715" spans="1:7" ht="17.100000000000001">
      <c r="A715" s="148" t="s">
        <v>3304</v>
      </c>
      <c r="B715" s="148" t="s">
        <v>42</v>
      </c>
      <c r="C715" s="148" t="s">
        <v>3083</v>
      </c>
      <c r="D715" s="148" t="s">
        <v>3657</v>
      </c>
      <c r="E715" s="149" t="s">
        <v>3083</v>
      </c>
      <c r="F715" s="149" t="s">
        <v>2967</v>
      </c>
      <c r="G715" s="148" t="s">
        <v>3305</v>
      </c>
    </row>
    <row r="716" spans="1:7">
      <c r="A716" s="37" t="s">
        <v>3306</v>
      </c>
      <c r="B716" s="37" t="s">
        <v>42</v>
      </c>
      <c r="C716" s="37" t="s">
        <v>3083</v>
      </c>
      <c r="D716" s="37" t="s">
        <v>3657</v>
      </c>
      <c r="E716" s="38" t="s">
        <v>3083</v>
      </c>
      <c r="F716" s="38" t="s">
        <v>2967</v>
      </c>
      <c r="G716" s="37" t="s">
        <v>3307</v>
      </c>
    </row>
    <row r="717" spans="1:7">
      <c r="A717" s="37" t="s">
        <v>3308</v>
      </c>
      <c r="B717" s="37" t="s">
        <v>44</v>
      </c>
      <c r="C717" s="37" t="s">
        <v>214</v>
      </c>
      <c r="D717" s="37" t="s">
        <v>3657</v>
      </c>
      <c r="E717" s="38" t="s">
        <v>214</v>
      </c>
      <c r="F717" s="38" t="s">
        <v>2967</v>
      </c>
      <c r="G717" s="37" t="s">
        <v>3309</v>
      </c>
    </row>
    <row r="718" spans="1:7" ht="17.100000000000001">
      <c r="A718" s="148" t="s">
        <v>3310</v>
      </c>
      <c r="B718" s="148" t="s">
        <v>63</v>
      </c>
      <c r="C718" s="148" t="s">
        <v>3311</v>
      </c>
      <c r="D718" s="148" t="s">
        <v>3657</v>
      </c>
      <c r="E718" s="149" t="s">
        <v>214</v>
      </c>
      <c r="F718" s="149" t="s">
        <v>2967</v>
      </c>
      <c r="G718" s="148" t="s">
        <v>3312</v>
      </c>
    </row>
    <row r="719" spans="1:7" ht="17.100000000000001">
      <c r="A719" s="148" t="s">
        <v>3313</v>
      </c>
      <c r="B719" s="148" t="s">
        <v>63</v>
      </c>
      <c r="C719" s="148" t="s">
        <v>3311</v>
      </c>
      <c r="D719" s="148" t="s">
        <v>3657</v>
      </c>
      <c r="E719" s="149" t="s">
        <v>214</v>
      </c>
      <c r="F719" s="149" t="s">
        <v>2967</v>
      </c>
      <c r="G719" s="148" t="s">
        <v>3312</v>
      </c>
    </row>
    <row r="720" spans="1:7">
      <c r="A720" s="37" t="s">
        <v>3314</v>
      </c>
      <c r="B720" s="37" t="s">
        <v>63</v>
      </c>
      <c r="C720" s="37" t="s">
        <v>214</v>
      </c>
      <c r="D720" s="37" t="s">
        <v>3657</v>
      </c>
      <c r="E720" s="38" t="s">
        <v>214</v>
      </c>
      <c r="F720" s="38" t="s">
        <v>2967</v>
      </c>
      <c r="G720" s="37" t="s">
        <v>3315</v>
      </c>
    </row>
    <row r="721" spans="1:7" ht="17.100000000000001">
      <c r="A721" s="148" t="s">
        <v>3316</v>
      </c>
      <c r="B721" s="148" t="s">
        <v>64</v>
      </c>
      <c r="C721" s="148" t="s">
        <v>3083</v>
      </c>
      <c r="D721" s="148" t="s">
        <v>3657</v>
      </c>
      <c r="E721" s="149" t="s">
        <v>3083</v>
      </c>
      <c r="F721" s="149" t="s">
        <v>2967</v>
      </c>
      <c r="G721" s="148" t="s">
        <v>3317</v>
      </c>
    </row>
    <row r="722" spans="1:7">
      <c r="A722" s="37" t="s">
        <v>3012</v>
      </c>
      <c r="B722" s="37" t="s">
        <v>65</v>
      </c>
      <c r="C722" s="37" t="s">
        <v>2916</v>
      </c>
      <c r="D722" s="37" t="s">
        <v>3657</v>
      </c>
      <c r="E722" s="38" t="s">
        <v>214</v>
      </c>
      <c r="F722" s="38" t="s">
        <v>2967</v>
      </c>
      <c r="G722" s="37" t="s">
        <v>3013</v>
      </c>
    </row>
    <row r="723" spans="1:7" ht="17.100000000000001">
      <c r="A723" s="148" t="s">
        <v>3321</v>
      </c>
      <c r="B723" s="148" t="s">
        <v>65</v>
      </c>
      <c r="C723" s="148" t="s">
        <v>3083</v>
      </c>
      <c r="D723" s="148" t="s">
        <v>3657</v>
      </c>
      <c r="E723" s="149" t="s">
        <v>3083</v>
      </c>
      <c r="F723" s="149" t="s">
        <v>2967</v>
      </c>
      <c r="G723" s="148" t="s">
        <v>3322</v>
      </c>
    </row>
    <row r="724" spans="1:7" ht="17.100000000000001">
      <c r="A724" s="148" t="s">
        <v>3323</v>
      </c>
      <c r="B724" s="148" t="s">
        <v>65</v>
      </c>
      <c r="C724" s="148" t="s">
        <v>214</v>
      </c>
      <c r="D724" s="148" t="s">
        <v>3657</v>
      </c>
      <c r="E724" s="149" t="s">
        <v>214</v>
      </c>
      <c r="F724" s="149" t="s">
        <v>2967</v>
      </c>
      <c r="G724" s="148" t="s">
        <v>3324</v>
      </c>
    </row>
    <row r="725" spans="1:7" ht="17.100000000000001">
      <c r="A725" s="148" t="s">
        <v>3325</v>
      </c>
      <c r="B725" s="148" t="s">
        <v>3326</v>
      </c>
      <c r="C725" s="148" t="s">
        <v>214</v>
      </c>
      <c r="D725" s="148" t="s">
        <v>3657</v>
      </c>
      <c r="E725" s="149" t="s">
        <v>214</v>
      </c>
      <c r="F725" s="149" t="s">
        <v>2967</v>
      </c>
      <c r="G725" s="148" t="s">
        <v>3327</v>
      </c>
    </row>
    <row r="726" spans="1:7">
      <c r="A726" s="37" t="s">
        <v>3328</v>
      </c>
      <c r="B726" s="37" t="s">
        <v>3329</v>
      </c>
      <c r="C726" s="37" t="s">
        <v>3083</v>
      </c>
      <c r="D726" s="37" t="s">
        <v>3657</v>
      </c>
      <c r="E726" s="38" t="s">
        <v>3083</v>
      </c>
      <c r="F726" s="38" t="s">
        <v>2967</v>
      </c>
      <c r="G726" s="37" t="s">
        <v>3330</v>
      </c>
    </row>
    <row r="727" spans="1:7" ht="17.25">
      <c r="A727" s="148" t="s">
        <v>3331</v>
      </c>
      <c r="B727" s="148" t="s">
        <v>3332</v>
      </c>
      <c r="C727" s="148" t="s">
        <v>1330</v>
      </c>
      <c r="D727" s="148" t="s">
        <v>3657</v>
      </c>
      <c r="E727" s="149" t="s">
        <v>1330</v>
      </c>
      <c r="F727" s="149" t="s">
        <v>2967</v>
      </c>
      <c r="G727" s="148" t="s">
        <v>2913</v>
      </c>
    </row>
    <row r="728" spans="1:7" ht="17.100000000000001">
      <c r="A728" s="148" t="s">
        <v>3333</v>
      </c>
      <c r="B728" s="148" t="s">
        <v>3332</v>
      </c>
      <c r="C728" s="148" t="s">
        <v>1330</v>
      </c>
      <c r="D728" s="148" t="s">
        <v>3657</v>
      </c>
      <c r="E728" s="149" t="s">
        <v>1330</v>
      </c>
      <c r="F728" s="149" t="s">
        <v>2967</v>
      </c>
      <c r="G728" s="148" t="s">
        <v>2913</v>
      </c>
    </row>
    <row r="729" spans="1:7" ht="17.100000000000001">
      <c r="A729" s="148" t="s">
        <v>3334</v>
      </c>
      <c r="B729" s="148" t="s">
        <v>40</v>
      </c>
      <c r="C729" s="148" t="s">
        <v>214</v>
      </c>
      <c r="D729" s="148" t="s">
        <v>3657</v>
      </c>
      <c r="E729" s="149" t="s">
        <v>214</v>
      </c>
      <c r="F729" s="149" t="s">
        <v>2967</v>
      </c>
      <c r="G729" s="148" t="s">
        <v>3335</v>
      </c>
    </row>
    <row r="730" spans="1:7" ht="17.100000000000001">
      <c r="A730" s="148" t="s">
        <v>3336</v>
      </c>
      <c r="B730" s="148"/>
      <c r="C730" s="148" t="s">
        <v>214</v>
      </c>
      <c r="D730" s="148" t="s">
        <v>3657</v>
      </c>
      <c r="E730" s="149" t="s">
        <v>214</v>
      </c>
      <c r="F730" s="149" t="s">
        <v>2967</v>
      </c>
      <c r="G730" s="148" t="s">
        <v>2913</v>
      </c>
    </row>
    <row r="731" spans="1:7" ht="17.25">
      <c r="A731" s="52" t="s">
        <v>3572</v>
      </c>
      <c r="B731" s="52"/>
      <c r="C731" s="52"/>
      <c r="D731" s="52"/>
      <c r="E731" s="53"/>
      <c r="F731" s="52"/>
      <c r="G731" s="52"/>
    </row>
    <row r="732" spans="1:7">
      <c r="A732" s="36" t="s">
        <v>3340</v>
      </c>
      <c r="B732" s="36" t="s">
        <v>3020</v>
      </c>
      <c r="C732" s="36" t="s">
        <v>1330</v>
      </c>
      <c r="D732" s="36" t="s">
        <v>3658</v>
      </c>
      <c r="E732" s="51" t="s">
        <v>1330</v>
      </c>
      <c r="F732" s="51" t="s">
        <v>2392</v>
      </c>
      <c r="G732" s="36" t="s">
        <v>2913</v>
      </c>
    </row>
    <row r="733" spans="1:7" ht="17.100000000000001">
      <c r="A733" s="150" t="s">
        <v>3341</v>
      </c>
      <c r="B733" s="150"/>
      <c r="C733" s="150" t="s">
        <v>3342</v>
      </c>
      <c r="D733" s="150" t="s">
        <v>3658</v>
      </c>
      <c r="E733" s="151" t="s">
        <v>3342</v>
      </c>
      <c r="F733" s="151" t="s">
        <v>2392</v>
      </c>
      <c r="G733" s="150" t="s">
        <v>2913</v>
      </c>
    </row>
    <row r="734" spans="1:7" ht="17.25">
      <c r="A734" s="150" t="s">
        <v>3343</v>
      </c>
      <c r="B734" s="150" t="s">
        <v>3344</v>
      </c>
      <c r="C734" s="150" t="s">
        <v>3083</v>
      </c>
      <c r="D734" s="150" t="s">
        <v>3658</v>
      </c>
      <c r="E734" s="151" t="s">
        <v>3083</v>
      </c>
      <c r="F734" s="151" t="s">
        <v>2392</v>
      </c>
      <c r="G734" s="150" t="s">
        <v>3345</v>
      </c>
    </row>
    <row r="735" spans="1:7" ht="17.100000000000001">
      <c r="A735" s="150" t="s">
        <v>3346</v>
      </c>
      <c r="B735" s="150"/>
      <c r="C735" s="150" t="s">
        <v>214</v>
      </c>
      <c r="D735" s="150" t="s">
        <v>3658</v>
      </c>
      <c r="E735" s="151" t="s">
        <v>214</v>
      </c>
      <c r="F735" s="151" t="s">
        <v>2392</v>
      </c>
      <c r="G735" s="150" t="s">
        <v>2913</v>
      </c>
    </row>
    <row r="736" spans="1:7" ht="17.25">
      <c r="A736" s="52" t="s">
        <v>3573</v>
      </c>
      <c r="B736" s="52"/>
      <c r="C736" s="52"/>
      <c r="D736" s="52"/>
      <c r="E736" s="53"/>
      <c r="F736" s="52"/>
      <c r="G736" s="52"/>
    </row>
    <row r="737" spans="1:7" ht="17.100000000000001">
      <c r="A737" s="150" t="s">
        <v>3348</v>
      </c>
      <c r="B737" s="150" t="s">
        <v>26</v>
      </c>
      <c r="C737" s="150" t="s">
        <v>214</v>
      </c>
      <c r="D737" s="150" t="s">
        <v>3658</v>
      </c>
      <c r="E737" s="151" t="s">
        <v>214</v>
      </c>
      <c r="F737" s="151" t="s">
        <v>2392</v>
      </c>
      <c r="G737" s="150" t="s">
        <v>2913</v>
      </c>
    </row>
    <row r="738" spans="1:7" ht="17.100000000000001">
      <c r="A738" s="150" t="s">
        <v>3349</v>
      </c>
      <c r="B738" s="150" t="s">
        <v>3350</v>
      </c>
      <c r="C738" s="150" t="s">
        <v>214</v>
      </c>
      <c r="D738" s="150" t="s">
        <v>3658</v>
      </c>
      <c r="E738" s="151" t="s">
        <v>214</v>
      </c>
      <c r="F738" s="151" t="s">
        <v>2392</v>
      </c>
      <c r="G738" s="150" t="s">
        <v>3351</v>
      </c>
    </row>
    <row r="739" spans="1:7" ht="17.100000000000001">
      <c r="A739" s="150" t="s">
        <v>3352</v>
      </c>
      <c r="B739" s="150" t="s">
        <v>3350</v>
      </c>
      <c r="C739" s="150" t="s">
        <v>214</v>
      </c>
      <c r="D739" s="150" t="s">
        <v>3658</v>
      </c>
      <c r="E739" s="151" t="s">
        <v>214</v>
      </c>
      <c r="F739" s="151" t="s">
        <v>2392</v>
      </c>
      <c r="G739" s="150" t="s">
        <v>2913</v>
      </c>
    </row>
    <row r="740" spans="1:7" ht="17.100000000000001">
      <c r="A740" s="150" t="s">
        <v>3353</v>
      </c>
      <c r="B740" s="150" t="s">
        <v>28</v>
      </c>
      <c r="C740" s="150" t="s">
        <v>214</v>
      </c>
      <c r="D740" s="150" t="s">
        <v>3658</v>
      </c>
      <c r="E740" s="151" t="s">
        <v>214</v>
      </c>
      <c r="F740" s="151" t="s">
        <v>2392</v>
      </c>
      <c r="G740" s="150" t="s">
        <v>3354</v>
      </c>
    </row>
    <row r="741" spans="1:7" ht="17.25">
      <c r="A741" s="150" t="s">
        <v>3019</v>
      </c>
      <c r="B741" s="150" t="s">
        <v>3020</v>
      </c>
      <c r="C741" s="150" t="s">
        <v>2921</v>
      </c>
      <c r="D741" s="150" t="s">
        <v>3658</v>
      </c>
      <c r="E741" s="151" t="s">
        <v>3564</v>
      </c>
      <c r="F741" s="151" t="s">
        <v>2392</v>
      </c>
      <c r="G741" s="150" t="s">
        <v>2913</v>
      </c>
    </row>
    <row r="742" spans="1:7" ht="17.25">
      <c r="A742" s="52" t="s">
        <v>3574</v>
      </c>
      <c r="B742" s="52"/>
      <c r="C742" s="52"/>
      <c r="D742" s="52"/>
      <c r="E742" s="53"/>
      <c r="F742" s="52"/>
      <c r="G742" s="52"/>
    </row>
    <row r="743" spans="1:7" ht="17.100000000000001">
      <c r="A743" s="150" t="s">
        <v>3356</v>
      </c>
      <c r="B743" s="150" t="s">
        <v>3047</v>
      </c>
      <c r="C743" s="150" t="s">
        <v>214</v>
      </c>
      <c r="D743" s="150" t="s">
        <v>3658</v>
      </c>
      <c r="E743" s="151" t="s">
        <v>214</v>
      </c>
      <c r="F743" s="151" t="s">
        <v>2392</v>
      </c>
      <c r="G743" s="150" t="s">
        <v>2913</v>
      </c>
    </row>
    <row r="744" spans="1:7" ht="17.100000000000001">
      <c r="A744" s="150" t="s">
        <v>3357</v>
      </c>
      <c r="B744" s="150" t="s">
        <v>3047</v>
      </c>
      <c r="C744" s="150" t="s">
        <v>3358</v>
      </c>
      <c r="D744" s="150" t="s">
        <v>3658</v>
      </c>
      <c r="E744" s="151" t="s">
        <v>214</v>
      </c>
      <c r="F744" s="151" t="s">
        <v>2392</v>
      </c>
      <c r="G744" s="150" t="s">
        <v>2913</v>
      </c>
    </row>
    <row r="745" spans="1:7" ht="17.100000000000001">
      <c r="A745" s="150" t="s">
        <v>3359</v>
      </c>
      <c r="B745" s="150" t="s">
        <v>3047</v>
      </c>
      <c r="C745" s="150" t="s">
        <v>3297</v>
      </c>
      <c r="D745" s="150" t="s">
        <v>3658</v>
      </c>
      <c r="E745" s="151" t="s">
        <v>214</v>
      </c>
      <c r="F745" s="151" t="s">
        <v>2392</v>
      </c>
      <c r="G745" s="150" t="s">
        <v>3360</v>
      </c>
    </row>
    <row r="746" spans="1:7" ht="17.100000000000001">
      <c r="A746" s="150" t="s">
        <v>3361</v>
      </c>
      <c r="B746" s="150" t="s">
        <v>3047</v>
      </c>
      <c r="C746" s="150" t="s">
        <v>214</v>
      </c>
      <c r="D746" s="150" t="s">
        <v>3658</v>
      </c>
      <c r="E746" s="151" t="s">
        <v>214</v>
      </c>
      <c r="F746" s="151" t="s">
        <v>2392</v>
      </c>
      <c r="G746" s="150" t="s">
        <v>2913</v>
      </c>
    </row>
    <row r="747" spans="1:7" ht="17.25">
      <c r="A747" s="52" t="s">
        <v>3575</v>
      </c>
      <c r="B747" s="52"/>
      <c r="C747" s="52"/>
      <c r="D747" s="52"/>
      <c r="E747" s="53"/>
      <c r="F747" s="52"/>
      <c r="G747" s="52"/>
    </row>
    <row r="748" spans="1:7">
      <c r="A748" s="36" t="s">
        <v>3363</v>
      </c>
      <c r="B748" s="36" t="s">
        <v>3364</v>
      </c>
      <c r="C748" s="36" t="s">
        <v>3365</v>
      </c>
      <c r="D748" s="36" t="s">
        <v>3658</v>
      </c>
      <c r="E748" s="51" t="s">
        <v>214</v>
      </c>
      <c r="F748" s="51" t="s">
        <v>2392</v>
      </c>
      <c r="G748" s="36" t="s">
        <v>2913</v>
      </c>
    </row>
    <row r="749" spans="1:7" ht="17.25">
      <c r="A749" s="150" t="s">
        <v>3368</v>
      </c>
      <c r="B749" s="150" t="s">
        <v>3369</v>
      </c>
      <c r="C749" s="150" t="s">
        <v>3370</v>
      </c>
      <c r="D749" s="150" t="s">
        <v>3658</v>
      </c>
      <c r="E749" s="151" t="s">
        <v>214</v>
      </c>
      <c r="F749" s="151" t="s">
        <v>2392</v>
      </c>
      <c r="G749" s="150" t="s">
        <v>2913</v>
      </c>
    </row>
    <row r="750" spans="1:7" ht="17.100000000000001">
      <c r="A750" s="150" t="s">
        <v>3371</v>
      </c>
      <c r="B750" s="150" t="s">
        <v>3372</v>
      </c>
      <c r="C750" s="150" t="s">
        <v>214</v>
      </c>
      <c r="D750" s="150" t="s">
        <v>3658</v>
      </c>
      <c r="E750" s="151" t="s">
        <v>214</v>
      </c>
      <c r="F750" s="151" t="s">
        <v>2392</v>
      </c>
      <c r="G750" s="150" t="s">
        <v>2913</v>
      </c>
    </row>
    <row r="751" spans="1:7" ht="17.100000000000001">
      <c r="A751" s="150" t="s">
        <v>3375</v>
      </c>
      <c r="B751" s="150" t="s">
        <v>3376</v>
      </c>
      <c r="C751" s="150" t="s">
        <v>214</v>
      </c>
      <c r="D751" s="150" t="s">
        <v>3658</v>
      </c>
      <c r="E751" s="151" t="s">
        <v>214</v>
      </c>
      <c r="F751" s="151" t="s">
        <v>2392</v>
      </c>
      <c r="G751" s="150" t="s">
        <v>2913</v>
      </c>
    </row>
    <row r="752" spans="1:7" ht="17.100000000000001">
      <c r="A752" s="150" t="s">
        <v>3377</v>
      </c>
      <c r="B752" s="150" t="s">
        <v>3372</v>
      </c>
      <c r="C752" s="150" t="s">
        <v>214</v>
      </c>
      <c r="D752" s="150" t="s">
        <v>3658</v>
      </c>
      <c r="E752" s="151" t="s">
        <v>214</v>
      </c>
      <c r="F752" s="151" t="s">
        <v>2392</v>
      </c>
      <c r="G752" s="150" t="s">
        <v>2913</v>
      </c>
    </row>
    <row r="753" spans="1:7">
      <c r="A753" s="36" t="s">
        <v>3378</v>
      </c>
      <c r="B753" s="36" t="s">
        <v>3372</v>
      </c>
      <c r="C753" s="36" t="s">
        <v>214</v>
      </c>
      <c r="D753" s="36" t="s">
        <v>3658</v>
      </c>
      <c r="E753" s="51" t="s">
        <v>214</v>
      </c>
      <c r="F753" s="51" t="s">
        <v>2392</v>
      </c>
      <c r="G753" s="36" t="s">
        <v>2913</v>
      </c>
    </row>
    <row r="754" spans="1:7" ht="17.25">
      <c r="A754" s="52" t="s">
        <v>3576</v>
      </c>
      <c r="B754" s="52"/>
      <c r="C754" s="52"/>
      <c r="D754" s="52"/>
      <c r="E754" s="53"/>
      <c r="F754" s="52"/>
      <c r="G754" s="52"/>
    </row>
    <row r="755" spans="1:7" ht="17.100000000000001">
      <c r="A755" s="150" t="s">
        <v>3380</v>
      </c>
      <c r="B755" s="150" t="s">
        <v>26</v>
      </c>
      <c r="C755" s="150" t="s">
        <v>214</v>
      </c>
      <c r="D755" s="150" t="s">
        <v>3658</v>
      </c>
      <c r="E755" s="151" t="s">
        <v>214</v>
      </c>
      <c r="F755" s="151" t="s">
        <v>2392</v>
      </c>
      <c r="G755" s="150" t="s">
        <v>2913</v>
      </c>
    </row>
    <row r="756" spans="1:7">
      <c r="A756" s="36" t="s">
        <v>3022</v>
      </c>
      <c r="B756" s="36" t="s">
        <v>26</v>
      </c>
      <c r="C756" s="36" t="s">
        <v>2921</v>
      </c>
      <c r="D756" s="36" t="s">
        <v>3658</v>
      </c>
      <c r="E756" s="51" t="s">
        <v>3564</v>
      </c>
      <c r="F756" s="51" t="s">
        <v>2392</v>
      </c>
      <c r="G756" s="36" t="s">
        <v>2913</v>
      </c>
    </row>
    <row r="757" spans="1:7">
      <c r="A757" s="36" t="s">
        <v>3023</v>
      </c>
      <c r="B757" s="36" t="s">
        <v>26</v>
      </c>
      <c r="C757" s="36" t="s">
        <v>2921</v>
      </c>
      <c r="D757" s="36" t="s">
        <v>3658</v>
      </c>
      <c r="E757" s="51" t="s">
        <v>3564</v>
      </c>
      <c r="F757" s="51" t="s">
        <v>2392</v>
      </c>
      <c r="G757" s="36" t="s">
        <v>2913</v>
      </c>
    </row>
    <row r="758" spans="1:7" ht="17.100000000000001">
      <c r="A758" s="150" t="s">
        <v>3024</v>
      </c>
      <c r="B758" s="150" t="s">
        <v>26</v>
      </c>
      <c r="C758" s="150" t="s">
        <v>2921</v>
      </c>
      <c r="D758" s="150" t="s">
        <v>3658</v>
      </c>
      <c r="E758" s="151" t="s">
        <v>3564</v>
      </c>
      <c r="F758" s="151" t="s">
        <v>2392</v>
      </c>
      <c r="G758" s="150" t="s">
        <v>2913</v>
      </c>
    </row>
    <row r="759" spans="1:7">
      <c r="A759" s="36" t="s">
        <v>3025</v>
      </c>
      <c r="B759" s="36" t="s">
        <v>26</v>
      </c>
      <c r="C759" s="36" t="s">
        <v>2921</v>
      </c>
      <c r="D759" s="36" t="s">
        <v>3658</v>
      </c>
      <c r="E759" s="51" t="s">
        <v>3564</v>
      </c>
      <c r="F759" s="51" t="s">
        <v>2392</v>
      </c>
      <c r="G759" s="36" t="s">
        <v>2913</v>
      </c>
    </row>
    <row r="760" spans="1:7" ht="17.25">
      <c r="A760" s="150" t="s">
        <v>3381</v>
      </c>
      <c r="B760" s="150" t="s">
        <v>51</v>
      </c>
      <c r="C760" s="150" t="s">
        <v>214</v>
      </c>
      <c r="D760" s="150" t="s">
        <v>3658</v>
      </c>
      <c r="E760" s="151" t="s">
        <v>214</v>
      </c>
      <c r="F760" s="150" t="s">
        <v>2392</v>
      </c>
      <c r="G760" s="150" t="s">
        <v>3382</v>
      </c>
    </row>
    <row r="761" spans="1:7" ht="17.100000000000001">
      <c r="A761" s="150" t="s">
        <v>3383</v>
      </c>
      <c r="B761" s="150" t="s">
        <v>51</v>
      </c>
      <c r="C761" s="150" t="s">
        <v>214</v>
      </c>
      <c r="D761" s="150" t="s">
        <v>3658</v>
      </c>
      <c r="E761" s="151" t="s">
        <v>214</v>
      </c>
      <c r="F761" s="151" t="s">
        <v>2392</v>
      </c>
      <c r="G761" s="150" t="s">
        <v>2913</v>
      </c>
    </row>
    <row r="762" spans="1:7" ht="17.25">
      <c r="A762" s="52" t="s">
        <v>3577</v>
      </c>
      <c r="B762" s="52"/>
      <c r="C762" s="52"/>
      <c r="D762" s="52"/>
      <c r="E762" s="53"/>
      <c r="F762" s="52"/>
      <c r="G762" s="52"/>
    </row>
    <row r="763" spans="1:7">
      <c r="A763" s="36" t="s">
        <v>3385</v>
      </c>
      <c r="B763" s="36" t="s">
        <v>75</v>
      </c>
      <c r="C763" s="36" t="s">
        <v>214</v>
      </c>
      <c r="D763" s="36" t="s">
        <v>3658</v>
      </c>
      <c r="E763" s="51" t="s">
        <v>214</v>
      </c>
      <c r="F763" s="51" t="s">
        <v>2392</v>
      </c>
      <c r="G763" s="36" t="s">
        <v>2913</v>
      </c>
    </row>
    <row r="764" spans="1:7">
      <c r="A764" s="36" t="s">
        <v>3386</v>
      </c>
      <c r="B764" s="36" t="s">
        <v>3387</v>
      </c>
      <c r="C764" s="36" t="s">
        <v>3365</v>
      </c>
      <c r="D764" s="36" t="s">
        <v>3658</v>
      </c>
      <c r="E764" s="51" t="s">
        <v>214</v>
      </c>
      <c r="F764" s="51" t="s">
        <v>2392</v>
      </c>
      <c r="G764" s="36" t="s">
        <v>2913</v>
      </c>
    </row>
    <row r="765" spans="1:7" ht="17.25">
      <c r="A765" s="150" t="s">
        <v>3388</v>
      </c>
      <c r="B765" s="150" t="s">
        <v>75</v>
      </c>
      <c r="C765" s="150" t="s">
        <v>3389</v>
      </c>
      <c r="D765" s="150" t="s">
        <v>3658</v>
      </c>
      <c r="E765" s="151" t="s">
        <v>214</v>
      </c>
      <c r="F765" s="150" t="s">
        <v>2392</v>
      </c>
      <c r="G765" s="150" t="s">
        <v>3390</v>
      </c>
    </row>
    <row r="766" spans="1:7" ht="17.100000000000001">
      <c r="A766" s="150" t="s">
        <v>3027</v>
      </c>
      <c r="B766" s="150" t="s">
        <v>3020</v>
      </c>
      <c r="C766" s="150" t="s">
        <v>3028</v>
      </c>
      <c r="D766" s="150" t="s">
        <v>3658</v>
      </c>
      <c r="E766" s="151" t="s">
        <v>214</v>
      </c>
      <c r="F766" s="151" t="s">
        <v>2392</v>
      </c>
      <c r="G766" s="150" t="s">
        <v>2913</v>
      </c>
    </row>
    <row r="767" spans="1:7">
      <c r="A767" s="36" t="s">
        <v>3030</v>
      </c>
      <c r="B767" s="36" t="s">
        <v>3020</v>
      </c>
      <c r="C767" s="36" t="s">
        <v>2921</v>
      </c>
      <c r="D767" s="36" t="s">
        <v>3658</v>
      </c>
      <c r="E767" s="51" t="s">
        <v>3564</v>
      </c>
      <c r="F767" s="51" t="s">
        <v>2392</v>
      </c>
      <c r="G767" s="36" t="s">
        <v>2913</v>
      </c>
    </row>
    <row r="768" spans="1:7">
      <c r="A768" s="36" t="s">
        <v>3031</v>
      </c>
      <c r="B768" s="36" t="s">
        <v>3020</v>
      </c>
      <c r="C768" s="36" t="s">
        <v>2921</v>
      </c>
      <c r="D768" s="36" t="s">
        <v>3658</v>
      </c>
      <c r="E768" s="51" t="s">
        <v>3564</v>
      </c>
      <c r="F768" s="51" t="s">
        <v>2392</v>
      </c>
      <c r="G768" s="36" t="s">
        <v>2913</v>
      </c>
    </row>
    <row r="769" spans="1:7" ht="17.100000000000001">
      <c r="A769" s="150" t="s">
        <v>3032</v>
      </c>
      <c r="B769" s="150" t="s">
        <v>3020</v>
      </c>
      <c r="C769" s="150" t="s">
        <v>2921</v>
      </c>
      <c r="D769" s="150" t="s">
        <v>3658</v>
      </c>
      <c r="E769" s="151" t="s">
        <v>3564</v>
      </c>
      <c r="F769" s="151" t="s">
        <v>2392</v>
      </c>
      <c r="G769" s="150" t="s">
        <v>2913</v>
      </c>
    </row>
    <row r="770" spans="1:7">
      <c r="A770" s="36" t="s">
        <v>3391</v>
      </c>
      <c r="B770" s="36" t="s">
        <v>75</v>
      </c>
      <c r="C770" s="36" t="s">
        <v>3083</v>
      </c>
      <c r="D770" s="36" t="s">
        <v>3658</v>
      </c>
      <c r="E770" s="51" t="s">
        <v>3083</v>
      </c>
      <c r="F770" s="51" t="s">
        <v>2392</v>
      </c>
      <c r="G770" s="36" t="s">
        <v>2913</v>
      </c>
    </row>
    <row r="771" spans="1:7" ht="17.25">
      <c r="A771" s="150" t="s">
        <v>3392</v>
      </c>
      <c r="B771" s="150" t="s">
        <v>84</v>
      </c>
      <c r="C771" s="150" t="s">
        <v>214</v>
      </c>
      <c r="D771" s="150" t="s">
        <v>3658</v>
      </c>
      <c r="E771" s="151" t="s">
        <v>214</v>
      </c>
      <c r="F771" s="150" t="s">
        <v>2392</v>
      </c>
      <c r="G771" s="150" t="s">
        <v>2913</v>
      </c>
    </row>
    <row r="772" spans="1:7" ht="17.100000000000001">
      <c r="A772" s="150" t="s">
        <v>3393</v>
      </c>
      <c r="B772" s="150" t="s">
        <v>3387</v>
      </c>
      <c r="C772" s="150" t="s">
        <v>214</v>
      </c>
      <c r="D772" s="150" t="s">
        <v>3658</v>
      </c>
      <c r="E772" s="151" t="s">
        <v>214</v>
      </c>
      <c r="F772" s="151" t="s">
        <v>2392</v>
      </c>
      <c r="G772" s="150" t="s">
        <v>2913</v>
      </c>
    </row>
    <row r="773" spans="1:7" ht="17.25">
      <c r="A773" s="52" t="s">
        <v>3578</v>
      </c>
      <c r="B773" s="52"/>
      <c r="C773" s="52"/>
      <c r="D773" s="52"/>
      <c r="E773" s="53"/>
      <c r="F773" s="52"/>
      <c r="G773" s="52"/>
    </row>
    <row r="774" spans="1:7" ht="17.100000000000001">
      <c r="A774" s="150" t="s">
        <v>3395</v>
      </c>
      <c r="B774" s="150" t="s">
        <v>3020</v>
      </c>
      <c r="C774" s="150" t="s">
        <v>3083</v>
      </c>
      <c r="D774" s="150" t="s">
        <v>3658</v>
      </c>
      <c r="E774" s="151" t="s">
        <v>3083</v>
      </c>
      <c r="F774" s="150" t="s">
        <v>2392</v>
      </c>
      <c r="G774" s="150" t="s">
        <v>2913</v>
      </c>
    </row>
    <row r="775" spans="1:7" ht="17.100000000000001">
      <c r="A775" s="150" t="s">
        <v>3396</v>
      </c>
      <c r="B775" s="150" t="s">
        <v>3020</v>
      </c>
      <c r="C775" s="150" t="s">
        <v>3397</v>
      </c>
      <c r="D775" s="150" t="s">
        <v>3658</v>
      </c>
      <c r="E775" s="151" t="s">
        <v>3083</v>
      </c>
      <c r="F775" s="151" t="s">
        <v>2392</v>
      </c>
      <c r="G775" s="150" t="s">
        <v>2913</v>
      </c>
    </row>
    <row r="776" spans="1:7" ht="17.25">
      <c r="A776" s="150" t="s">
        <v>3398</v>
      </c>
      <c r="B776" s="150" t="s">
        <v>75</v>
      </c>
      <c r="C776" s="150" t="s">
        <v>214</v>
      </c>
      <c r="D776" s="150" t="s">
        <v>3658</v>
      </c>
      <c r="E776" s="151" t="s">
        <v>214</v>
      </c>
      <c r="F776" s="150" t="s">
        <v>2392</v>
      </c>
      <c r="G776" s="150" t="s">
        <v>2913</v>
      </c>
    </row>
    <row r="777" spans="1:7" ht="17.100000000000001">
      <c r="A777" s="150" t="s">
        <v>3399</v>
      </c>
      <c r="B777" s="150" t="s">
        <v>75</v>
      </c>
      <c r="C777" s="150" t="s">
        <v>214</v>
      </c>
      <c r="D777" s="150" t="s">
        <v>3658</v>
      </c>
      <c r="E777" s="151" t="s">
        <v>214</v>
      </c>
      <c r="F777" s="151" t="s">
        <v>2392</v>
      </c>
      <c r="G777" s="150" t="s">
        <v>2913</v>
      </c>
    </row>
    <row r="778" spans="1:7">
      <c r="A778" s="36" t="s">
        <v>3400</v>
      </c>
      <c r="B778" s="36" t="s">
        <v>51</v>
      </c>
      <c r="C778" s="36" t="s">
        <v>214</v>
      </c>
      <c r="D778" s="36" t="s">
        <v>3658</v>
      </c>
      <c r="E778" s="51" t="s">
        <v>214</v>
      </c>
      <c r="F778" s="51" t="s">
        <v>2392</v>
      </c>
      <c r="G778" s="36" t="s">
        <v>2913</v>
      </c>
    </row>
    <row r="779" spans="1:7" ht="17.100000000000001">
      <c r="A779" s="150" t="s">
        <v>3401</v>
      </c>
      <c r="B779" s="150" t="s">
        <v>76</v>
      </c>
      <c r="C779" s="150" t="s">
        <v>3083</v>
      </c>
      <c r="D779" s="150" t="s">
        <v>3658</v>
      </c>
      <c r="E779" s="151" t="s">
        <v>3083</v>
      </c>
      <c r="F779" s="151" t="s">
        <v>2392</v>
      </c>
      <c r="G779" s="150" t="s">
        <v>2913</v>
      </c>
    </row>
    <row r="780" spans="1:7" ht="17.100000000000001">
      <c r="A780" s="150" t="s">
        <v>3402</v>
      </c>
      <c r="B780" s="150" t="s">
        <v>76</v>
      </c>
      <c r="C780" s="150" t="s">
        <v>3083</v>
      </c>
      <c r="D780" s="150" t="s">
        <v>3658</v>
      </c>
      <c r="E780" s="151" t="s">
        <v>3083</v>
      </c>
      <c r="F780" s="151" t="s">
        <v>2392</v>
      </c>
      <c r="G780" s="150" t="s">
        <v>2913</v>
      </c>
    </row>
    <row r="781" spans="1:7">
      <c r="A781" s="36" t="s">
        <v>3037</v>
      </c>
      <c r="B781" s="36" t="s">
        <v>3020</v>
      </c>
      <c r="C781" s="36" t="s">
        <v>2921</v>
      </c>
      <c r="D781" s="36" t="s">
        <v>3658</v>
      </c>
      <c r="E781" s="51" t="s">
        <v>3564</v>
      </c>
      <c r="F781" s="51" t="s">
        <v>2392</v>
      </c>
      <c r="G781" s="36" t="s">
        <v>2913</v>
      </c>
    </row>
    <row r="782" spans="1:7" ht="17.100000000000001">
      <c r="A782" s="150" t="s">
        <v>3403</v>
      </c>
      <c r="B782" s="150" t="s">
        <v>76</v>
      </c>
      <c r="C782" s="150" t="s">
        <v>214</v>
      </c>
      <c r="D782" s="150" t="s">
        <v>3658</v>
      </c>
      <c r="E782" s="151" t="s">
        <v>214</v>
      </c>
      <c r="F782" s="150" t="s">
        <v>2392</v>
      </c>
      <c r="G782" s="150" t="s">
        <v>3404</v>
      </c>
    </row>
    <row r="783" spans="1:7" ht="17.25">
      <c r="A783" s="150" t="s">
        <v>3038</v>
      </c>
      <c r="B783" s="150" t="s">
        <v>3020</v>
      </c>
      <c r="C783" s="150" t="s">
        <v>2921</v>
      </c>
      <c r="D783" s="150" t="s">
        <v>3658</v>
      </c>
      <c r="E783" s="151" t="s">
        <v>3564</v>
      </c>
      <c r="F783" s="150" t="s">
        <v>2392</v>
      </c>
      <c r="G783" s="150" t="s">
        <v>2913</v>
      </c>
    </row>
    <row r="784" spans="1:7" ht="17.25">
      <c r="A784" s="52" t="s">
        <v>3579</v>
      </c>
      <c r="B784" s="52"/>
      <c r="C784" s="52"/>
      <c r="D784" s="52"/>
      <c r="E784" s="53"/>
      <c r="F784" s="52"/>
      <c r="G784" s="52"/>
    </row>
    <row r="785" spans="1:7" ht="17.100000000000001">
      <c r="A785" s="150" t="s">
        <v>3406</v>
      </c>
      <c r="B785" s="150" t="s">
        <v>83</v>
      </c>
      <c r="C785" s="150" t="s">
        <v>214</v>
      </c>
      <c r="D785" s="150" t="s">
        <v>3658</v>
      </c>
      <c r="E785" s="151" t="s">
        <v>214</v>
      </c>
      <c r="F785" s="150" t="s">
        <v>2392</v>
      </c>
      <c r="G785" s="150" t="s">
        <v>2913</v>
      </c>
    </row>
    <row r="786" spans="1:7" ht="17.100000000000001">
      <c r="A786" s="150" t="s">
        <v>3407</v>
      </c>
      <c r="B786" s="150" t="s">
        <v>85</v>
      </c>
      <c r="C786" s="150" t="s">
        <v>214</v>
      </c>
      <c r="D786" s="150" t="s">
        <v>3658</v>
      </c>
      <c r="E786" s="151" t="s">
        <v>214</v>
      </c>
      <c r="F786" s="151" t="s">
        <v>2392</v>
      </c>
      <c r="G786" s="150" t="s">
        <v>2913</v>
      </c>
    </row>
    <row r="787" spans="1:7" ht="17.25">
      <c r="A787" s="52" t="s">
        <v>3580</v>
      </c>
      <c r="B787" s="52"/>
      <c r="C787" s="52"/>
      <c r="D787" s="52"/>
      <c r="E787" s="53"/>
      <c r="F787" s="52"/>
      <c r="G787" s="52"/>
    </row>
    <row r="788" spans="1:7" ht="17.100000000000001">
      <c r="A788" s="150" t="s">
        <v>3416</v>
      </c>
      <c r="B788" s="150" t="s">
        <v>3041</v>
      </c>
      <c r="C788" s="150" t="s">
        <v>3083</v>
      </c>
      <c r="D788" s="150" t="s">
        <v>3658</v>
      </c>
      <c r="E788" s="151" t="s">
        <v>3083</v>
      </c>
      <c r="F788" s="151" t="s">
        <v>2392</v>
      </c>
      <c r="G788" s="150" t="s">
        <v>3417</v>
      </c>
    </row>
    <row r="789" spans="1:7">
      <c r="A789" s="36" t="s">
        <v>3418</v>
      </c>
      <c r="B789" s="36" t="s">
        <v>89</v>
      </c>
      <c r="C789" s="36" t="s">
        <v>214</v>
      </c>
      <c r="D789" s="36" t="s">
        <v>3658</v>
      </c>
      <c r="E789" s="51" t="s">
        <v>214</v>
      </c>
      <c r="F789" s="51" t="s">
        <v>2392</v>
      </c>
      <c r="G789" s="36" t="s">
        <v>3419</v>
      </c>
    </row>
    <row r="790" spans="1:7" ht="17.100000000000001">
      <c r="A790" s="150" t="s">
        <v>3420</v>
      </c>
      <c r="B790" s="150" t="s">
        <v>3421</v>
      </c>
      <c r="C790" s="150" t="s">
        <v>214</v>
      </c>
      <c r="D790" s="150" t="s">
        <v>3658</v>
      </c>
      <c r="E790" s="151" t="s">
        <v>214</v>
      </c>
      <c r="F790" s="151" t="s">
        <v>2392</v>
      </c>
      <c r="G790" s="150" t="s">
        <v>3422</v>
      </c>
    </row>
    <row r="791" spans="1:7" ht="17.25">
      <c r="A791" s="150" t="s">
        <v>3424</v>
      </c>
      <c r="B791" s="150" t="s">
        <v>3421</v>
      </c>
      <c r="C791" s="150" t="s">
        <v>1902</v>
      </c>
      <c r="D791" s="150" t="s">
        <v>3658</v>
      </c>
      <c r="E791" s="151" t="s">
        <v>214</v>
      </c>
      <c r="F791" s="150" t="s">
        <v>2392</v>
      </c>
      <c r="G791" s="150" t="s">
        <v>2913</v>
      </c>
    </row>
    <row r="792" spans="1:7">
      <c r="A792" s="36" t="s">
        <v>3425</v>
      </c>
      <c r="B792" s="36" t="s">
        <v>86</v>
      </c>
      <c r="C792" s="36" t="s">
        <v>214</v>
      </c>
      <c r="D792" s="36" t="s">
        <v>3658</v>
      </c>
      <c r="E792" s="51" t="s">
        <v>214</v>
      </c>
      <c r="F792" s="51" t="s">
        <v>2392</v>
      </c>
      <c r="G792" s="36" t="s">
        <v>2913</v>
      </c>
    </row>
    <row r="793" spans="1:7" ht="17.100000000000001">
      <c r="A793" s="150" t="s">
        <v>3059</v>
      </c>
      <c r="B793" s="150" t="s">
        <v>3060</v>
      </c>
      <c r="C793" s="150" t="s">
        <v>2921</v>
      </c>
      <c r="D793" s="150" t="s">
        <v>3658</v>
      </c>
      <c r="E793" s="151" t="s">
        <v>3564</v>
      </c>
      <c r="F793" s="150" t="s">
        <v>2392</v>
      </c>
      <c r="G793" s="150" t="s">
        <v>2913</v>
      </c>
    </row>
    <row r="794" spans="1:7" ht="17.100000000000001">
      <c r="A794" s="150" t="s">
        <v>3059</v>
      </c>
      <c r="B794" s="150" t="s">
        <v>3060</v>
      </c>
      <c r="C794" s="150" t="s">
        <v>2921</v>
      </c>
      <c r="D794" s="150" t="s">
        <v>3658</v>
      </c>
      <c r="E794" s="151" t="s">
        <v>3564</v>
      </c>
      <c r="F794" s="151" t="s">
        <v>2392</v>
      </c>
      <c r="G794" s="150" t="s">
        <v>2913</v>
      </c>
    </row>
    <row r="795" spans="1:7" ht="17.25">
      <c r="A795" s="52" t="s">
        <v>3581</v>
      </c>
      <c r="B795" s="52"/>
      <c r="C795" s="52"/>
      <c r="D795" s="52"/>
      <c r="E795" s="53"/>
      <c r="F795" s="52"/>
      <c r="G795" s="52"/>
    </row>
    <row r="796" spans="1:7" ht="17.100000000000001">
      <c r="A796" s="150" t="s">
        <v>3427</v>
      </c>
      <c r="B796" s="150" t="s">
        <v>91</v>
      </c>
      <c r="C796" s="150" t="s">
        <v>3083</v>
      </c>
      <c r="D796" s="150" t="s">
        <v>3658</v>
      </c>
      <c r="E796" s="151" t="s">
        <v>3083</v>
      </c>
      <c r="F796" s="151" t="s">
        <v>2392</v>
      </c>
      <c r="G796" s="150" t="s">
        <v>2913</v>
      </c>
    </row>
    <row r="797" spans="1:7">
      <c r="A797" s="36" t="s">
        <v>3428</v>
      </c>
      <c r="B797" s="36" t="s">
        <v>89</v>
      </c>
      <c r="C797" s="36" t="s">
        <v>3083</v>
      </c>
      <c r="D797" s="36" t="s">
        <v>3658</v>
      </c>
      <c r="E797" s="51" t="s">
        <v>3083</v>
      </c>
      <c r="F797" s="51" t="s">
        <v>2392</v>
      </c>
      <c r="G797" s="36" t="s">
        <v>3429</v>
      </c>
    </row>
    <row r="798" spans="1:7" ht="17.100000000000001">
      <c r="A798" s="150" t="s">
        <v>3430</v>
      </c>
      <c r="B798" s="150" t="s">
        <v>90</v>
      </c>
      <c r="C798" s="150" t="s">
        <v>3083</v>
      </c>
      <c r="D798" s="150" t="s">
        <v>3658</v>
      </c>
      <c r="E798" s="151" t="s">
        <v>3083</v>
      </c>
      <c r="F798" s="151" t="s">
        <v>2392</v>
      </c>
      <c r="G798" s="150" t="s">
        <v>3431</v>
      </c>
    </row>
    <row r="799" spans="1:7" ht="17.100000000000001">
      <c r="A799" s="150" t="s">
        <v>3432</v>
      </c>
      <c r="B799" s="150" t="s">
        <v>90</v>
      </c>
      <c r="C799" s="150" t="s">
        <v>3083</v>
      </c>
      <c r="D799" s="150" t="s">
        <v>3658</v>
      </c>
      <c r="E799" s="151" t="s">
        <v>3083</v>
      </c>
      <c r="F799" s="150" t="s">
        <v>2392</v>
      </c>
      <c r="G799" s="150" t="s">
        <v>3433</v>
      </c>
    </row>
    <row r="800" spans="1:7">
      <c r="A800" s="36" t="s">
        <v>3434</v>
      </c>
      <c r="B800" s="36" t="s">
        <v>89</v>
      </c>
      <c r="C800" s="36" t="s">
        <v>214</v>
      </c>
      <c r="D800" s="36" t="s">
        <v>3658</v>
      </c>
      <c r="E800" s="51" t="s">
        <v>214</v>
      </c>
      <c r="F800" s="51" t="s">
        <v>2392</v>
      </c>
      <c r="G800" s="36" t="s">
        <v>2913</v>
      </c>
    </row>
    <row r="801" spans="1:7" ht="17.25">
      <c r="A801" s="52" t="s">
        <v>3582</v>
      </c>
      <c r="B801" s="52"/>
      <c r="C801" s="52"/>
      <c r="D801" s="52"/>
      <c r="E801" s="53"/>
      <c r="F801" s="52"/>
      <c r="G801" s="52"/>
    </row>
    <row r="802" spans="1:7" ht="17.25">
      <c r="A802" s="150" t="s">
        <v>3438</v>
      </c>
      <c r="B802" s="150" t="s">
        <v>94</v>
      </c>
      <c r="C802" s="150" t="s">
        <v>214</v>
      </c>
      <c r="D802" s="150" t="s">
        <v>3658</v>
      </c>
      <c r="E802" s="151" t="s">
        <v>214</v>
      </c>
      <c r="F802" s="150" t="s">
        <v>2392</v>
      </c>
      <c r="G802" s="150" t="s">
        <v>2913</v>
      </c>
    </row>
    <row r="803" spans="1:7" ht="17.100000000000001">
      <c r="A803" s="150" t="s">
        <v>3439</v>
      </c>
      <c r="B803" s="150" t="s">
        <v>94</v>
      </c>
      <c r="C803" s="150" t="s">
        <v>3083</v>
      </c>
      <c r="D803" s="150" t="s">
        <v>3658</v>
      </c>
      <c r="E803" s="151" t="s">
        <v>3083</v>
      </c>
      <c r="F803" s="151" t="s">
        <v>2392</v>
      </c>
      <c r="G803" s="150" t="s">
        <v>3440</v>
      </c>
    </row>
    <row r="804" spans="1:7" ht="17.100000000000001">
      <c r="A804" s="150" t="s">
        <v>3441</v>
      </c>
      <c r="B804" s="150" t="s">
        <v>95</v>
      </c>
      <c r="C804" s="150" t="s">
        <v>3442</v>
      </c>
      <c r="D804" s="150" t="s">
        <v>3658</v>
      </c>
      <c r="E804" s="151" t="s">
        <v>3443</v>
      </c>
      <c r="F804" s="151" t="s">
        <v>2392</v>
      </c>
      <c r="G804" s="150" t="s">
        <v>3444</v>
      </c>
    </row>
    <row r="805" spans="1:7" ht="17.100000000000001">
      <c r="A805" s="150" t="s">
        <v>3445</v>
      </c>
      <c r="B805" s="150" t="s">
        <v>95</v>
      </c>
      <c r="C805" s="150" t="s">
        <v>3297</v>
      </c>
      <c r="D805" s="150" t="s">
        <v>3658</v>
      </c>
      <c r="E805" s="151" t="s">
        <v>214</v>
      </c>
      <c r="F805" s="151" t="s">
        <v>2392</v>
      </c>
      <c r="G805" s="150" t="s">
        <v>3446</v>
      </c>
    </row>
    <row r="806" spans="1:7">
      <c r="A806" s="36" t="s">
        <v>3447</v>
      </c>
      <c r="B806" s="36" t="s">
        <v>94</v>
      </c>
      <c r="C806" s="36" t="s">
        <v>3448</v>
      </c>
      <c r="D806" s="36" t="s">
        <v>3658</v>
      </c>
      <c r="E806" s="51" t="s">
        <v>214</v>
      </c>
      <c r="F806" s="51" t="s">
        <v>2392</v>
      </c>
      <c r="G806" s="36" t="s">
        <v>2913</v>
      </c>
    </row>
    <row r="807" spans="1:7">
      <c r="A807" s="36" t="s">
        <v>3449</v>
      </c>
      <c r="B807" s="36" t="s">
        <v>94</v>
      </c>
      <c r="C807" s="36" t="s">
        <v>3450</v>
      </c>
      <c r="D807" s="36" t="s">
        <v>3658</v>
      </c>
      <c r="E807" s="51" t="s">
        <v>214</v>
      </c>
      <c r="F807" s="51" t="s">
        <v>2392</v>
      </c>
      <c r="G807" s="36" t="s">
        <v>3451</v>
      </c>
    </row>
    <row r="808" spans="1:7">
      <c r="A808" s="36" t="s">
        <v>3452</v>
      </c>
      <c r="B808" s="36" t="s">
        <v>94</v>
      </c>
      <c r="C808" s="36" t="s">
        <v>3453</v>
      </c>
      <c r="D808" s="36" t="s">
        <v>3658</v>
      </c>
      <c r="E808" s="51" t="s">
        <v>214</v>
      </c>
      <c r="F808" s="51" t="s">
        <v>2392</v>
      </c>
      <c r="G808" s="36" t="s">
        <v>3454</v>
      </c>
    </row>
    <row r="809" spans="1:7" ht="17.25">
      <c r="A809" s="52" t="s">
        <v>3583</v>
      </c>
      <c r="B809" s="52"/>
      <c r="C809" s="52"/>
      <c r="D809" s="52"/>
      <c r="E809" s="53"/>
      <c r="F809" s="52"/>
      <c r="G809" s="52"/>
    </row>
    <row r="810" spans="1:7">
      <c r="A810" s="36" t="s">
        <v>3456</v>
      </c>
      <c r="B810" s="36" t="s">
        <v>100</v>
      </c>
      <c r="C810" s="36" t="s">
        <v>3457</v>
      </c>
      <c r="D810" s="36" t="s">
        <v>3658</v>
      </c>
      <c r="E810" s="51" t="s">
        <v>214</v>
      </c>
      <c r="F810" s="51" t="s">
        <v>2392</v>
      </c>
      <c r="G810" s="36" t="s">
        <v>3458</v>
      </c>
    </row>
    <row r="811" spans="1:7" ht="17.100000000000001">
      <c r="A811" s="150" t="s">
        <v>3076</v>
      </c>
      <c r="B811" s="150" t="s">
        <v>103</v>
      </c>
      <c r="C811" s="150" t="s">
        <v>2921</v>
      </c>
      <c r="D811" s="150" t="s">
        <v>3658</v>
      </c>
      <c r="E811" s="151" t="s">
        <v>3564</v>
      </c>
      <c r="F811" s="151" t="s">
        <v>2392</v>
      </c>
      <c r="G811" s="150" t="s">
        <v>2913</v>
      </c>
    </row>
    <row r="812" spans="1:7" ht="17.100000000000001">
      <c r="A812" s="150" t="s">
        <v>3077</v>
      </c>
      <c r="B812" s="150" t="s">
        <v>101</v>
      </c>
      <c r="C812" s="150" t="s">
        <v>3078</v>
      </c>
      <c r="D812" s="150" t="s">
        <v>3658</v>
      </c>
      <c r="E812" s="151" t="s">
        <v>214</v>
      </c>
      <c r="F812" s="151" t="s">
        <v>2392</v>
      </c>
      <c r="G812" s="150" t="s">
        <v>3079</v>
      </c>
    </row>
    <row r="813" spans="1:7" ht="17.25">
      <c r="A813" s="150" t="s">
        <v>3080</v>
      </c>
      <c r="B813" s="150" t="s">
        <v>3020</v>
      </c>
      <c r="C813" s="150" t="s">
        <v>2921</v>
      </c>
      <c r="D813" s="150" t="s">
        <v>3658</v>
      </c>
      <c r="E813" s="151" t="s">
        <v>3564</v>
      </c>
      <c r="F813" s="150" t="s">
        <v>2392</v>
      </c>
      <c r="G813" s="150" t="s">
        <v>2913</v>
      </c>
    </row>
    <row r="814" spans="1:7" ht="17.100000000000001">
      <c r="A814" s="150" t="s">
        <v>3459</v>
      </c>
      <c r="B814" s="150" t="s">
        <v>3020</v>
      </c>
      <c r="C814" s="150" t="s">
        <v>214</v>
      </c>
      <c r="D814" s="150" t="s">
        <v>3658</v>
      </c>
      <c r="E814" s="151" t="s">
        <v>214</v>
      </c>
      <c r="F814" s="151" t="s">
        <v>2392</v>
      </c>
      <c r="G814" s="150" t="s">
        <v>2913</v>
      </c>
    </row>
    <row r="815" spans="1:7" ht="17.25">
      <c r="A815" s="52" t="s">
        <v>3604</v>
      </c>
      <c r="B815" s="52"/>
      <c r="C815" s="52"/>
      <c r="D815" s="52"/>
      <c r="E815" s="53"/>
      <c r="F815" s="52"/>
      <c r="G815" s="52"/>
    </row>
    <row r="816" spans="1:7" ht="17.25">
      <c r="A816" s="148" t="s">
        <v>3472</v>
      </c>
      <c r="B816" s="148" t="s">
        <v>44</v>
      </c>
      <c r="C816" s="148" t="s">
        <v>3473</v>
      </c>
      <c r="D816" s="148" t="s">
        <v>3659</v>
      </c>
      <c r="E816" s="149" t="s">
        <v>2665</v>
      </c>
      <c r="F816" s="149" t="s">
        <v>2967</v>
      </c>
      <c r="G816" s="148" t="s">
        <v>3474</v>
      </c>
    </row>
    <row r="817" spans="1:7" ht="17.100000000000001">
      <c r="A817" s="150"/>
      <c r="B817" s="150"/>
      <c r="C817" s="150"/>
      <c r="D817" s="150"/>
      <c r="E817" s="151"/>
      <c r="F817" s="151"/>
      <c r="G817" s="150"/>
    </row>
    <row r="818" spans="1:7" ht="17.100000000000001">
      <c r="A818" s="150"/>
      <c r="B818" s="150"/>
      <c r="C818" s="150"/>
      <c r="D818" s="150"/>
      <c r="E818" s="151"/>
      <c r="F818" s="151"/>
      <c r="G818" s="150"/>
    </row>
    <row r="819" spans="1:7">
      <c r="A819" s="36"/>
      <c r="B819" s="36"/>
      <c r="C819" s="36"/>
      <c r="D819" s="36"/>
      <c r="E819" s="51"/>
      <c r="F819" s="51"/>
      <c r="G819" s="36"/>
    </row>
    <row r="820" spans="1:7">
      <c r="A820" s="36"/>
      <c r="B820" s="36"/>
      <c r="C820" s="36"/>
      <c r="D820" s="36"/>
      <c r="E820" s="51"/>
      <c r="F820" s="51"/>
      <c r="G820" s="36"/>
    </row>
    <row r="821" spans="1:7" ht="17.100000000000001">
      <c r="A821" s="150"/>
      <c r="B821" s="150"/>
      <c r="C821" s="150"/>
      <c r="D821" s="150"/>
      <c r="E821" s="151"/>
      <c r="F821" s="150"/>
      <c r="G821" s="150"/>
    </row>
    <row r="822" spans="1:7">
      <c r="A822" s="36"/>
      <c r="B822" s="36"/>
      <c r="C822" s="36"/>
      <c r="D822" s="36"/>
      <c r="E822" s="51"/>
      <c r="F822" s="51"/>
      <c r="G822" s="36"/>
    </row>
    <row r="823" spans="1:7">
      <c r="A823" s="36"/>
      <c r="B823" s="36"/>
      <c r="C823" s="36"/>
      <c r="D823" s="36"/>
      <c r="E823" s="51"/>
      <c r="F823" s="51"/>
      <c r="G823" s="36"/>
    </row>
    <row r="824" spans="1:7" ht="17.25">
      <c r="A824" s="52"/>
      <c r="B824" s="52"/>
      <c r="C824" s="52"/>
      <c r="D824" s="52"/>
      <c r="E824" s="53"/>
      <c r="F824" s="52"/>
      <c r="G824" s="52"/>
    </row>
    <row r="825" spans="1:7">
      <c r="A825" s="36"/>
      <c r="B825" s="36"/>
      <c r="C825" s="36"/>
      <c r="D825" s="36"/>
      <c r="E825" s="51"/>
      <c r="F825" s="51"/>
      <c r="G825" s="36"/>
    </row>
    <row r="826" spans="1:7">
      <c r="A826" s="36"/>
      <c r="B826" s="36"/>
      <c r="C826" s="36"/>
      <c r="D826" s="36"/>
      <c r="E826" s="51"/>
      <c r="F826" s="51"/>
      <c r="G826" s="36"/>
    </row>
    <row r="827" spans="1:7">
      <c r="A827" s="36"/>
      <c r="B827" s="36"/>
      <c r="C827" s="36"/>
      <c r="D827" s="36"/>
      <c r="E827" s="51"/>
      <c r="F827" s="51"/>
      <c r="G827" s="36"/>
    </row>
    <row r="828" spans="1:7">
      <c r="A828" s="36"/>
      <c r="B828" s="36"/>
      <c r="C828" s="36"/>
      <c r="D828" s="36"/>
      <c r="E828" s="51"/>
      <c r="F828" s="51"/>
      <c r="G828" s="36"/>
    </row>
    <row r="829" spans="1:7" ht="17.100000000000001">
      <c r="A829" s="150"/>
      <c r="B829" s="150"/>
      <c r="C829" s="150"/>
      <c r="D829" s="150"/>
      <c r="E829" s="151"/>
      <c r="F829" s="151"/>
      <c r="G829" s="150"/>
    </row>
    <row r="830" spans="1:7" ht="17.25">
      <c r="A830" s="52"/>
      <c r="B830" s="52"/>
      <c r="C830" s="52"/>
      <c r="D830" s="52"/>
      <c r="E830" s="53"/>
      <c r="F830" s="52"/>
      <c r="G830" s="52"/>
    </row>
    <row r="831" spans="1:7">
      <c r="A831" s="36"/>
      <c r="B831" s="36"/>
      <c r="C831" s="36"/>
      <c r="D831" s="36"/>
      <c r="E831" s="51"/>
      <c r="F831" s="51"/>
      <c r="G831" s="36"/>
    </row>
    <row r="832" spans="1:7">
      <c r="A832" s="36"/>
      <c r="B832" s="36"/>
      <c r="C832" s="36"/>
      <c r="D832" s="36"/>
      <c r="E832" s="51"/>
      <c r="F832" s="51"/>
      <c r="G832" s="36"/>
    </row>
    <row r="833" spans="1:7">
      <c r="A833" s="36"/>
      <c r="B833" s="36"/>
      <c r="C833" s="36"/>
      <c r="D833" s="36"/>
      <c r="E833" s="51"/>
      <c r="F833" s="51"/>
      <c r="G833" s="36"/>
    </row>
    <row r="834" spans="1:7" ht="17.100000000000001">
      <c r="A834" s="150"/>
      <c r="B834" s="150"/>
      <c r="C834" s="150"/>
      <c r="D834" s="150"/>
      <c r="E834" s="151"/>
      <c r="F834" s="151"/>
      <c r="G834" s="150"/>
    </row>
    <row r="835" spans="1:7" ht="17.100000000000001">
      <c r="A835" s="150"/>
      <c r="B835" s="150"/>
      <c r="C835" s="150"/>
      <c r="D835" s="150"/>
      <c r="E835" s="151"/>
      <c r="F835" s="151"/>
      <c r="G835" s="150"/>
    </row>
    <row r="836" spans="1:7" ht="17.100000000000001">
      <c r="A836" s="150"/>
      <c r="B836" s="150"/>
      <c r="C836" s="150"/>
      <c r="D836" s="150"/>
      <c r="E836" s="151"/>
      <c r="F836" s="151"/>
      <c r="G836" s="150"/>
    </row>
    <row r="837" spans="1:7">
      <c r="A837" s="36"/>
      <c r="B837" s="36"/>
      <c r="C837" s="36"/>
      <c r="D837" s="36"/>
      <c r="E837" s="51"/>
      <c r="F837" s="51"/>
      <c r="G837" s="36"/>
    </row>
    <row r="838" spans="1:7" ht="17.25">
      <c r="A838" s="52"/>
      <c r="B838" s="52"/>
      <c r="C838" s="52"/>
      <c r="D838" s="52"/>
      <c r="E838" s="53"/>
      <c r="F838" s="52"/>
      <c r="G838" s="52"/>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c r="A842" s="36"/>
      <c r="B842" s="36"/>
      <c r="C842" s="36"/>
      <c r="D842" s="36"/>
      <c r="E842" s="51"/>
      <c r="F842" s="51"/>
      <c r="G842" s="36"/>
    </row>
    <row r="843" spans="1:7">
      <c r="A843" s="36"/>
      <c r="B843" s="36"/>
      <c r="C843" s="36"/>
      <c r="D843" s="36"/>
      <c r="E843" s="51"/>
      <c r="F843" s="51"/>
      <c r="G843" s="36"/>
    </row>
    <row r="844" spans="1:7" ht="17.25">
      <c r="A844" s="52"/>
      <c r="B844" s="52"/>
      <c r="C844" s="52"/>
      <c r="D844" s="52"/>
      <c r="E844" s="53"/>
      <c r="F844" s="52"/>
      <c r="G844" s="52"/>
    </row>
    <row r="845" spans="1:7" ht="17.100000000000001">
      <c r="A845" s="148"/>
      <c r="B845" s="148"/>
      <c r="C845" s="148"/>
      <c r="D845" s="148"/>
      <c r="E845" s="149"/>
      <c r="F845" s="149"/>
      <c r="G845" s="148"/>
    </row>
    <row r="846" spans="1:7" ht="17.25">
      <c r="A846" s="52"/>
      <c r="B846" s="52"/>
      <c r="C846" s="52"/>
      <c r="D846" s="52"/>
      <c r="E846" s="53"/>
      <c r="F846" s="52"/>
      <c r="G846" s="52"/>
    </row>
    <row r="847" spans="1:7" ht="17.100000000000001">
      <c r="A847" s="148"/>
      <c r="B847" s="148"/>
      <c r="C847" s="148"/>
      <c r="D847" s="148"/>
      <c r="E847" s="149"/>
      <c r="F847" s="149"/>
      <c r="G847" s="148"/>
    </row>
    <row r="848" spans="1:7" ht="17.25">
      <c r="A848" s="52"/>
      <c r="B848" s="52"/>
      <c r="C848" s="52"/>
      <c r="D848" s="52"/>
      <c r="E848" s="53"/>
      <c r="F848" s="52"/>
      <c r="G848" s="52"/>
    </row>
    <row r="849" spans="1:7">
      <c r="A849" s="37"/>
      <c r="B849" s="37"/>
      <c r="C849" s="37"/>
      <c r="D849" s="37"/>
      <c r="E849" s="38"/>
      <c r="F849" s="38"/>
      <c r="G849" s="37"/>
    </row>
    <row r="850" spans="1:7">
      <c r="A850" s="37"/>
      <c r="B850" s="37"/>
      <c r="C850" s="37"/>
      <c r="D850" s="37"/>
      <c r="E850" s="38"/>
      <c r="F850" s="38"/>
      <c r="G850" s="37"/>
    </row>
    <row r="851" spans="1:7" ht="17.100000000000001">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100000000000001">
      <c r="A857" s="148"/>
      <c r="B857" s="148"/>
      <c r="C857" s="148"/>
      <c r="D857" s="148"/>
      <c r="E857" s="149"/>
      <c r="F857" s="149"/>
      <c r="G857" s="148"/>
    </row>
    <row r="858" spans="1:7">
      <c r="A858" s="37"/>
      <c r="B858" s="37"/>
      <c r="C858" s="37"/>
      <c r="D858" s="37"/>
      <c r="E858" s="38"/>
      <c r="F858" s="38"/>
      <c r="G858" s="37"/>
    </row>
    <row r="859" spans="1:7" ht="17.100000000000001">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100000000000001">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100000000000001">
      <c r="A873" s="148"/>
      <c r="B873" s="148"/>
      <c r="C873" s="148"/>
      <c r="D873" s="148"/>
      <c r="E873" s="149"/>
      <c r="F873" s="149"/>
      <c r="G873" s="148"/>
    </row>
    <row r="874" spans="1:7">
      <c r="A874" s="37"/>
      <c r="B874" s="37"/>
      <c r="C874" s="37"/>
      <c r="D874" s="37"/>
      <c r="E874" s="38"/>
      <c r="F874" s="38"/>
      <c r="G874" s="37"/>
    </row>
    <row r="875" spans="1:7" ht="17.100000000000001">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100000000000001">
      <c r="A890" s="148"/>
      <c r="B890" s="148"/>
      <c r="C890" s="148"/>
      <c r="D890" s="148"/>
      <c r="E890" s="149"/>
      <c r="F890" s="149"/>
      <c r="G890" s="148"/>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100000000000001">
      <c r="A896" s="148"/>
      <c r="B896" s="148"/>
      <c r="C896" s="148"/>
      <c r="D896" s="148"/>
      <c r="E896" s="149"/>
      <c r="F896" s="149"/>
      <c r="G896" s="148"/>
    </row>
    <row r="897" spans="1:7" ht="17.100000000000001">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100000000000001">
      <c r="A906" s="148"/>
      <c r="B906" s="148"/>
      <c r="C906" s="148"/>
      <c r="D906" s="148"/>
      <c r="E906" s="149"/>
      <c r="F906" s="149"/>
      <c r="G906" s="148"/>
    </row>
    <row r="907" spans="1:7">
      <c r="A907" s="37"/>
      <c r="B907" s="37"/>
      <c r="C907" s="37"/>
      <c r="D907" s="37"/>
      <c r="E907" s="38"/>
      <c r="F907" s="38"/>
      <c r="G907" s="37"/>
    </row>
    <row r="908" spans="1:7" ht="17.100000000000001">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100000000000001">
      <c r="A912" s="52"/>
      <c r="B912" s="52"/>
      <c r="C912" s="52"/>
      <c r="D912" s="52"/>
      <c r="E912" s="53"/>
      <c r="F912" s="52"/>
      <c r="G912" s="52"/>
    </row>
    <row r="913" spans="1:7" ht="17.100000000000001">
      <c r="A913" s="148"/>
      <c r="B913" s="148"/>
      <c r="C913" s="148"/>
      <c r="D913" s="148"/>
      <c r="E913" s="149"/>
      <c r="F913" s="149"/>
      <c r="G913" s="148"/>
    </row>
    <row r="914" spans="1:7" ht="17.100000000000001">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100000000000001">
      <c r="A918" s="148"/>
      <c r="B918" s="148"/>
      <c r="C918" s="148"/>
      <c r="D918" s="148"/>
      <c r="E918" s="149"/>
      <c r="F918" s="149"/>
      <c r="G918" s="148"/>
    </row>
    <row r="919" spans="1:7" ht="17.100000000000001">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100000000000001">
      <c r="A923" s="148"/>
      <c r="B923" s="148"/>
      <c r="C923" s="148"/>
      <c r="D923" s="148"/>
      <c r="E923" s="149"/>
      <c r="F923" s="149"/>
      <c r="G923" s="148"/>
    </row>
    <row r="924" spans="1:7" ht="17.100000000000001">
      <c r="A924" s="148"/>
      <c r="B924" s="148"/>
      <c r="C924" s="148"/>
      <c r="D924" s="148"/>
      <c r="E924" s="149"/>
      <c r="F924" s="149"/>
      <c r="G924" s="148"/>
    </row>
    <row r="925" spans="1:7">
      <c r="A925" s="37"/>
      <c r="B925" s="37"/>
      <c r="C925" s="37"/>
      <c r="D925" s="37"/>
      <c r="E925" s="38"/>
      <c r="F925" s="38"/>
      <c r="G925" s="37"/>
    </row>
    <row r="926" spans="1:7" ht="17.100000000000001">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100000000000001">
      <c r="A929" s="148"/>
      <c r="B929" s="148"/>
      <c r="C929" s="148"/>
      <c r="D929" s="148"/>
      <c r="E929" s="149"/>
      <c r="F929" s="149"/>
      <c r="G929" s="148"/>
    </row>
    <row r="930" spans="1:7" ht="17.100000000000001">
      <c r="A930" s="52"/>
      <c r="B930" s="52"/>
      <c r="C930" s="52"/>
      <c r="D930" s="52"/>
      <c r="E930" s="53"/>
      <c r="F930" s="52"/>
      <c r="G930" s="52"/>
    </row>
    <row r="931" spans="1:7" ht="17.100000000000001">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100000000000001">
      <c r="A934" s="148"/>
      <c r="B934" s="148"/>
      <c r="C934" s="148"/>
      <c r="D934" s="148"/>
      <c r="E934" s="149"/>
      <c r="F934" s="149"/>
      <c r="G934" s="148"/>
    </row>
    <row r="935" spans="1:7" ht="17.100000000000001">
      <c r="A935" s="52"/>
      <c r="B935" s="52"/>
      <c r="C935" s="52"/>
      <c r="D935" s="52"/>
      <c r="E935" s="53"/>
      <c r="F935" s="52"/>
      <c r="G935" s="52"/>
    </row>
    <row r="936" spans="1:7" ht="17.100000000000001">
      <c r="A936" s="148"/>
      <c r="B936" s="148"/>
      <c r="C936" s="148"/>
      <c r="D936" s="148"/>
      <c r="E936" s="149"/>
      <c r="F936" s="149"/>
      <c r="G936" s="148"/>
    </row>
    <row r="937" spans="1:7">
      <c r="A937" s="37"/>
      <c r="B937" s="37"/>
      <c r="C937" s="37"/>
      <c r="D937" s="37"/>
      <c r="E937" s="38"/>
      <c r="F937" s="38"/>
      <c r="G937" s="37"/>
    </row>
    <row r="938" spans="1:7" ht="17.100000000000001">
      <c r="A938" s="148"/>
      <c r="B938" s="148"/>
      <c r="C938" s="148"/>
      <c r="D938" s="148"/>
      <c r="E938" s="149"/>
      <c r="F938" s="149"/>
      <c r="G938" s="148"/>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ht="17.100000000000001">
      <c r="A946" s="52"/>
      <c r="B946" s="52"/>
      <c r="C946" s="52"/>
      <c r="D946" s="52"/>
      <c r="E946" s="53"/>
      <c r="F946" s="52"/>
      <c r="G946" s="52"/>
    </row>
    <row r="947" spans="1:7">
      <c r="A947" s="37"/>
      <c r="B947" s="37"/>
      <c r="C947" s="37"/>
      <c r="D947" s="37"/>
      <c r="E947" s="38"/>
      <c r="F947" s="38"/>
      <c r="G947" s="37"/>
    </row>
    <row r="948" spans="1:7" ht="17.100000000000001">
      <c r="A948" s="148"/>
      <c r="B948" s="148"/>
      <c r="C948" s="148"/>
      <c r="D948" s="148"/>
      <c r="E948" s="149"/>
      <c r="F948" s="149"/>
      <c r="G948" s="148"/>
    </row>
    <row r="949" spans="1:7" ht="17.100000000000001">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100000000000001">
      <c r="A953" s="52"/>
      <c r="B953" s="52"/>
      <c r="C953" s="52"/>
      <c r="D953" s="52"/>
      <c r="E953" s="53"/>
      <c r="F953" s="52"/>
      <c r="G953" s="52"/>
    </row>
    <row r="954" spans="1:7" ht="17.100000000000001">
      <c r="A954" s="148"/>
      <c r="B954" s="148"/>
      <c r="C954" s="148"/>
      <c r="D954" s="148"/>
      <c r="E954" s="149"/>
      <c r="F954" s="149"/>
      <c r="G954" s="148"/>
    </row>
    <row r="955" spans="1:7" ht="17.100000000000001">
      <c r="A955" s="148"/>
      <c r="B955" s="148"/>
      <c r="C955" s="148"/>
      <c r="D955" s="148"/>
      <c r="E955" s="149"/>
      <c r="F955" s="149"/>
      <c r="G955" s="148"/>
    </row>
    <row r="956" spans="1:7" ht="17.100000000000001">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100000000000001">
      <c r="A960" s="148"/>
      <c r="B960" s="148"/>
      <c r="C960" s="148"/>
      <c r="D960" s="148"/>
      <c r="E960" s="149"/>
      <c r="F960" s="149"/>
      <c r="G960" s="148"/>
    </row>
    <row r="961" spans="1:7" ht="17.100000000000001">
      <c r="A961" s="52"/>
      <c r="B961" s="52"/>
      <c r="C961" s="52"/>
      <c r="D961" s="52"/>
      <c r="E961" s="53"/>
      <c r="F961" s="52"/>
      <c r="G961" s="52"/>
    </row>
    <row r="962" spans="1:7">
      <c r="A962" s="37"/>
      <c r="B962" s="37"/>
      <c r="C962" s="37"/>
      <c r="D962" s="37"/>
      <c r="E962" s="38"/>
      <c r="F962" s="38"/>
      <c r="G962" s="37"/>
    </row>
    <row r="963" spans="1:7" ht="17.100000000000001">
      <c r="A963" s="148"/>
      <c r="B963" s="148"/>
      <c r="C963" s="148"/>
      <c r="D963" s="148"/>
      <c r="E963" s="149"/>
      <c r="F963" s="149"/>
      <c r="G963" s="148"/>
    </row>
    <row r="964" spans="1:7">
      <c r="A964" s="37"/>
      <c r="B964" s="37"/>
      <c r="C964" s="37"/>
      <c r="D964" s="37"/>
      <c r="E964" s="38"/>
      <c r="F964" s="38"/>
      <c r="G964" s="37"/>
    </row>
    <row r="965" spans="1:7" ht="17.100000000000001">
      <c r="A965" s="148"/>
      <c r="B965" s="148"/>
      <c r="C965" s="148"/>
      <c r="D965" s="148"/>
      <c r="E965" s="149"/>
      <c r="F965" s="149"/>
      <c r="G965" s="148"/>
    </row>
    <row r="966" spans="1:7" ht="17.100000000000001">
      <c r="A966" s="148"/>
      <c r="B966" s="148"/>
      <c r="C966" s="148"/>
      <c r="D966" s="148"/>
      <c r="E966" s="149"/>
      <c r="F966" s="149"/>
      <c r="G966" s="148"/>
    </row>
    <row r="967" spans="1:7" ht="17.100000000000001">
      <c r="A967" s="148"/>
      <c r="B967" s="148"/>
      <c r="C967" s="148"/>
      <c r="D967" s="148"/>
      <c r="E967" s="149"/>
      <c r="F967" s="149"/>
      <c r="G967" s="148"/>
    </row>
    <row r="968" spans="1:7">
      <c r="A968" s="37"/>
      <c r="B968" s="37"/>
      <c r="C968" s="37"/>
      <c r="D968" s="37"/>
      <c r="E968" s="38"/>
      <c r="F968" s="38"/>
      <c r="G968" s="37"/>
    </row>
    <row r="969" spans="1:7" ht="17.100000000000001">
      <c r="A969" s="148"/>
      <c r="B969" s="148"/>
      <c r="C969" s="148"/>
      <c r="D969" s="148"/>
      <c r="E969" s="149"/>
      <c r="F969" s="149"/>
      <c r="G969" s="148"/>
    </row>
    <row r="970" spans="1:7">
      <c r="A970" s="37"/>
      <c r="B970" s="37"/>
      <c r="C970" s="37"/>
      <c r="D970" s="37"/>
      <c r="E970" s="38"/>
      <c r="F970" s="38"/>
      <c r="G970" s="37"/>
    </row>
    <row r="971" spans="1:7" ht="17.100000000000001">
      <c r="A971" s="148"/>
      <c r="B971" s="148"/>
      <c r="C971" s="148"/>
      <c r="D971" s="148"/>
      <c r="E971" s="149"/>
      <c r="F971" s="149"/>
      <c r="G971" s="148"/>
    </row>
    <row r="972" spans="1:7" ht="17.100000000000001">
      <c r="A972" s="52"/>
      <c r="B972" s="52"/>
      <c r="C972" s="52"/>
      <c r="D972" s="52"/>
      <c r="E972" s="53"/>
      <c r="F972" s="52"/>
      <c r="G972" s="52"/>
    </row>
    <row r="973" spans="1:7">
      <c r="A973" s="37"/>
      <c r="B973" s="37"/>
      <c r="C973" s="37"/>
      <c r="D973" s="37"/>
      <c r="E973" s="38"/>
      <c r="F973" s="38"/>
      <c r="G973" s="37"/>
    </row>
    <row r="974" spans="1:7" ht="17.100000000000001">
      <c r="A974" s="148"/>
      <c r="B974" s="148"/>
      <c r="C974" s="148"/>
      <c r="D974" s="148"/>
      <c r="E974" s="149"/>
      <c r="F974" s="149"/>
      <c r="G974" s="148"/>
    </row>
    <row r="975" spans="1:7">
      <c r="A975" s="37"/>
      <c r="B975" s="37"/>
      <c r="C975" s="37"/>
      <c r="D975" s="37"/>
      <c r="E975" s="38"/>
      <c r="F975" s="38"/>
      <c r="G975" s="37"/>
    </row>
    <row r="976" spans="1:7" ht="17.100000000000001">
      <c r="A976" s="148"/>
      <c r="B976" s="148"/>
      <c r="C976" s="148"/>
      <c r="D976" s="148"/>
      <c r="E976" s="149"/>
      <c r="F976" s="149"/>
      <c r="G976" s="148"/>
    </row>
    <row r="977" spans="1:7" ht="17.100000000000001">
      <c r="A977" s="148"/>
      <c r="B977" s="148"/>
      <c r="C977" s="148"/>
      <c r="D977" s="148"/>
      <c r="E977" s="149"/>
      <c r="F977" s="149"/>
      <c r="G977" s="148"/>
    </row>
    <row r="978" spans="1:7" ht="17.100000000000001">
      <c r="A978" s="148"/>
      <c r="B978" s="148"/>
      <c r="C978" s="148"/>
      <c r="D978" s="148"/>
      <c r="E978" s="149"/>
      <c r="F978" s="149"/>
      <c r="G978" s="148"/>
    </row>
    <row r="979" spans="1:7" ht="17.100000000000001">
      <c r="A979" s="148"/>
      <c r="B979" s="148"/>
      <c r="C979" s="148"/>
      <c r="D979" s="148"/>
      <c r="E979" s="149"/>
      <c r="F979" s="149"/>
      <c r="G979" s="148"/>
    </row>
    <row r="980" spans="1:7" ht="17.100000000000001">
      <c r="A980" s="148"/>
      <c r="B980" s="148"/>
      <c r="C980" s="148"/>
      <c r="D980" s="148"/>
      <c r="E980" s="149"/>
      <c r="F980" s="149"/>
      <c r="G980" s="148"/>
    </row>
    <row r="981" spans="1:7" ht="17.100000000000001">
      <c r="A981" s="148"/>
      <c r="B981" s="148"/>
      <c r="C981" s="148"/>
      <c r="D981" s="148"/>
      <c r="E981" s="149"/>
      <c r="F981" s="149"/>
      <c r="G981" s="148"/>
    </row>
    <row r="982" spans="1:7" ht="17.100000000000001">
      <c r="A982" s="148"/>
      <c r="B982" s="148"/>
      <c r="C982" s="148"/>
      <c r="D982" s="148"/>
      <c r="E982" s="149"/>
      <c r="F982" s="149"/>
      <c r="G982" s="148"/>
    </row>
    <row r="983" spans="1:7" ht="17.100000000000001">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100000000000001">
      <c r="A986" s="52"/>
      <c r="B986" s="52"/>
      <c r="C986" s="52"/>
      <c r="D986" s="52"/>
      <c r="E986" s="53"/>
      <c r="F986" s="52"/>
      <c r="G986" s="52"/>
    </row>
    <row r="987" spans="1:7" ht="17.100000000000001">
      <c r="A987" s="148"/>
      <c r="B987" s="148"/>
      <c r="C987" s="148"/>
      <c r="D987" s="148"/>
      <c r="E987" s="149"/>
      <c r="F987" s="149"/>
      <c r="G987" s="148"/>
    </row>
    <row r="988" spans="1:7" ht="17.100000000000001">
      <c r="A988" s="148"/>
      <c r="B988" s="148"/>
      <c r="C988" s="148"/>
      <c r="D988" s="148"/>
      <c r="E988" s="149"/>
      <c r="F988" s="149"/>
      <c r="G988" s="148"/>
    </row>
    <row r="989" spans="1:7" ht="17.100000000000001">
      <c r="A989" s="148"/>
      <c r="B989" s="148"/>
      <c r="C989" s="148"/>
      <c r="D989" s="148"/>
      <c r="E989" s="149"/>
      <c r="F989" s="149"/>
      <c r="G989" s="148"/>
    </row>
    <row r="990" spans="1:7" ht="17.100000000000001">
      <c r="A990" s="148"/>
      <c r="B990" s="148"/>
      <c r="C990" s="148"/>
      <c r="D990" s="148"/>
      <c r="E990" s="149"/>
      <c r="F990" s="149"/>
      <c r="G990" s="148"/>
    </row>
    <row r="991" spans="1:7">
      <c r="A991" s="37"/>
      <c r="B991" s="37"/>
      <c r="C991" s="37"/>
      <c r="D991" s="37"/>
      <c r="E991" s="38"/>
      <c r="F991" s="38"/>
      <c r="G991" s="37"/>
    </row>
    <row r="992" spans="1:7" ht="17.100000000000001">
      <c r="A992" s="148"/>
      <c r="B992" s="148"/>
      <c r="C992" s="148"/>
      <c r="D992" s="148"/>
      <c r="E992" s="149"/>
      <c r="F992" s="149"/>
      <c r="G992" s="148"/>
    </row>
    <row r="993" spans="1:7" ht="17.100000000000001">
      <c r="A993" s="148"/>
      <c r="B993" s="148"/>
      <c r="C993" s="148"/>
      <c r="D993" s="148"/>
      <c r="E993" s="149"/>
      <c r="F993" s="149"/>
      <c r="G993" s="148"/>
    </row>
    <row r="994" spans="1:7" ht="17.100000000000001">
      <c r="A994" s="52"/>
      <c r="B994" s="52"/>
      <c r="C994" s="52"/>
      <c r="D994" s="52"/>
      <c r="E994" s="53"/>
      <c r="F994" s="52"/>
      <c r="G994" s="52"/>
    </row>
    <row r="995" spans="1:7">
      <c r="A995" s="37"/>
      <c r="B995" s="37"/>
      <c r="C995" s="37"/>
      <c r="D995" s="37"/>
      <c r="E995" s="38"/>
      <c r="F995" s="38"/>
      <c r="G995" s="37"/>
    </row>
    <row r="996" spans="1:7" ht="17.100000000000001">
      <c r="A996" s="148"/>
      <c r="B996" s="148"/>
      <c r="C996" s="148"/>
      <c r="D996" s="148"/>
      <c r="E996" s="149"/>
      <c r="F996" s="149"/>
      <c r="G996" s="148"/>
    </row>
    <row r="997" spans="1:7" ht="17.100000000000001">
      <c r="A997" s="52"/>
      <c r="B997" s="52"/>
      <c r="C997" s="52"/>
      <c r="D997" s="52"/>
      <c r="E997" s="53"/>
      <c r="F997" s="52"/>
      <c r="G997" s="52"/>
    </row>
    <row r="998" spans="1:7" ht="17.100000000000001">
      <c r="A998" s="148"/>
      <c r="B998" s="148"/>
      <c r="C998" s="148"/>
      <c r="D998" s="148"/>
      <c r="E998" s="149"/>
      <c r="F998" s="149"/>
      <c r="G998" s="148"/>
    </row>
    <row r="999" spans="1:7">
      <c r="A999" s="37"/>
      <c r="B999" s="37"/>
      <c r="C999" s="37"/>
      <c r="D999" s="37"/>
      <c r="E999" s="38"/>
      <c r="F999" s="38"/>
      <c r="G999" s="37"/>
    </row>
    <row r="1000" spans="1:7" ht="17.100000000000001">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100000000000001">
      <c r="A1004" s="148"/>
      <c r="B1004" s="148"/>
      <c r="C1004" s="148"/>
      <c r="D1004" s="148"/>
      <c r="E1004" s="149"/>
      <c r="F1004" s="149"/>
      <c r="G1004" s="148"/>
    </row>
    <row r="1005" spans="1:7" ht="17.100000000000001">
      <c r="A1005" s="52"/>
      <c r="B1005" s="52"/>
      <c r="C1005" s="52"/>
      <c r="D1005" s="52"/>
      <c r="E1005" s="53"/>
      <c r="F1005" s="52"/>
      <c r="G1005" s="52"/>
    </row>
    <row r="1006" spans="1:7" ht="17.100000000000001">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100000000000001">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3660</v>
      </c>
      <c r="B1" s="765"/>
      <c r="C1" s="765"/>
      <c r="D1" s="765"/>
      <c r="E1" s="765"/>
      <c r="F1" s="765"/>
      <c r="G1" s="765"/>
      <c r="H1" s="765"/>
      <c r="I1" s="765"/>
    </row>
    <row r="2" spans="1:9" ht="47.25" customHeight="1">
      <c r="A2" s="766" t="s">
        <v>3661</v>
      </c>
      <c r="B2" s="766"/>
      <c r="C2" s="766"/>
      <c r="D2" s="766"/>
      <c r="E2" s="766"/>
      <c r="F2" s="766"/>
      <c r="G2" s="766"/>
      <c r="H2" s="766"/>
      <c r="I2" s="766"/>
    </row>
    <row r="3" spans="1:9" ht="15" customHeight="1">
      <c r="A3" s="41" t="s">
        <v>2903</v>
      </c>
      <c r="B3" s="39" t="s">
        <v>2904</v>
      </c>
      <c r="C3" s="39" t="s">
        <v>2905</v>
      </c>
      <c r="D3" s="39" t="s">
        <v>2906</v>
      </c>
      <c r="E3" s="39" t="s">
        <v>2907</v>
      </c>
      <c r="F3" s="39" t="s">
        <v>2908</v>
      </c>
      <c r="G3" s="39" t="s">
        <v>1792</v>
      </c>
      <c r="H3" s="39"/>
      <c r="I3" s="39"/>
    </row>
    <row r="4" spans="1:9" ht="15" customHeight="1">
      <c r="A4" s="52" t="s">
        <v>2914</v>
      </c>
      <c r="B4" s="52"/>
      <c r="C4" s="52"/>
      <c r="D4" s="52"/>
      <c r="E4" s="53"/>
      <c r="F4" s="52"/>
      <c r="G4" s="52"/>
    </row>
    <row r="5" spans="1:9" ht="15" customHeight="1">
      <c r="A5" s="36" t="s">
        <v>3103</v>
      </c>
      <c r="B5" s="36" t="s">
        <v>35</v>
      </c>
      <c r="C5" s="36" t="s">
        <v>3104</v>
      </c>
      <c r="D5" s="36" t="s">
        <v>3662</v>
      </c>
      <c r="E5" s="51" t="s">
        <v>1330</v>
      </c>
      <c r="F5" s="51" t="s">
        <v>2762</v>
      </c>
      <c r="G5" s="36" t="s">
        <v>3106</v>
      </c>
    </row>
    <row r="6" spans="1:9" ht="15" customHeight="1">
      <c r="A6" s="52" t="s">
        <v>2956</v>
      </c>
      <c r="B6" s="52"/>
      <c r="C6" s="52"/>
      <c r="D6" s="52"/>
      <c r="E6" s="53"/>
      <c r="F6" s="52"/>
      <c r="G6" s="52"/>
    </row>
    <row r="7" spans="1:9" ht="15" customHeight="1">
      <c r="A7" s="148" t="s">
        <v>2969</v>
      </c>
      <c r="B7" s="148" t="s">
        <v>35</v>
      </c>
      <c r="C7" s="148" t="s">
        <v>2921</v>
      </c>
      <c r="D7" s="148" t="s">
        <v>3662</v>
      </c>
      <c r="E7" s="149" t="s">
        <v>2922</v>
      </c>
      <c r="F7" s="149" t="s">
        <v>3663</v>
      </c>
      <c r="G7" s="148" t="s">
        <v>2913</v>
      </c>
    </row>
    <row r="8" spans="1:9" ht="15" customHeight="1">
      <c r="A8" s="52" t="s">
        <v>3015</v>
      </c>
      <c r="B8" s="52"/>
      <c r="C8" s="52"/>
      <c r="D8" s="52"/>
      <c r="E8" s="53"/>
      <c r="F8" s="52"/>
      <c r="G8" s="52"/>
    </row>
    <row r="9" spans="1:9" ht="15" customHeight="1">
      <c r="A9" s="148" t="s">
        <v>3016</v>
      </c>
      <c r="B9" s="148" t="s">
        <v>10</v>
      </c>
      <c r="C9" s="148" t="s">
        <v>2925</v>
      </c>
      <c r="D9" s="148" t="s">
        <v>3662</v>
      </c>
      <c r="E9" s="149" t="s">
        <v>2918</v>
      </c>
      <c r="F9" s="149" t="s">
        <v>3663</v>
      </c>
      <c r="G9" s="148" t="s">
        <v>3017</v>
      </c>
    </row>
    <row r="10" spans="1:9" ht="15" customHeight="1">
      <c r="A10" s="150" t="s">
        <v>3340</v>
      </c>
      <c r="B10" s="150" t="s">
        <v>3020</v>
      </c>
      <c r="C10" s="150" t="s">
        <v>1330</v>
      </c>
      <c r="D10" s="150" t="s">
        <v>3662</v>
      </c>
      <c r="E10" s="151" t="s">
        <v>1330</v>
      </c>
      <c r="F10" s="150" t="s">
        <v>2762</v>
      </c>
      <c r="G10" s="150" t="s">
        <v>2913</v>
      </c>
    </row>
    <row r="11" spans="1:9" ht="15" customHeight="1">
      <c r="A11" s="150" t="s">
        <v>3341</v>
      </c>
      <c r="B11" s="150"/>
      <c r="C11" s="150" t="s">
        <v>3342</v>
      </c>
      <c r="D11" s="150" t="s">
        <v>3662</v>
      </c>
      <c r="E11" s="151" t="s">
        <v>1330</v>
      </c>
      <c r="F11" s="151" t="s">
        <v>2762</v>
      </c>
      <c r="G11" s="150" t="s">
        <v>2913</v>
      </c>
    </row>
    <row r="12" spans="1:9" ht="15" customHeight="1">
      <c r="A12" s="52" t="s">
        <v>3018</v>
      </c>
      <c r="B12" s="52"/>
      <c r="C12" s="52"/>
      <c r="D12" s="52"/>
      <c r="E12" s="53"/>
      <c r="F12" s="52"/>
      <c r="G12" s="52"/>
    </row>
    <row r="13" spans="1:9" ht="15" customHeight="1">
      <c r="A13" s="37" t="s">
        <v>3019</v>
      </c>
      <c r="B13" s="37" t="s">
        <v>3020</v>
      </c>
      <c r="C13" s="37" t="s">
        <v>2921</v>
      </c>
      <c r="D13" s="37" t="s">
        <v>3662</v>
      </c>
      <c r="E13" s="38" t="s">
        <v>2922</v>
      </c>
      <c r="F13" s="38" t="s">
        <v>3663</v>
      </c>
      <c r="G13" s="37" t="s">
        <v>2913</v>
      </c>
    </row>
    <row r="14" spans="1:9" ht="15" customHeight="1">
      <c r="A14" s="52" t="s">
        <v>3664</v>
      </c>
      <c r="B14" s="52"/>
      <c r="C14" s="52"/>
      <c r="D14" s="52"/>
      <c r="E14" s="53"/>
      <c r="F14" s="52"/>
      <c r="G14" s="52"/>
    </row>
    <row r="15" spans="1:9" ht="15" customHeight="1">
      <c r="A15" s="150" t="s">
        <v>3357</v>
      </c>
      <c r="B15" s="150" t="s">
        <v>3047</v>
      </c>
      <c r="C15" s="150" t="s">
        <v>3358</v>
      </c>
      <c r="D15" s="150" t="s">
        <v>3662</v>
      </c>
      <c r="E15" s="151" t="s">
        <v>3626</v>
      </c>
      <c r="F15" s="151" t="s">
        <v>2762</v>
      </c>
      <c r="G15" s="150" t="s">
        <v>2913</v>
      </c>
    </row>
    <row r="16" spans="1:9" ht="15" customHeight="1">
      <c r="A16" s="52" t="s">
        <v>3021</v>
      </c>
      <c r="B16" s="52"/>
      <c r="C16" s="52"/>
      <c r="D16" s="52"/>
      <c r="E16" s="53"/>
      <c r="F16" s="52"/>
      <c r="G16" s="52"/>
    </row>
    <row r="17" spans="1:7" ht="15" customHeight="1">
      <c r="A17" s="148" t="s">
        <v>3022</v>
      </c>
      <c r="B17" s="148" t="s">
        <v>26</v>
      </c>
      <c r="C17" s="148" t="s">
        <v>2921</v>
      </c>
      <c r="D17" s="148" t="s">
        <v>3662</v>
      </c>
      <c r="E17" s="149" t="s">
        <v>2922</v>
      </c>
      <c r="F17" s="149" t="s">
        <v>3663</v>
      </c>
      <c r="G17" s="148" t="s">
        <v>2913</v>
      </c>
    </row>
    <row r="18" spans="1:7" ht="15" customHeight="1">
      <c r="A18" s="148" t="s">
        <v>3023</v>
      </c>
      <c r="B18" s="148" t="s">
        <v>26</v>
      </c>
      <c r="C18" s="148" t="s">
        <v>2921</v>
      </c>
      <c r="D18" s="148" t="s">
        <v>3662</v>
      </c>
      <c r="E18" s="149" t="s">
        <v>2922</v>
      </c>
      <c r="F18" s="149" t="s">
        <v>3663</v>
      </c>
      <c r="G18" s="148" t="s">
        <v>2913</v>
      </c>
    </row>
    <row r="19" spans="1:7" ht="15" customHeight="1">
      <c r="A19" s="148" t="s">
        <v>3024</v>
      </c>
      <c r="B19" s="148" t="s">
        <v>26</v>
      </c>
      <c r="C19" s="148" t="s">
        <v>2921</v>
      </c>
      <c r="D19" s="148" t="s">
        <v>3662</v>
      </c>
      <c r="E19" s="149" t="s">
        <v>2922</v>
      </c>
      <c r="F19" s="149" t="s">
        <v>3663</v>
      </c>
      <c r="G19" s="148" t="s">
        <v>2913</v>
      </c>
    </row>
    <row r="20" spans="1:7" ht="15" customHeight="1">
      <c r="A20" s="148" t="s">
        <v>3025</v>
      </c>
      <c r="B20" s="148" t="s">
        <v>26</v>
      </c>
      <c r="C20" s="148" t="s">
        <v>2921</v>
      </c>
      <c r="D20" s="148" t="s">
        <v>3662</v>
      </c>
      <c r="E20" s="149" t="s">
        <v>2922</v>
      </c>
      <c r="F20" s="149" t="s">
        <v>3663</v>
      </c>
      <c r="G20" s="148" t="s">
        <v>2913</v>
      </c>
    </row>
    <row r="21" spans="1:7" ht="15" customHeight="1">
      <c r="A21" s="52" t="s">
        <v>3026</v>
      </c>
      <c r="B21" s="52"/>
      <c r="C21" s="52"/>
      <c r="D21" s="52"/>
      <c r="E21" s="53"/>
      <c r="F21" s="52"/>
      <c r="G21" s="52"/>
    </row>
    <row r="22" spans="1:7" ht="15" customHeight="1">
      <c r="A22" s="148" t="s">
        <v>3030</v>
      </c>
      <c r="B22" s="148" t="s">
        <v>3020</v>
      </c>
      <c r="C22" s="148" t="s">
        <v>2921</v>
      </c>
      <c r="D22" s="148" t="s">
        <v>3662</v>
      </c>
      <c r="E22" s="149" t="s">
        <v>2922</v>
      </c>
      <c r="F22" s="149" t="s">
        <v>3663</v>
      </c>
      <c r="G22" s="148" t="s">
        <v>2913</v>
      </c>
    </row>
    <row r="23" spans="1:7" ht="15" customHeight="1">
      <c r="A23" s="148" t="s">
        <v>3031</v>
      </c>
      <c r="B23" s="148" t="s">
        <v>3020</v>
      </c>
      <c r="C23" s="148" t="s">
        <v>2921</v>
      </c>
      <c r="D23" s="148" t="s">
        <v>3662</v>
      </c>
      <c r="E23" s="149" t="s">
        <v>2922</v>
      </c>
      <c r="F23" s="149" t="s">
        <v>3663</v>
      </c>
      <c r="G23" s="148" t="s">
        <v>2913</v>
      </c>
    </row>
    <row r="24" spans="1:7" ht="15" customHeight="1">
      <c r="A24" s="148" t="s">
        <v>3032</v>
      </c>
      <c r="B24" s="148" t="s">
        <v>3020</v>
      </c>
      <c r="C24" s="148" t="s">
        <v>2921</v>
      </c>
      <c r="D24" s="148" t="s">
        <v>3662</v>
      </c>
      <c r="E24" s="149" t="s">
        <v>2922</v>
      </c>
      <c r="F24" s="149" t="s">
        <v>3663</v>
      </c>
      <c r="G24" s="148" t="s">
        <v>2913</v>
      </c>
    </row>
    <row r="25" spans="1:7" ht="15" customHeight="1">
      <c r="A25" s="52" t="s">
        <v>3033</v>
      </c>
      <c r="B25" s="52"/>
      <c r="C25" s="52"/>
      <c r="D25" s="52"/>
      <c r="E25" s="53"/>
      <c r="F25" s="52"/>
      <c r="G25" s="52"/>
    </row>
    <row r="26" spans="1:7" ht="15" customHeight="1">
      <c r="A26" s="148" t="s">
        <v>3037</v>
      </c>
      <c r="B26" s="148" t="s">
        <v>3020</v>
      </c>
      <c r="C26" s="148" t="s">
        <v>2921</v>
      </c>
      <c r="D26" s="148" t="s">
        <v>3662</v>
      </c>
      <c r="E26" s="149" t="s">
        <v>2922</v>
      </c>
      <c r="F26" s="149" t="s">
        <v>3663</v>
      </c>
      <c r="G26" s="148" t="s">
        <v>2913</v>
      </c>
    </row>
    <row r="27" spans="1:7" ht="15" customHeight="1">
      <c r="A27" s="148" t="s">
        <v>3038</v>
      </c>
      <c r="B27" s="148" t="s">
        <v>3020</v>
      </c>
      <c r="C27" s="148" t="s">
        <v>2921</v>
      </c>
      <c r="D27" s="148" t="s">
        <v>3662</v>
      </c>
      <c r="E27" s="149" t="s">
        <v>2922</v>
      </c>
      <c r="F27" s="149" t="s">
        <v>3663</v>
      </c>
      <c r="G27" s="148" t="s">
        <v>2913</v>
      </c>
    </row>
    <row r="28" spans="1:7" ht="15" customHeight="1">
      <c r="A28" s="52" t="s">
        <v>3039</v>
      </c>
      <c r="B28" s="52"/>
      <c r="C28" s="52"/>
      <c r="D28" s="52"/>
      <c r="E28" s="53"/>
      <c r="F28" s="52"/>
      <c r="G28" s="52"/>
    </row>
    <row r="29" spans="1:7" ht="15" customHeight="1">
      <c r="A29" s="148" t="s">
        <v>3040</v>
      </c>
      <c r="B29" s="148" t="s">
        <v>3041</v>
      </c>
      <c r="C29" s="148" t="s">
        <v>2925</v>
      </c>
      <c r="D29" s="148" t="s">
        <v>3662</v>
      </c>
      <c r="E29" s="149" t="s">
        <v>2918</v>
      </c>
      <c r="F29" s="149" t="s">
        <v>3663</v>
      </c>
      <c r="G29" s="148" t="s">
        <v>3042</v>
      </c>
    </row>
    <row r="30" spans="1:7" ht="15" customHeight="1">
      <c r="A30" s="148" t="s">
        <v>3043</v>
      </c>
      <c r="B30" s="148" t="s">
        <v>3044</v>
      </c>
      <c r="C30" s="148" t="s">
        <v>2925</v>
      </c>
      <c r="D30" s="148" t="s">
        <v>3662</v>
      </c>
      <c r="E30" s="149" t="s">
        <v>2918</v>
      </c>
      <c r="F30" s="149" t="s">
        <v>3663</v>
      </c>
      <c r="G30" s="148" t="s">
        <v>3045</v>
      </c>
    </row>
    <row r="31" spans="1:7" ht="15" customHeight="1">
      <c r="A31" s="148" t="s">
        <v>3051</v>
      </c>
      <c r="B31" s="148" t="s">
        <v>89</v>
      </c>
      <c r="C31" s="148" t="s">
        <v>2925</v>
      </c>
      <c r="D31" s="148" t="s">
        <v>3662</v>
      </c>
      <c r="E31" s="149" t="s">
        <v>2918</v>
      </c>
      <c r="F31" s="149" t="s">
        <v>3663</v>
      </c>
      <c r="G31" s="148" t="s">
        <v>3052</v>
      </c>
    </row>
    <row r="32" spans="1:7" ht="15" customHeight="1">
      <c r="A32" s="148" t="s">
        <v>3057</v>
      </c>
      <c r="B32" s="148" t="s">
        <v>3020</v>
      </c>
      <c r="C32" s="148" t="s">
        <v>2960</v>
      </c>
      <c r="D32" s="148" t="s">
        <v>3662</v>
      </c>
      <c r="E32" s="149" t="s">
        <v>2961</v>
      </c>
      <c r="F32" s="149" t="s">
        <v>3663</v>
      </c>
      <c r="G32" s="148" t="s">
        <v>2913</v>
      </c>
    </row>
    <row r="33" spans="1:7" ht="15" customHeight="1">
      <c r="A33" s="148" t="s">
        <v>3058</v>
      </c>
      <c r="B33" s="148" t="s">
        <v>3020</v>
      </c>
      <c r="C33" s="148" t="s">
        <v>2925</v>
      </c>
      <c r="D33" s="148" t="s">
        <v>3662</v>
      </c>
      <c r="E33" s="149" t="s">
        <v>2918</v>
      </c>
      <c r="F33" s="149" t="s">
        <v>3663</v>
      </c>
      <c r="G33" s="148" t="s">
        <v>2913</v>
      </c>
    </row>
    <row r="34" spans="1:7" ht="15" customHeight="1">
      <c r="A34" s="148" t="s">
        <v>3059</v>
      </c>
      <c r="B34" s="148" t="s">
        <v>3060</v>
      </c>
      <c r="C34" s="148" t="s">
        <v>2921</v>
      </c>
      <c r="D34" s="148" t="s">
        <v>3662</v>
      </c>
      <c r="E34" s="149" t="s">
        <v>2922</v>
      </c>
      <c r="F34" s="149" t="s">
        <v>3663</v>
      </c>
      <c r="G34" s="148" t="s">
        <v>2913</v>
      </c>
    </row>
    <row r="35" spans="1:7" ht="15" customHeight="1">
      <c r="A35" s="148" t="s">
        <v>3059</v>
      </c>
      <c r="B35" s="148" t="s">
        <v>3060</v>
      </c>
      <c r="C35" s="148" t="s">
        <v>2921</v>
      </c>
      <c r="D35" s="148" t="s">
        <v>3662</v>
      </c>
      <c r="E35" s="149" t="s">
        <v>2922</v>
      </c>
      <c r="F35" s="149" t="s">
        <v>3663</v>
      </c>
      <c r="G35" s="148" t="s">
        <v>2913</v>
      </c>
    </row>
    <row r="36" spans="1:7" ht="15" customHeight="1">
      <c r="A36" s="52" t="s">
        <v>3061</v>
      </c>
      <c r="B36" s="52"/>
      <c r="C36" s="52"/>
      <c r="D36" s="52"/>
      <c r="E36" s="53"/>
      <c r="F36" s="52"/>
      <c r="G36" s="52"/>
    </row>
    <row r="37" spans="1:7" ht="15" customHeight="1">
      <c r="A37" s="37" t="s">
        <v>3062</v>
      </c>
      <c r="B37" s="37" t="s">
        <v>3020</v>
      </c>
      <c r="C37" s="37" t="s">
        <v>2925</v>
      </c>
      <c r="D37" s="37" t="s">
        <v>3662</v>
      </c>
      <c r="E37" s="38" t="s">
        <v>2918</v>
      </c>
      <c r="F37" s="38" t="s">
        <v>3663</v>
      </c>
      <c r="G37" s="37" t="s">
        <v>2913</v>
      </c>
    </row>
    <row r="38" spans="1:7" ht="15" customHeight="1">
      <c r="A38" s="52" t="s">
        <v>3065</v>
      </c>
      <c r="B38" s="52"/>
      <c r="C38" s="52"/>
      <c r="D38" s="52"/>
      <c r="E38" s="53"/>
      <c r="F38" s="52"/>
      <c r="G38" s="52"/>
    </row>
    <row r="39" spans="1:7" ht="15" customHeight="1">
      <c r="A39" s="150" t="s">
        <v>3441</v>
      </c>
      <c r="B39" s="150" t="s">
        <v>95</v>
      </c>
      <c r="C39" s="150" t="s">
        <v>3442</v>
      </c>
      <c r="D39" s="150" t="s">
        <v>3662</v>
      </c>
      <c r="E39" s="151" t="s">
        <v>3634</v>
      </c>
      <c r="F39" s="151" t="s">
        <v>2762</v>
      </c>
      <c r="G39" s="150" t="s">
        <v>3444</v>
      </c>
    </row>
    <row r="40" spans="1:7" ht="15" customHeight="1">
      <c r="A40" s="52" t="s">
        <v>3073</v>
      </c>
      <c r="B40" s="52"/>
      <c r="C40" s="52"/>
      <c r="D40" s="52"/>
      <c r="E40" s="53"/>
      <c r="F40" s="52"/>
      <c r="G40" s="52"/>
    </row>
    <row r="41" spans="1:7" ht="15" customHeight="1">
      <c r="A41" s="37" t="s">
        <v>3074</v>
      </c>
      <c r="B41" s="37" t="s">
        <v>3020</v>
      </c>
      <c r="C41" s="37" t="s">
        <v>2925</v>
      </c>
      <c r="D41" s="37" t="s">
        <v>3662</v>
      </c>
      <c r="E41" s="38" t="s">
        <v>2918</v>
      </c>
      <c r="F41" s="38" t="s">
        <v>3663</v>
      </c>
      <c r="G41" s="37" t="s">
        <v>3075</v>
      </c>
    </row>
    <row r="42" spans="1:7" ht="15" customHeight="1">
      <c r="A42" s="148" t="s">
        <v>3076</v>
      </c>
      <c r="B42" s="148" t="s">
        <v>103</v>
      </c>
      <c r="C42" s="148" t="s">
        <v>2921</v>
      </c>
      <c r="D42" s="148" t="s">
        <v>3662</v>
      </c>
      <c r="E42" s="149" t="s">
        <v>2922</v>
      </c>
      <c r="F42" s="149" t="s">
        <v>3663</v>
      </c>
      <c r="G42" s="148" t="s">
        <v>2913</v>
      </c>
    </row>
    <row r="43" spans="1:7" ht="15" customHeight="1">
      <c r="A43" s="148" t="s">
        <v>3077</v>
      </c>
      <c r="B43" s="148" t="s">
        <v>101</v>
      </c>
      <c r="C43" s="148" t="s">
        <v>3078</v>
      </c>
      <c r="D43" s="148" t="s">
        <v>3662</v>
      </c>
      <c r="E43" s="149" t="s">
        <v>2918</v>
      </c>
      <c r="F43" s="149" t="s">
        <v>3663</v>
      </c>
      <c r="G43" s="148" t="s">
        <v>3079</v>
      </c>
    </row>
    <row r="44" spans="1:7" ht="15" customHeight="1">
      <c r="A44" s="148" t="s">
        <v>3080</v>
      </c>
      <c r="B44" s="148" t="s">
        <v>3020</v>
      </c>
      <c r="C44" s="148" t="s">
        <v>2921</v>
      </c>
      <c r="D44" s="148" t="s">
        <v>3662</v>
      </c>
      <c r="E44" s="149" t="s">
        <v>2922</v>
      </c>
      <c r="F44" s="149" t="s">
        <v>3663</v>
      </c>
      <c r="G44" s="148" t="s">
        <v>2913</v>
      </c>
    </row>
    <row r="45" spans="1:7" ht="15" customHeight="1">
      <c r="A45" s="52" t="s">
        <v>3102</v>
      </c>
      <c r="B45" s="52"/>
      <c r="C45" s="52"/>
      <c r="D45" s="52"/>
      <c r="E45" s="53"/>
      <c r="F45" s="52"/>
      <c r="G45" s="52"/>
    </row>
    <row r="46" spans="1:7" ht="15" customHeight="1">
      <c r="A46" s="37" t="s">
        <v>3103</v>
      </c>
      <c r="B46" s="37" t="s">
        <v>35</v>
      </c>
      <c r="C46" s="37" t="s">
        <v>3104</v>
      </c>
      <c r="D46" s="37" t="s">
        <v>3665</v>
      </c>
      <c r="E46" s="38" t="s">
        <v>3598</v>
      </c>
      <c r="F46" s="38" t="s">
        <v>3663</v>
      </c>
      <c r="G46" s="37" t="s">
        <v>3106</v>
      </c>
    </row>
    <row r="47" spans="1:7" ht="15" customHeight="1">
      <c r="A47" s="52" t="s">
        <v>3166</v>
      </c>
      <c r="B47" s="52"/>
      <c r="C47" s="52"/>
      <c r="D47" s="52"/>
      <c r="E47" s="53"/>
      <c r="F47" s="52"/>
      <c r="G47" s="52"/>
    </row>
    <row r="48" spans="1:7" ht="15" customHeight="1">
      <c r="A48" s="148" t="s">
        <v>2969</v>
      </c>
      <c r="B48" s="148" t="s">
        <v>35</v>
      </c>
      <c r="C48" s="148" t="s">
        <v>2921</v>
      </c>
      <c r="D48" s="148" t="s">
        <v>3665</v>
      </c>
      <c r="E48" s="149" t="s">
        <v>2922</v>
      </c>
      <c r="F48" s="149" t="s">
        <v>3663</v>
      </c>
      <c r="G48" s="148" t="s">
        <v>2913</v>
      </c>
    </row>
    <row r="49" spans="1:7" ht="15" customHeight="1">
      <c r="A49" s="52" t="s">
        <v>3225</v>
      </c>
      <c r="B49" s="52"/>
      <c r="C49" s="52"/>
      <c r="D49" s="52"/>
      <c r="E49" s="53"/>
      <c r="F49" s="52"/>
      <c r="G49" s="52"/>
    </row>
    <row r="50" spans="1:7" ht="15" customHeight="1">
      <c r="A50" s="148" t="s">
        <v>3267</v>
      </c>
      <c r="B50" s="148" t="s">
        <v>33</v>
      </c>
      <c r="C50" s="148" t="s">
        <v>3268</v>
      </c>
      <c r="D50" s="148" t="s">
        <v>3665</v>
      </c>
      <c r="E50" s="149" t="s">
        <v>235</v>
      </c>
      <c r="F50" s="149" t="s">
        <v>3663</v>
      </c>
      <c r="G50" s="148" t="s">
        <v>3270</v>
      </c>
    </row>
    <row r="51" spans="1:7" ht="15" customHeight="1">
      <c r="A51" s="52" t="s">
        <v>3337</v>
      </c>
      <c r="B51" s="52"/>
      <c r="C51" s="52"/>
      <c r="D51" s="52"/>
      <c r="E51" s="53"/>
      <c r="F51" s="52"/>
      <c r="G51" s="52"/>
    </row>
    <row r="52" spans="1:7" ht="15" customHeight="1">
      <c r="A52" s="148" t="s">
        <v>3016</v>
      </c>
      <c r="B52" s="148" t="s">
        <v>10</v>
      </c>
      <c r="C52" s="148" t="s">
        <v>2925</v>
      </c>
      <c r="D52" s="148" t="s">
        <v>3665</v>
      </c>
      <c r="E52" s="149" t="s">
        <v>2918</v>
      </c>
      <c r="F52" s="149" t="s">
        <v>3663</v>
      </c>
      <c r="G52" s="148" t="s">
        <v>3017</v>
      </c>
    </row>
    <row r="53" spans="1:7" ht="15" customHeight="1">
      <c r="A53" s="150" t="s">
        <v>3340</v>
      </c>
      <c r="B53" s="150" t="s">
        <v>3020</v>
      </c>
      <c r="C53" s="150" t="s">
        <v>1330</v>
      </c>
      <c r="D53" s="150" t="s">
        <v>3665</v>
      </c>
      <c r="E53" s="151" t="s">
        <v>1330</v>
      </c>
      <c r="F53" s="151" t="s">
        <v>2534</v>
      </c>
      <c r="G53" s="150" t="s">
        <v>2913</v>
      </c>
    </row>
    <row r="54" spans="1:7" ht="15" customHeight="1">
      <c r="A54" s="150" t="s">
        <v>3341</v>
      </c>
      <c r="B54" s="150"/>
      <c r="C54" s="150" t="s">
        <v>3342</v>
      </c>
      <c r="D54" s="150" t="s">
        <v>3665</v>
      </c>
      <c r="E54" s="151" t="s">
        <v>1330</v>
      </c>
      <c r="F54" s="151" t="s">
        <v>2534</v>
      </c>
      <c r="G54" s="150" t="s">
        <v>2913</v>
      </c>
    </row>
    <row r="55" spans="1:7" ht="15" customHeight="1">
      <c r="A55" s="52" t="s">
        <v>3347</v>
      </c>
      <c r="B55" s="52"/>
      <c r="C55" s="52"/>
      <c r="D55" s="52"/>
      <c r="E55" s="53"/>
      <c r="F55" s="52"/>
      <c r="G55" s="52"/>
    </row>
    <row r="56" spans="1:7" ht="15" customHeight="1">
      <c r="A56" s="148" t="s">
        <v>3019</v>
      </c>
      <c r="B56" s="148" t="s">
        <v>3020</v>
      </c>
      <c r="C56" s="148" t="s">
        <v>2921</v>
      </c>
      <c r="D56" s="148" t="s">
        <v>3665</v>
      </c>
      <c r="E56" s="149" t="s">
        <v>2922</v>
      </c>
      <c r="F56" s="149" t="s">
        <v>3663</v>
      </c>
      <c r="G56" s="148" t="s">
        <v>2913</v>
      </c>
    </row>
    <row r="57" spans="1:7" ht="15" customHeight="1">
      <c r="A57" s="52" t="s">
        <v>3355</v>
      </c>
      <c r="B57" s="52"/>
      <c r="C57" s="52"/>
      <c r="D57" s="52"/>
      <c r="E57" s="53"/>
      <c r="F57" s="52"/>
      <c r="G57" s="52"/>
    </row>
    <row r="58" spans="1:7" ht="15" customHeight="1">
      <c r="A58" s="148" t="s">
        <v>3357</v>
      </c>
      <c r="B58" s="148" t="s">
        <v>3047</v>
      </c>
      <c r="C58" s="148" t="s">
        <v>3358</v>
      </c>
      <c r="D58" s="148" t="s">
        <v>3665</v>
      </c>
      <c r="E58" s="149" t="s">
        <v>3666</v>
      </c>
      <c r="F58" s="149" t="s">
        <v>3663</v>
      </c>
      <c r="G58" s="148" t="s">
        <v>2913</v>
      </c>
    </row>
    <row r="59" spans="1:7" ht="15" customHeight="1">
      <c r="A59" s="52" t="s">
        <v>3362</v>
      </c>
      <c r="B59" s="52"/>
      <c r="C59" s="52"/>
      <c r="D59" s="52"/>
      <c r="E59" s="53"/>
      <c r="F59" s="52"/>
      <c r="G59" s="52"/>
    </row>
    <row r="60" spans="1:7" ht="15" customHeight="1">
      <c r="A60" s="148" t="s">
        <v>3612</v>
      </c>
      <c r="B60" s="148" t="s">
        <v>3369</v>
      </c>
      <c r="C60" s="148" t="s">
        <v>3613</v>
      </c>
      <c r="D60" s="148" t="s">
        <v>3665</v>
      </c>
      <c r="E60" s="149" t="s">
        <v>235</v>
      </c>
      <c r="F60" s="149" t="s">
        <v>3663</v>
      </c>
      <c r="G60" s="148" t="s">
        <v>2913</v>
      </c>
    </row>
    <row r="61" spans="1:7" ht="15" customHeight="1">
      <c r="A61" s="52" t="s">
        <v>3379</v>
      </c>
      <c r="B61" s="52"/>
      <c r="C61" s="52"/>
      <c r="D61" s="52"/>
      <c r="E61" s="53"/>
      <c r="F61" s="52"/>
      <c r="G61" s="52"/>
    </row>
    <row r="62" spans="1:7" ht="15" customHeight="1">
      <c r="A62" s="148" t="s">
        <v>3022</v>
      </c>
      <c r="B62" s="148" t="s">
        <v>26</v>
      </c>
      <c r="C62" s="148" t="s">
        <v>2921</v>
      </c>
      <c r="D62" s="148" t="s">
        <v>3665</v>
      </c>
      <c r="E62" s="149" t="s">
        <v>2922</v>
      </c>
      <c r="F62" s="149" t="s">
        <v>3663</v>
      </c>
      <c r="G62" s="148" t="s">
        <v>2913</v>
      </c>
    </row>
    <row r="63" spans="1:7" ht="15" customHeight="1">
      <c r="A63" s="148" t="s">
        <v>3023</v>
      </c>
      <c r="B63" s="148" t="s">
        <v>26</v>
      </c>
      <c r="C63" s="148" t="s">
        <v>2921</v>
      </c>
      <c r="D63" s="148" t="s">
        <v>3665</v>
      </c>
      <c r="E63" s="149" t="s">
        <v>2922</v>
      </c>
      <c r="F63" s="149" t="s">
        <v>3663</v>
      </c>
      <c r="G63" s="148" t="s">
        <v>2913</v>
      </c>
    </row>
    <row r="64" spans="1:7" ht="15" customHeight="1">
      <c r="A64" s="148" t="s">
        <v>3024</v>
      </c>
      <c r="B64" s="148" t="s">
        <v>26</v>
      </c>
      <c r="C64" s="148" t="s">
        <v>2921</v>
      </c>
      <c r="D64" s="148" t="s">
        <v>3665</v>
      </c>
      <c r="E64" s="149" t="s">
        <v>2922</v>
      </c>
      <c r="F64" s="149" t="s">
        <v>3663</v>
      </c>
      <c r="G64" s="148" t="s">
        <v>2913</v>
      </c>
    </row>
    <row r="65" spans="1:7" ht="15" customHeight="1">
      <c r="A65" s="148" t="s">
        <v>3025</v>
      </c>
      <c r="B65" s="148" t="s">
        <v>26</v>
      </c>
      <c r="C65" s="148" t="s">
        <v>2921</v>
      </c>
      <c r="D65" s="148" t="s">
        <v>3665</v>
      </c>
      <c r="E65" s="149" t="s">
        <v>2922</v>
      </c>
      <c r="F65" s="149" t="s">
        <v>3663</v>
      </c>
      <c r="G65" s="148" t="s">
        <v>2913</v>
      </c>
    </row>
    <row r="66" spans="1:7" ht="15" customHeight="1">
      <c r="A66" s="52" t="s">
        <v>3384</v>
      </c>
      <c r="B66" s="52"/>
      <c r="C66" s="52"/>
      <c r="D66" s="52"/>
      <c r="E66" s="53"/>
      <c r="F66" s="52"/>
      <c r="G66" s="52"/>
    </row>
    <row r="67" spans="1:7" ht="15" customHeight="1">
      <c r="A67" s="148" t="s">
        <v>3030</v>
      </c>
      <c r="B67" s="148" t="s">
        <v>3020</v>
      </c>
      <c r="C67" s="148" t="s">
        <v>2921</v>
      </c>
      <c r="D67" s="148" t="s">
        <v>3665</v>
      </c>
      <c r="E67" s="149" t="s">
        <v>2922</v>
      </c>
      <c r="F67" s="149" t="s">
        <v>3663</v>
      </c>
      <c r="G67" s="148" t="s">
        <v>2913</v>
      </c>
    </row>
    <row r="68" spans="1:7" ht="15" customHeight="1">
      <c r="A68" s="148" t="s">
        <v>3031</v>
      </c>
      <c r="B68" s="148" t="s">
        <v>3020</v>
      </c>
      <c r="C68" s="148" t="s">
        <v>2921</v>
      </c>
      <c r="D68" s="148" t="s">
        <v>3665</v>
      </c>
      <c r="E68" s="149" t="s">
        <v>2922</v>
      </c>
      <c r="F68" s="149" t="s">
        <v>3663</v>
      </c>
      <c r="G68" s="148" t="s">
        <v>2913</v>
      </c>
    </row>
    <row r="69" spans="1:7" ht="15" customHeight="1">
      <c r="A69" s="148" t="s">
        <v>3032</v>
      </c>
      <c r="B69" s="148" t="s">
        <v>3020</v>
      </c>
      <c r="C69" s="148" t="s">
        <v>2921</v>
      </c>
      <c r="D69" s="148" t="s">
        <v>3665</v>
      </c>
      <c r="E69" s="149" t="s">
        <v>2922</v>
      </c>
      <c r="F69" s="149" t="s">
        <v>3663</v>
      </c>
      <c r="G69" s="148" t="s">
        <v>2913</v>
      </c>
    </row>
    <row r="70" spans="1:7" ht="15" customHeight="1">
      <c r="A70" s="52" t="s">
        <v>3394</v>
      </c>
      <c r="B70" s="52"/>
      <c r="C70" s="52"/>
      <c r="D70" s="52"/>
      <c r="E70" s="53"/>
      <c r="F70" s="52"/>
      <c r="G70" s="52"/>
    </row>
    <row r="71" spans="1:7" ht="15" customHeight="1">
      <c r="A71" s="148" t="s">
        <v>3037</v>
      </c>
      <c r="B71" s="148" t="s">
        <v>3020</v>
      </c>
      <c r="C71" s="148" t="s">
        <v>2921</v>
      </c>
      <c r="D71" s="148" t="s">
        <v>3665</v>
      </c>
      <c r="E71" s="149" t="s">
        <v>2922</v>
      </c>
      <c r="F71" s="149" t="s">
        <v>3663</v>
      </c>
      <c r="G71" s="148" t="s">
        <v>2913</v>
      </c>
    </row>
    <row r="72" spans="1:7" ht="15" customHeight="1">
      <c r="A72" s="148" t="s">
        <v>3038</v>
      </c>
      <c r="B72" s="148" t="s">
        <v>3020</v>
      </c>
      <c r="C72" s="148" t="s">
        <v>2921</v>
      </c>
      <c r="D72" s="148" t="s">
        <v>3665</v>
      </c>
      <c r="E72" s="149" t="s">
        <v>2922</v>
      </c>
      <c r="F72" s="149" t="s">
        <v>3663</v>
      </c>
      <c r="G72" s="148" t="s">
        <v>2913</v>
      </c>
    </row>
    <row r="73" spans="1:7" ht="15" customHeight="1">
      <c r="A73" s="52" t="s">
        <v>3408</v>
      </c>
      <c r="B73" s="52"/>
      <c r="C73" s="52"/>
      <c r="D73" s="52"/>
      <c r="E73" s="53"/>
      <c r="F73" s="52"/>
      <c r="G73" s="52"/>
    </row>
    <row r="74" spans="1:7" ht="15" customHeight="1">
      <c r="A74" s="148" t="s">
        <v>3040</v>
      </c>
      <c r="B74" s="148" t="s">
        <v>3041</v>
      </c>
      <c r="C74" s="148" t="s">
        <v>2925</v>
      </c>
      <c r="D74" s="148" t="s">
        <v>3665</v>
      </c>
      <c r="E74" s="149" t="s">
        <v>2918</v>
      </c>
      <c r="F74" s="149" t="s">
        <v>3663</v>
      </c>
      <c r="G74" s="148" t="s">
        <v>3042</v>
      </c>
    </row>
    <row r="75" spans="1:7" ht="15" customHeight="1">
      <c r="A75" s="148" t="s">
        <v>3043</v>
      </c>
      <c r="B75" s="148" t="s">
        <v>3044</v>
      </c>
      <c r="C75" s="148" t="s">
        <v>2925</v>
      </c>
      <c r="D75" s="148" t="s">
        <v>3665</v>
      </c>
      <c r="E75" s="149" t="s">
        <v>2918</v>
      </c>
      <c r="F75" s="149" t="s">
        <v>3663</v>
      </c>
      <c r="G75" s="148" t="s">
        <v>3045</v>
      </c>
    </row>
    <row r="76" spans="1:7" ht="15" customHeight="1">
      <c r="A76" s="148" t="s">
        <v>3051</v>
      </c>
      <c r="B76" s="148" t="s">
        <v>89</v>
      </c>
      <c r="C76" s="148" t="s">
        <v>2925</v>
      </c>
      <c r="D76" s="148" t="s">
        <v>3665</v>
      </c>
      <c r="E76" s="149" t="s">
        <v>2918</v>
      </c>
      <c r="F76" s="149" t="s">
        <v>3663</v>
      </c>
      <c r="G76" s="148" t="s">
        <v>3052</v>
      </c>
    </row>
    <row r="77" spans="1:7" ht="15" customHeight="1">
      <c r="A77" s="148" t="s">
        <v>3057</v>
      </c>
      <c r="B77" s="148" t="s">
        <v>3020</v>
      </c>
      <c r="C77" s="148" t="s">
        <v>2960</v>
      </c>
      <c r="D77" s="148" t="s">
        <v>3665</v>
      </c>
      <c r="E77" s="149" t="s">
        <v>2961</v>
      </c>
      <c r="F77" s="149" t="s">
        <v>3663</v>
      </c>
      <c r="G77" s="148" t="s">
        <v>2913</v>
      </c>
    </row>
    <row r="78" spans="1:7" ht="15" customHeight="1">
      <c r="A78" s="148" t="s">
        <v>3058</v>
      </c>
      <c r="B78" s="148" t="s">
        <v>3020</v>
      </c>
      <c r="C78" s="148" t="s">
        <v>2925</v>
      </c>
      <c r="D78" s="148" t="s">
        <v>3665</v>
      </c>
      <c r="E78" s="149" t="s">
        <v>2918</v>
      </c>
      <c r="F78" s="149" t="s">
        <v>3663</v>
      </c>
      <c r="G78" s="148" t="s">
        <v>2913</v>
      </c>
    </row>
    <row r="79" spans="1:7" ht="15" customHeight="1">
      <c r="A79" s="148" t="s">
        <v>3059</v>
      </c>
      <c r="B79" s="148" t="s">
        <v>3060</v>
      </c>
      <c r="C79" s="148" t="s">
        <v>2921</v>
      </c>
      <c r="D79" s="148" t="s">
        <v>3665</v>
      </c>
      <c r="E79" s="149" t="s">
        <v>2922</v>
      </c>
      <c r="F79" s="149" t="s">
        <v>3663</v>
      </c>
      <c r="G79" s="148" t="s">
        <v>2913</v>
      </c>
    </row>
    <row r="80" spans="1:7" ht="15" customHeight="1">
      <c r="A80" s="148" t="s">
        <v>3059</v>
      </c>
      <c r="B80" s="148" t="s">
        <v>3060</v>
      </c>
      <c r="C80" s="148" t="s">
        <v>2921</v>
      </c>
      <c r="D80" s="148" t="s">
        <v>3665</v>
      </c>
      <c r="E80" s="149" t="s">
        <v>2922</v>
      </c>
      <c r="F80" s="149" t="s">
        <v>3663</v>
      </c>
      <c r="G80" s="148" t="s">
        <v>2913</v>
      </c>
    </row>
    <row r="81" spans="1:7" ht="15" customHeight="1">
      <c r="A81" s="52" t="s">
        <v>3426</v>
      </c>
      <c r="B81" s="52"/>
      <c r="C81" s="52"/>
      <c r="D81" s="52"/>
      <c r="E81" s="53"/>
      <c r="F81" s="52"/>
      <c r="G81" s="52"/>
    </row>
    <row r="82" spans="1:7" ht="15" customHeight="1">
      <c r="A82" s="148" t="s">
        <v>3062</v>
      </c>
      <c r="B82" s="148" t="s">
        <v>3020</v>
      </c>
      <c r="C82" s="148" t="s">
        <v>2925</v>
      </c>
      <c r="D82" s="148" t="s">
        <v>3665</v>
      </c>
      <c r="E82" s="149" t="s">
        <v>2918</v>
      </c>
      <c r="F82" s="149" t="s">
        <v>3663</v>
      </c>
      <c r="G82" s="148" t="s">
        <v>2913</v>
      </c>
    </row>
    <row r="83" spans="1:7" ht="15" customHeight="1">
      <c r="A83" s="52" t="s">
        <v>3437</v>
      </c>
      <c r="B83" s="52"/>
      <c r="C83" s="52"/>
      <c r="D83" s="52"/>
      <c r="E83" s="53"/>
      <c r="F83" s="52"/>
      <c r="G83" s="52"/>
    </row>
    <row r="84" spans="1:7" ht="15" customHeight="1">
      <c r="A84" s="150" t="s">
        <v>3441</v>
      </c>
      <c r="B84" s="150" t="s">
        <v>95</v>
      </c>
      <c r="C84" s="150" t="s">
        <v>3442</v>
      </c>
      <c r="D84" s="150" t="s">
        <v>3665</v>
      </c>
      <c r="E84" s="151" t="s">
        <v>3634</v>
      </c>
      <c r="F84" s="151" t="s">
        <v>2534</v>
      </c>
      <c r="G84" s="150" t="s">
        <v>3444</v>
      </c>
    </row>
    <row r="85" spans="1:7" ht="15" customHeight="1">
      <c r="A85" s="52" t="s">
        <v>3455</v>
      </c>
      <c r="B85" s="52"/>
      <c r="C85" s="52"/>
      <c r="D85" s="52"/>
      <c r="E85" s="53"/>
      <c r="F85" s="52"/>
      <c r="G85" s="52"/>
    </row>
    <row r="86" spans="1:7" ht="15" customHeight="1">
      <c r="A86" s="148" t="s">
        <v>3074</v>
      </c>
      <c r="B86" s="148" t="s">
        <v>3020</v>
      </c>
      <c r="C86" s="148" t="s">
        <v>2925</v>
      </c>
      <c r="D86" s="148" t="s">
        <v>3665</v>
      </c>
      <c r="E86" s="149" t="s">
        <v>2918</v>
      </c>
      <c r="F86" s="149" t="s">
        <v>3663</v>
      </c>
      <c r="G86" s="148" t="s">
        <v>3075</v>
      </c>
    </row>
    <row r="87" spans="1:7" ht="15" customHeight="1">
      <c r="A87" s="148" t="s">
        <v>3076</v>
      </c>
      <c r="B87" s="148" t="s">
        <v>103</v>
      </c>
      <c r="C87" s="148" t="s">
        <v>2921</v>
      </c>
      <c r="D87" s="148" t="s">
        <v>3665</v>
      </c>
      <c r="E87" s="149" t="s">
        <v>2922</v>
      </c>
      <c r="F87" s="149" t="s">
        <v>3663</v>
      </c>
      <c r="G87" s="148" t="s">
        <v>2913</v>
      </c>
    </row>
    <row r="88" spans="1:7" ht="15" customHeight="1">
      <c r="A88" s="148" t="s">
        <v>3077</v>
      </c>
      <c r="B88" s="148" t="s">
        <v>101</v>
      </c>
      <c r="C88" s="148" t="s">
        <v>3078</v>
      </c>
      <c r="D88" s="148" t="s">
        <v>3665</v>
      </c>
      <c r="E88" s="149" t="s">
        <v>2918</v>
      </c>
      <c r="F88" s="149" t="s">
        <v>3663</v>
      </c>
      <c r="G88" s="148" t="s">
        <v>3079</v>
      </c>
    </row>
    <row r="89" spans="1:7" ht="15" customHeight="1">
      <c r="A89" s="148" t="s">
        <v>3080</v>
      </c>
      <c r="B89" s="148" t="s">
        <v>3020</v>
      </c>
      <c r="C89" s="148" t="s">
        <v>2921</v>
      </c>
      <c r="D89" s="148" t="s">
        <v>3665</v>
      </c>
      <c r="E89" s="149" t="s">
        <v>2922</v>
      </c>
      <c r="F89" s="149" t="s">
        <v>3663</v>
      </c>
      <c r="G89" s="148" t="s">
        <v>2913</v>
      </c>
    </row>
    <row r="90" spans="1:7" ht="15" customHeight="1">
      <c r="A90" s="52" t="s">
        <v>3462</v>
      </c>
      <c r="B90" s="52"/>
      <c r="C90" s="52"/>
      <c r="D90" s="52"/>
      <c r="E90" s="53"/>
      <c r="F90" s="52"/>
      <c r="G90" s="52"/>
    </row>
    <row r="91" spans="1:7" ht="15" customHeight="1">
      <c r="A91" s="148" t="s">
        <v>3103</v>
      </c>
      <c r="B91" s="148" t="s">
        <v>35</v>
      </c>
      <c r="C91" s="148" t="s">
        <v>3104</v>
      </c>
      <c r="D91" s="148" t="s">
        <v>3667</v>
      </c>
      <c r="E91" s="149" t="s">
        <v>3342</v>
      </c>
      <c r="F91" s="149" t="s">
        <v>3663</v>
      </c>
      <c r="G91" s="148" t="s">
        <v>3106</v>
      </c>
    </row>
    <row r="92" spans="1:7" ht="15" customHeight="1">
      <c r="A92" s="148" t="s">
        <v>3108</v>
      </c>
      <c r="B92" s="148" t="s">
        <v>36</v>
      </c>
      <c r="C92" s="148" t="s">
        <v>214</v>
      </c>
      <c r="D92" s="148" t="s">
        <v>3667</v>
      </c>
      <c r="E92" s="149" t="s">
        <v>214</v>
      </c>
      <c r="F92" s="149" t="s">
        <v>3663</v>
      </c>
      <c r="G92" s="148" t="s">
        <v>3109</v>
      </c>
    </row>
    <row r="93" spans="1:7" ht="15" customHeight="1">
      <c r="A93" s="148" t="s">
        <v>3131</v>
      </c>
      <c r="B93" s="148" t="s">
        <v>36</v>
      </c>
      <c r="C93" s="148" t="s">
        <v>3083</v>
      </c>
      <c r="D93" s="148" t="s">
        <v>3667</v>
      </c>
      <c r="E93" s="149" t="s">
        <v>3083</v>
      </c>
      <c r="F93" s="149" t="s">
        <v>3663</v>
      </c>
      <c r="G93" s="148" t="s">
        <v>2913</v>
      </c>
    </row>
    <row r="94" spans="1:7" ht="15" customHeight="1">
      <c r="A94" s="148" t="s">
        <v>3134</v>
      </c>
      <c r="B94" s="148" t="s">
        <v>33</v>
      </c>
      <c r="C94" s="148" t="s">
        <v>3083</v>
      </c>
      <c r="D94" s="148" t="s">
        <v>3667</v>
      </c>
      <c r="E94" s="149" t="s">
        <v>3083</v>
      </c>
      <c r="F94" s="149" t="s">
        <v>3663</v>
      </c>
      <c r="G94" s="148" t="s">
        <v>2913</v>
      </c>
    </row>
    <row r="95" spans="1:7" ht="15" customHeight="1">
      <c r="A95" s="52" t="s">
        <v>3465</v>
      </c>
      <c r="B95" s="52"/>
      <c r="C95" s="52"/>
      <c r="D95" s="52"/>
      <c r="E95" s="53"/>
      <c r="F95" s="52"/>
      <c r="G95" s="52"/>
    </row>
    <row r="96" spans="1:7" ht="15" customHeight="1">
      <c r="A96" s="148" t="s">
        <v>2969</v>
      </c>
      <c r="B96" s="148" t="s">
        <v>35</v>
      </c>
      <c r="C96" s="148" t="s">
        <v>2921</v>
      </c>
      <c r="D96" s="148" t="s">
        <v>3667</v>
      </c>
      <c r="E96" s="149" t="s">
        <v>3564</v>
      </c>
      <c r="F96" s="149" t="s">
        <v>3663</v>
      </c>
      <c r="G96" s="148" t="s">
        <v>2913</v>
      </c>
    </row>
    <row r="97" spans="1:7" ht="15" customHeight="1">
      <c r="A97" s="52" t="s">
        <v>3468</v>
      </c>
      <c r="B97" s="52"/>
      <c r="C97" s="52"/>
      <c r="D97" s="52"/>
      <c r="E97" s="53"/>
      <c r="F97" s="52"/>
      <c r="G97" s="52"/>
    </row>
    <row r="98" spans="1:7" ht="15" customHeight="1">
      <c r="A98" s="148" t="s">
        <v>3227</v>
      </c>
      <c r="B98" s="148" t="s">
        <v>36</v>
      </c>
      <c r="C98" s="148" t="s">
        <v>3083</v>
      </c>
      <c r="D98" s="148" t="s">
        <v>3667</v>
      </c>
      <c r="E98" s="149" t="s">
        <v>3083</v>
      </c>
      <c r="F98" s="149" t="s">
        <v>3663</v>
      </c>
      <c r="G98" s="148" t="s">
        <v>3228</v>
      </c>
    </row>
    <row r="99" spans="1:7" ht="15" customHeight="1">
      <c r="A99" s="148" t="s">
        <v>3232</v>
      </c>
      <c r="B99" s="148" t="s">
        <v>36</v>
      </c>
      <c r="C99" s="148" t="s">
        <v>214</v>
      </c>
      <c r="D99" s="148" t="s">
        <v>3667</v>
      </c>
      <c r="E99" s="149" t="s">
        <v>214</v>
      </c>
      <c r="F99" s="149" t="s">
        <v>3663</v>
      </c>
      <c r="G99" s="148" t="s">
        <v>3233</v>
      </c>
    </row>
    <row r="100" spans="1:7" ht="15" customHeight="1">
      <c r="A100" s="148" t="s">
        <v>3271</v>
      </c>
      <c r="B100" s="148" t="s">
        <v>36</v>
      </c>
      <c r="C100" s="148" t="s">
        <v>3083</v>
      </c>
      <c r="D100" s="148" t="s">
        <v>3667</v>
      </c>
      <c r="E100" s="149" t="s">
        <v>3083</v>
      </c>
      <c r="F100" s="149" t="s">
        <v>3663</v>
      </c>
      <c r="G100" s="148" t="s">
        <v>2913</v>
      </c>
    </row>
    <row r="101" spans="1:7" ht="15" customHeight="1">
      <c r="A101" s="52" t="s">
        <v>3471</v>
      </c>
      <c r="B101" s="52"/>
      <c r="C101" s="52"/>
      <c r="D101" s="52"/>
      <c r="E101" s="53"/>
      <c r="F101" s="52"/>
      <c r="G101" s="52"/>
    </row>
    <row r="102" spans="1:7" ht="15" customHeight="1">
      <c r="A102" s="148" t="s">
        <v>3277</v>
      </c>
      <c r="B102" s="148" t="s">
        <v>33</v>
      </c>
      <c r="C102" s="148" t="s">
        <v>3083</v>
      </c>
      <c r="D102" s="148" t="s">
        <v>3667</v>
      </c>
      <c r="E102" s="149" t="s">
        <v>3083</v>
      </c>
      <c r="F102" s="149" t="s">
        <v>3663</v>
      </c>
      <c r="G102" s="148" t="s">
        <v>3278</v>
      </c>
    </row>
    <row r="103" spans="1:7" ht="15" customHeight="1">
      <c r="A103" s="148" t="s">
        <v>3299</v>
      </c>
      <c r="B103" s="148" t="s">
        <v>33</v>
      </c>
      <c r="C103" s="148" t="s">
        <v>214</v>
      </c>
      <c r="D103" s="148" t="s">
        <v>3667</v>
      </c>
      <c r="E103" s="149" t="s">
        <v>214</v>
      </c>
      <c r="F103" s="149" t="s">
        <v>3663</v>
      </c>
      <c r="G103" s="148" t="s">
        <v>2913</v>
      </c>
    </row>
    <row r="104" spans="1:7" ht="15" customHeight="1">
      <c r="A104" s="52" t="s">
        <v>3479</v>
      </c>
      <c r="B104" s="52"/>
      <c r="C104" s="52"/>
      <c r="D104" s="52"/>
      <c r="E104" s="53"/>
      <c r="F104" s="52"/>
      <c r="G104" s="52"/>
    </row>
    <row r="105" spans="1:7" ht="15" customHeight="1">
      <c r="A105" s="150" t="s">
        <v>3340</v>
      </c>
      <c r="B105" s="150" t="s">
        <v>3020</v>
      </c>
      <c r="C105" s="150" t="s">
        <v>1330</v>
      </c>
      <c r="D105" s="150" t="s">
        <v>3667</v>
      </c>
      <c r="E105" s="151" t="s">
        <v>1330</v>
      </c>
      <c r="F105" s="151" t="s">
        <v>2404</v>
      </c>
      <c r="G105" s="150" t="s">
        <v>2913</v>
      </c>
    </row>
    <row r="106" spans="1:7" ht="15" customHeight="1">
      <c r="A106" s="148" t="s">
        <v>3341</v>
      </c>
      <c r="B106" s="148"/>
      <c r="C106" s="148" t="s">
        <v>3342</v>
      </c>
      <c r="D106" s="148" t="s">
        <v>3667</v>
      </c>
      <c r="E106" s="149" t="s">
        <v>3342</v>
      </c>
      <c r="F106" s="149" t="s">
        <v>3663</v>
      </c>
      <c r="G106" s="148" t="s">
        <v>2913</v>
      </c>
    </row>
    <row r="107" spans="1:7" ht="15" customHeight="1">
      <c r="A107" s="148" t="s">
        <v>3343</v>
      </c>
      <c r="B107" s="148" t="s">
        <v>3344</v>
      </c>
      <c r="C107" s="148" t="s">
        <v>3083</v>
      </c>
      <c r="D107" s="148" t="s">
        <v>3667</v>
      </c>
      <c r="E107" s="149" t="s">
        <v>3083</v>
      </c>
      <c r="F107" s="149" t="s">
        <v>3663</v>
      </c>
      <c r="G107" s="148" t="s">
        <v>3345</v>
      </c>
    </row>
    <row r="108" spans="1:7" ht="15" customHeight="1">
      <c r="A108" s="148" t="s">
        <v>3346</v>
      </c>
      <c r="B108" s="148"/>
      <c r="C108" s="148" t="s">
        <v>214</v>
      </c>
      <c r="D108" s="148" t="s">
        <v>3667</v>
      </c>
      <c r="E108" s="149" t="s">
        <v>214</v>
      </c>
      <c r="F108" s="149" t="s">
        <v>3663</v>
      </c>
      <c r="G108" s="148" t="s">
        <v>2913</v>
      </c>
    </row>
    <row r="109" spans="1:7" ht="15" customHeight="1">
      <c r="A109" s="52" t="s">
        <v>3627</v>
      </c>
      <c r="B109" s="52"/>
      <c r="C109" s="52"/>
      <c r="D109" s="52"/>
      <c r="E109" s="53"/>
      <c r="F109" s="52"/>
      <c r="G109" s="52"/>
    </row>
    <row r="110" spans="1:7" ht="15" customHeight="1">
      <c r="A110" s="148" t="s">
        <v>3348</v>
      </c>
      <c r="B110" s="148" t="s">
        <v>26</v>
      </c>
      <c r="C110" s="148" t="s">
        <v>214</v>
      </c>
      <c r="D110" s="148" t="s">
        <v>3667</v>
      </c>
      <c r="E110" s="149" t="s">
        <v>214</v>
      </c>
      <c r="F110" s="149" t="s">
        <v>3663</v>
      </c>
      <c r="G110" s="148" t="s">
        <v>2913</v>
      </c>
    </row>
    <row r="111" spans="1:7" ht="15" customHeight="1">
      <c r="A111" s="148" t="s">
        <v>3349</v>
      </c>
      <c r="B111" s="148" t="s">
        <v>3350</v>
      </c>
      <c r="C111" s="148" t="s">
        <v>214</v>
      </c>
      <c r="D111" s="148" t="s">
        <v>3667</v>
      </c>
      <c r="E111" s="149" t="s">
        <v>214</v>
      </c>
      <c r="F111" s="149" t="s">
        <v>3663</v>
      </c>
      <c r="G111" s="148" t="s">
        <v>3351</v>
      </c>
    </row>
    <row r="112" spans="1:7" ht="15" customHeight="1">
      <c r="A112" s="148" t="s">
        <v>3352</v>
      </c>
      <c r="B112" s="148" t="s">
        <v>3350</v>
      </c>
      <c r="C112" s="148" t="s">
        <v>214</v>
      </c>
      <c r="D112" s="148" t="s">
        <v>3667</v>
      </c>
      <c r="E112" s="149" t="s">
        <v>214</v>
      </c>
      <c r="F112" s="149" t="s">
        <v>3663</v>
      </c>
      <c r="G112" s="148" t="s">
        <v>2913</v>
      </c>
    </row>
    <row r="113" spans="1:7" ht="15" customHeight="1">
      <c r="A113" s="148" t="s">
        <v>3353</v>
      </c>
      <c r="B113" s="148" t="s">
        <v>28</v>
      </c>
      <c r="C113" s="148" t="s">
        <v>214</v>
      </c>
      <c r="D113" s="148" t="s">
        <v>3667</v>
      </c>
      <c r="E113" s="149" t="s">
        <v>214</v>
      </c>
      <c r="F113" s="149" t="s">
        <v>3663</v>
      </c>
      <c r="G113" s="148" t="s">
        <v>3354</v>
      </c>
    </row>
    <row r="114" spans="1:7" ht="15" customHeight="1">
      <c r="A114" s="148" t="s">
        <v>3019</v>
      </c>
      <c r="B114" s="148" t="s">
        <v>3020</v>
      </c>
      <c r="C114" s="148" t="s">
        <v>2921</v>
      </c>
      <c r="D114" s="148" t="s">
        <v>3667</v>
      </c>
      <c r="E114" s="149" t="s">
        <v>3564</v>
      </c>
      <c r="F114" s="149" t="s">
        <v>3663</v>
      </c>
      <c r="G114" s="148" t="s">
        <v>2913</v>
      </c>
    </row>
    <row r="115" spans="1:7" ht="15" customHeight="1">
      <c r="A115" s="52" t="s">
        <v>3628</v>
      </c>
      <c r="B115" s="52"/>
      <c r="C115" s="52"/>
      <c r="D115" s="52"/>
      <c r="E115" s="53"/>
      <c r="F115" s="52"/>
      <c r="G115" s="52"/>
    </row>
    <row r="116" spans="1:7" ht="15" customHeight="1">
      <c r="A116" s="148" t="s">
        <v>3356</v>
      </c>
      <c r="B116" s="148" t="s">
        <v>3047</v>
      </c>
      <c r="C116" s="148" t="s">
        <v>214</v>
      </c>
      <c r="D116" s="148" t="s">
        <v>3667</v>
      </c>
      <c r="E116" s="149" t="s">
        <v>214</v>
      </c>
      <c r="F116" s="149" t="s">
        <v>3663</v>
      </c>
      <c r="G116" s="148" t="s">
        <v>2913</v>
      </c>
    </row>
    <row r="117" spans="1:7" ht="15" customHeight="1">
      <c r="A117" s="148" t="s">
        <v>3357</v>
      </c>
      <c r="B117" s="148" t="s">
        <v>3047</v>
      </c>
      <c r="C117" s="148" t="s">
        <v>3358</v>
      </c>
      <c r="D117" s="148" t="s">
        <v>3667</v>
      </c>
      <c r="E117" s="149" t="s">
        <v>214</v>
      </c>
      <c r="F117" s="149" t="s">
        <v>3663</v>
      </c>
      <c r="G117" s="148" t="s">
        <v>2913</v>
      </c>
    </row>
    <row r="118" spans="1:7" ht="15" customHeight="1">
      <c r="A118" s="148" t="s">
        <v>3359</v>
      </c>
      <c r="B118" s="148" t="s">
        <v>3047</v>
      </c>
      <c r="C118" s="148" t="s">
        <v>3297</v>
      </c>
      <c r="D118" s="148" t="s">
        <v>3667</v>
      </c>
      <c r="E118" s="149" t="s">
        <v>214</v>
      </c>
      <c r="F118" s="149" t="s">
        <v>3663</v>
      </c>
      <c r="G118" s="148" t="s">
        <v>3360</v>
      </c>
    </row>
    <row r="119" spans="1:7" ht="15" customHeight="1">
      <c r="A119" s="148" t="s">
        <v>3361</v>
      </c>
      <c r="B119" s="148" t="s">
        <v>3047</v>
      </c>
      <c r="C119" s="148" t="s">
        <v>214</v>
      </c>
      <c r="D119" s="148" t="s">
        <v>3667</v>
      </c>
      <c r="E119" s="149" t="s">
        <v>214</v>
      </c>
      <c r="F119" s="149" t="s">
        <v>3663</v>
      </c>
      <c r="G119" s="148" t="s">
        <v>2913</v>
      </c>
    </row>
    <row r="120" spans="1:7" ht="15" customHeight="1">
      <c r="A120" s="52" t="s">
        <v>3629</v>
      </c>
      <c r="B120" s="52"/>
      <c r="C120" s="52"/>
      <c r="D120" s="52"/>
      <c r="E120" s="53"/>
      <c r="F120" s="52"/>
      <c r="G120" s="52"/>
    </row>
    <row r="121" spans="1:7" ht="15" customHeight="1">
      <c r="A121" s="148" t="s">
        <v>3363</v>
      </c>
      <c r="B121" s="148" t="s">
        <v>3364</v>
      </c>
      <c r="C121" s="148" t="s">
        <v>3365</v>
      </c>
      <c r="D121" s="148" t="s">
        <v>3667</v>
      </c>
      <c r="E121" s="149" t="s">
        <v>214</v>
      </c>
      <c r="F121" s="149" t="s">
        <v>3663</v>
      </c>
      <c r="G121" s="148" t="s">
        <v>2913</v>
      </c>
    </row>
    <row r="122" spans="1:7" ht="15" customHeight="1">
      <c r="A122" s="148" t="s">
        <v>3368</v>
      </c>
      <c r="B122" s="148" t="s">
        <v>3369</v>
      </c>
      <c r="C122" s="148" t="s">
        <v>3370</v>
      </c>
      <c r="D122" s="148" t="s">
        <v>3667</v>
      </c>
      <c r="E122" s="149" t="s">
        <v>214</v>
      </c>
      <c r="F122" s="149" t="s">
        <v>3663</v>
      </c>
      <c r="G122" s="148" t="s">
        <v>2913</v>
      </c>
    </row>
    <row r="123" spans="1:7" ht="15" customHeight="1">
      <c r="A123" s="148" t="s">
        <v>3371</v>
      </c>
      <c r="B123" s="148" t="s">
        <v>3372</v>
      </c>
      <c r="C123" s="148" t="s">
        <v>214</v>
      </c>
      <c r="D123" s="148" t="s">
        <v>3667</v>
      </c>
      <c r="E123" s="149" t="s">
        <v>214</v>
      </c>
      <c r="F123" s="149" t="s">
        <v>3663</v>
      </c>
      <c r="G123" s="148" t="s">
        <v>2913</v>
      </c>
    </row>
    <row r="124" spans="1:7" ht="15" customHeight="1">
      <c r="A124" s="148" t="s">
        <v>3375</v>
      </c>
      <c r="B124" s="148" t="s">
        <v>3376</v>
      </c>
      <c r="C124" s="148" t="s">
        <v>214</v>
      </c>
      <c r="D124" s="148" t="s">
        <v>3667</v>
      </c>
      <c r="E124" s="149" t="s">
        <v>214</v>
      </c>
      <c r="F124" s="149" t="s">
        <v>3663</v>
      </c>
      <c r="G124" s="148" t="s">
        <v>2913</v>
      </c>
    </row>
    <row r="125" spans="1:7" ht="15" customHeight="1">
      <c r="A125" s="148" t="s">
        <v>3377</v>
      </c>
      <c r="B125" s="148" t="s">
        <v>3372</v>
      </c>
      <c r="C125" s="148" t="s">
        <v>214</v>
      </c>
      <c r="D125" s="148" t="s">
        <v>3667</v>
      </c>
      <c r="E125" s="149" t="s">
        <v>214</v>
      </c>
      <c r="F125" s="149" t="s">
        <v>3663</v>
      </c>
      <c r="G125" s="148" t="s">
        <v>2913</v>
      </c>
    </row>
    <row r="126" spans="1:7" ht="15" customHeight="1">
      <c r="A126" s="148" t="s">
        <v>3378</v>
      </c>
      <c r="B126" s="148" t="s">
        <v>3372</v>
      </c>
      <c r="C126" s="148" t="s">
        <v>214</v>
      </c>
      <c r="D126" s="148" t="s">
        <v>3667</v>
      </c>
      <c r="E126" s="149" t="s">
        <v>214</v>
      </c>
      <c r="F126" s="149" t="s">
        <v>3663</v>
      </c>
      <c r="G126" s="148" t="s">
        <v>2913</v>
      </c>
    </row>
    <row r="127" spans="1:7" ht="15" customHeight="1">
      <c r="A127" s="52" t="s">
        <v>3630</v>
      </c>
      <c r="B127" s="52"/>
      <c r="C127" s="52"/>
      <c r="D127" s="52"/>
      <c r="E127" s="53"/>
      <c r="F127" s="52"/>
      <c r="G127" s="52"/>
    </row>
    <row r="128" spans="1:7" ht="15" customHeight="1">
      <c r="A128" s="148" t="s">
        <v>3380</v>
      </c>
      <c r="B128" s="148" t="s">
        <v>26</v>
      </c>
      <c r="C128" s="148" t="s">
        <v>214</v>
      </c>
      <c r="D128" s="148" t="s">
        <v>3667</v>
      </c>
      <c r="E128" s="149" t="s">
        <v>214</v>
      </c>
      <c r="F128" s="149" t="s">
        <v>3663</v>
      </c>
      <c r="G128" s="148" t="s">
        <v>2913</v>
      </c>
    </row>
    <row r="129" spans="1:7" ht="15" customHeight="1">
      <c r="A129" s="148" t="s">
        <v>3022</v>
      </c>
      <c r="B129" s="148" t="s">
        <v>26</v>
      </c>
      <c r="C129" s="148" t="s">
        <v>2921</v>
      </c>
      <c r="D129" s="148" t="s">
        <v>3667</v>
      </c>
      <c r="E129" s="149" t="s">
        <v>3564</v>
      </c>
      <c r="F129" s="149" t="s">
        <v>3663</v>
      </c>
      <c r="G129" s="148" t="s">
        <v>2913</v>
      </c>
    </row>
    <row r="130" spans="1:7" ht="15" customHeight="1">
      <c r="A130" s="148" t="s">
        <v>3023</v>
      </c>
      <c r="B130" s="148" t="s">
        <v>26</v>
      </c>
      <c r="C130" s="148" t="s">
        <v>2921</v>
      </c>
      <c r="D130" s="148" t="s">
        <v>3667</v>
      </c>
      <c r="E130" s="149" t="s">
        <v>3564</v>
      </c>
      <c r="F130" s="149" t="s">
        <v>3663</v>
      </c>
      <c r="G130" s="148" t="s">
        <v>2913</v>
      </c>
    </row>
    <row r="131" spans="1:7" ht="15" customHeight="1">
      <c r="A131" s="148" t="s">
        <v>3024</v>
      </c>
      <c r="B131" s="148" t="s">
        <v>26</v>
      </c>
      <c r="C131" s="148" t="s">
        <v>2921</v>
      </c>
      <c r="D131" s="148" t="s">
        <v>3667</v>
      </c>
      <c r="E131" s="149" t="s">
        <v>3564</v>
      </c>
      <c r="F131" s="149" t="s">
        <v>3663</v>
      </c>
      <c r="G131" s="148" t="s">
        <v>2913</v>
      </c>
    </row>
    <row r="132" spans="1:7" ht="15" customHeight="1">
      <c r="A132" s="148" t="s">
        <v>3025</v>
      </c>
      <c r="B132" s="148" t="s">
        <v>26</v>
      </c>
      <c r="C132" s="148" t="s">
        <v>2921</v>
      </c>
      <c r="D132" s="148" t="s">
        <v>3667</v>
      </c>
      <c r="E132" s="149" t="s">
        <v>3564</v>
      </c>
      <c r="F132" s="149" t="s">
        <v>3663</v>
      </c>
      <c r="G132" s="148" t="s">
        <v>2913</v>
      </c>
    </row>
    <row r="133" spans="1:7" ht="15" customHeight="1">
      <c r="A133" s="148" t="s">
        <v>3381</v>
      </c>
      <c r="B133" s="148" t="s">
        <v>51</v>
      </c>
      <c r="C133" s="148" t="s">
        <v>214</v>
      </c>
      <c r="D133" s="148" t="s">
        <v>3667</v>
      </c>
      <c r="E133" s="149" t="s">
        <v>214</v>
      </c>
      <c r="F133" s="149" t="s">
        <v>3663</v>
      </c>
      <c r="G133" s="148" t="s">
        <v>3382</v>
      </c>
    </row>
    <row r="134" spans="1:7" ht="15" customHeight="1">
      <c r="A134" s="148" t="s">
        <v>3383</v>
      </c>
      <c r="B134" s="148" t="s">
        <v>51</v>
      </c>
      <c r="C134" s="148" t="s">
        <v>214</v>
      </c>
      <c r="D134" s="148" t="s">
        <v>3667</v>
      </c>
      <c r="E134" s="149" t="s">
        <v>214</v>
      </c>
      <c r="F134" s="149" t="s">
        <v>3663</v>
      </c>
      <c r="G134" s="148" t="s">
        <v>2913</v>
      </c>
    </row>
    <row r="135" spans="1:7" ht="15" customHeight="1">
      <c r="A135" s="52" t="s">
        <v>3631</v>
      </c>
      <c r="B135" s="52"/>
      <c r="C135" s="52"/>
      <c r="D135" s="52"/>
      <c r="E135" s="53"/>
      <c r="F135" s="52"/>
      <c r="G135" s="52"/>
    </row>
    <row r="136" spans="1:7" ht="15" customHeight="1">
      <c r="A136" s="148" t="s">
        <v>3385</v>
      </c>
      <c r="B136" s="148" t="s">
        <v>75</v>
      </c>
      <c r="C136" s="148" t="s">
        <v>214</v>
      </c>
      <c r="D136" s="148" t="s">
        <v>3667</v>
      </c>
      <c r="E136" s="149" t="s">
        <v>214</v>
      </c>
      <c r="F136" s="149" t="s">
        <v>3663</v>
      </c>
      <c r="G136" s="148" t="s">
        <v>2913</v>
      </c>
    </row>
    <row r="137" spans="1:7" ht="15" customHeight="1">
      <c r="A137" s="148" t="s">
        <v>3386</v>
      </c>
      <c r="B137" s="148" t="s">
        <v>3387</v>
      </c>
      <c r="C137" s="148" t="s">
        <v>3365</v>
      </c>
      <c r="D137" s="148" t="s">
        <v>3667</v>
      </c>
      <c r="E137" s="149" t="s">
        <v>214</v>
      </c>
      <c r="F137" s="149" t="s">
        <v>3663</v>
      </c>
      <c r="G137" s="148" t="s">
        <v>2913</v>
      </c>
    </row>
    <row r="138" spans="1:7" ht="15" customHeight="1">
      <c r="A138" s="148" t="s">
        <v>3388</v>
      </c>
      <c r="B138" s="148" t="s">
        <v>75</v>
      </c>
      <c r="C138" s="148" t="s">
        <v>3389</v>
      </c>
      <c r="D138" s="148" t="s">
        <v>3667</v>
      </c>
      <c r="E138" s="149" t="s">
        <v>214</v>
      </c>
      <c r="F138" s="149" t="s">
        <v>3663</v>
      </c>
      <c r="G138" s="148" t="s">
        <v>3390</v>
      </c>
    </row>
    <row r="139" spans="1:7" ht="15" customHeight="1">
      <c r="A139" s="148" t="s">
        <v>3027</v>
      </c>
      <c r="B139" s="148" t="s">
        <v>3020</v>
      </c>
      <c r="C139" s="148" t="s">
        <v>3028</v>
      </c>
      <c r="D139" s="148" t="s">
        <v>3667</v>
      </c>
      <c r="E139" s="149" t="s">
        <v>214</v>
      </c>
      <c r="F139" s="149" t="s">
        <v>3663</v>
      </c>
      <c r="G139" s="148" t="s">
        <v>2913</v>
      </c>
    </row>
    <row r="140" spans="1:7" ht="15" customHeight="1">
      <c r="A140" s="148" t="s">
        <v>3030</v>
      </c>
      <c r="B140" s="148" t="s">
        <v>3020</v>
      </c>
      <c r="C140" s="148" t="s">
        <v>2921</v>
      </c>
      <c r="D140" s="148" t="s">
        <v>3667</v>
      </c>
      <c r="E140" s="149" t="s">
        <v>3564</v>
      </c>
      <c r="F140" s="149" t="s">
        <v>3663</v>
      </c>
      <c r="G140" s="148" t="s">
        <v>2913</v>
      </c>
    </row>
    <row r="141" spans="1:7" ht="15" customHeight="1">
      <c r="A141" s="148" t="s">
        <v>3031</v>
      </c>
      <c r="B141" s="148" t="s">
        <v>3020</v>
      </c>
      <c r="C141" s="148" t="s">
        <v>2921</v>
      </c>
      <c r="D141" s="148" t="s">
        <v>3667</v>
      </c>
      <c r="E141" s="149" t="s">
        <v>3564</v>
      </c>
      <c r="F141" s="149" t="s">
        <v>3663</v>
      </c>
      <c r="G141" s="148" t="s">
        <v>2913</v>
      </c>
    </row>
    <row r="142" spans="1:7" ht="15" customHeight="1">
      <c r="A142" s="148" t="s">
        <v>3032</v>
      </c>
      <c r="B142" s="148" t="s">
        <v>3020</v>
      </c>
      <c r="C142" s="148" t="s">
        <v>2921</v>
      </c>
      <c r="D142" s="148" t="s">
        <v>3667</v>
      </c>
      <c r="E142" s="149" t="s">
        <v>3564</v>
      </c>
      <c r="F142" s="149" t="s">
        <v>3663</v>
      </c>
      <c r="G142" s="148" t="s">
        <v>2913</v>
      </c>
    </row>
    <row r="143" spans="1:7" ht="15" customHeight="1">
      <c r="A143" s="148" t="s">
        <v>3391</v>
      </c>
      <c r="B143" s="148" t="s">
        <v>75</v>
      </c>
      <c r="C143" s="148" t="s">
        <v>3083</v>
      </c>
      <c r="D143" s="148" t="s">
        <v>3667</v>
      </c>
      <c r="E143" s="149" t="s">
        <v>3083</v>
      </c>
      <c r="F143" s="149" t="s">
        <v>3663</v>
      </c>
      <c r="G143" s="148" t="s">
        <v>2913</v>
      </c>
    </row>
    <row r="144" spans="1:7" ht="15" customHeight="1">
      <c r="A144" s="148" t="s">
        <v>3392</v>
      </c>
      <c r="B144" s="148" t="s">
        <v>84</v>
      </c>
      <c r="C144" s="148" t="s">
        <v>214</v>
      </c>
      <c r="D144" s="148" t="s">
        <v>3667</v>
      </c>
      <c r="E144" s="149" t="s">
        <v>214</v>
      </c>
      <c r="F144" s="149" t="s">
        <v>3663</v>
      </c>
      <c r="G144" s="148" t="s">
        <v>2913</v>
      </c>
    </row>
    <row r="145" spans="1:7" ht="15" customHeight="1">
      <c r="A145" s="148" t="s">
        <v>3393</v>
      </c>
      <c r="B145" s="148" t="s">
        <v>3387</v>
      </c>
      <c r="C145" s="148" t="s">
        <v>214</v>
      </c>
      <c r="D145" s="148" t="s">
        <v>3667</v>
      </c>
      <c r="E145" s="149" t="s">
        <v>214</v>
      </c>
      <c r="F145" s="149" t="s">
        <v>3663</v>
      </c>
      <c r="G145" s="148" t="s">
        <v>2913</v>
      </c>
    </row>
    <row r="146" spans="1:7" ht="15" customHeight="1">
      <c r="A146" s="52" t="s">
        <v>3632</v>
      </c>
      <c r="B146" s="52"/>
      <c r="C146" s="52"/>
      <c r="D146" s="52"/>
      <c r="E146" s="53"/>
      <c r="F146" s="52"/>
      <c r="G146" s="52"/>
    </row>
    <row r="147" spans="1:7" ht="15" customHeight="1">
      <c r="A147" s="150" t="s">
        <v>3034</v>
      </c>
      <c r="B147" s="150" t="s">
        <v>75</v>
      </c>
      <c r="C147" s="150" t="s">
        <v>3035</v>
      </c>
      <c r="D147" s="150" t="s">
        <v>3667</v>
      </c>
      <c r="E147" s="151" t="s">
        <v>2433</v>
      </c>
      <c r="F147" s="150" t="s">
        <v>2404</v>
      </c>
      <c r="G147" s="150" t="s">
        <v>2913</v>
      </c>
    </row>
    <row r="148" spans="1:7" ht="15" customHeight="1">
      <c r="A148" s="150" t="s">
        <v>3036</v>
      </c>
      <c r="B148" s="150" t="s">
        <v>51</v>
      </c>
      <c r="C148" s="150" t="s">
        <v>3035</v>
      </c>
      <c r="D148" s="150" t="s">
        <v>3667</v>
      </c>
      <c r="E148" s="151" t="s">
        <v>2433</v>
      </c>
      <c r="F148" s="151" t="s">
        <v>2404</v>
      </c>
      <c r="G148" s="150" t="s">
        <v>2913</v>
      </c>
    </row>
    <row r="149" spans="1:7" ht="15" customHeight="1">
      <c r="A149" s="148" t="s">
        <v>3395</v>
      </c>
      <c r="B149" s="148" t="s">
        <v>3020</v>
      </c>
      <c r="C149" s="148" t="s">
        <v>3083</v>
      </c>
      <c r="D149" s="148" t="s">
        <v>3667</v>
      </c>
      <c r="E149" s="149" t="s">
        <v>3083</v>
      </c>
      <c r="F149" s="149" t="s">
        <v>3663</v>
      </c>
      <c r="G149" s="148" t="s">
        <v>2913</v>
      </c>
    </row>
    <row r="150" spans="1:7" ht="15" customHeight="1">
      <c r="A150" s="148" t="s">
        <v>3396</v>
      </c>
      <c r="B150" s="148" t="s">
        <v>3020</v>
      </c>
      <c r="C150" s="148" t="s">
        <v>3397</v>
      </c>
      <c r="D150" s="148" t="s">
        <v>3667</v>
      </c>
      <c r="E150" s="149" t="s">
        <v>3083</v>
      </c>
      <c r="F150" s="149" t="s">
        <v>3663</v>
      </c>
      <c r="G150" s="148" t="s">
        <v>2913</v>
      </c>
    </row>
    <row r="151" spans="1:7" ht="15" customHeight="1">
      <c r="A151" s="148" t="s">
        <v>3398</v>
      </c>
      <c r="B151" s="148" t="s">
        <v>75</v>
      </c>
      <c r="C151" s="148" t="s">
        <v>214</v>
      </c>
      <c r="D151" s="148" t="s">
        <v>3667</v>
      </c>
      <c r="E151" s="149" t="s">
        <v>214</v>
      </c>
      <c r="F151" s="149" t="s">
        <v>3663</v>
      </c>
      <c r="G151" s="148" t="s">
        <v>2913</v>
      </c>
    </row>
    <row r="152" spans="1:7" ht="15" customHeight="1">
      <c r="A152" s="148" t="s">
        <v>3399</v>
      </c>
      <c r="B152" s="148" t="s">
        <v>75</v>
      </c>
      <c r="C152" s="148" t="s">
        <v>214</v>
      </c>
      <c r="D152" s="148" t="s">
        <v>3667</v>
      </c>
      <c r="E152" s="149" t="s">
        <v>214</v>
      </c>
      <c r="F152" s="149" t="s">
        <v>3663</v>
      </c>
      <c r="G152" s="148" t="s">
        <v>2913</v>
      </c>
    </row>
    <row r="153" spans="1:7" ht="15" customHeight="1">
      <c r="A153" s="148" t="s">
        <v>3400</v>
      </c>
      <c r="B153" s="148" t="s">
        <v>51</v>
      </c>
      <c r="C153" s="148" t="s">
        <v>214</v>
      </c>
      <c r="D153" s="148" t="s">
        <v>3667</v>
      </c>
      <c r="E153" s="149" t="s">
        <v>214</v>
      </c>
      <c r="F153" s="149" t="s">
        <v>3663</v>
      </c>
      <c r="G153" s="148" t="s">
        <v>2913</v>
      </c>
    </row>
    <row r="154" spans="1:7" ht="15" customHeight="1">
      <c r="A154" s="148" t="s">
        <v>3401</v>
      </c>
      <c r="B154" s="148" t="s">
        <v>76</v>
      </c>
      <c r="C154" s="148" t="s">
        <v>3083</v>
      </c>
      <c r="D154" s="148" t="s">
        <v>3667</v>
      </c>
      <c r="E154" s="149" t="s">
        <v>3083</v>
      </c>
      <c r="F154" s="149" t="s">
        <v>3663</v>
      </c>
      <c r="G154" s="148" t="s">
        <v>2913</v>
      </c>
    </row>
    <row r="155" spans="1:7" ht="15" customHeight="1">
      <c r="A155" s="148" t="s">
        <v>3402</v>
      </c>
      <c r="B155" s="148" t="s">
        <v>76</v>
      </c>
      <c r="C155" s="148" t="s">
        <v>3083</v>
      </c>
      <c r="D155" s="148" t="s">
        <v>3667</v>
      </c>
      <c r="E155" s="149" t="s">
        <v>3083</v>
      </c>
      <c r="F155" s="149" t="s">
        <v>3663</v>
      </c>
      <c r="G155" s="148" t="s">
        <v>2913</v>
      </c>
    </row>
    <row r="156" spans="1:7" ht="15" customHeight="1">
      <c r="A156" s="148" t="s">
        <v>3037</v>
      </c>
      <c r="B156" s="148" t="s">
        <v>3020</v>
      </c>
      <c r="C156" s="148" t="s">
        <v>2921</v>
      </c>
      <c r="D156" s="148" t="s">
        <v>3667</v>
      </c>
      <c r="E156" s="149" t="s">
        <v>3564</v>
      </c>
      <c r="F156" s="149" t="s">
        <v>3663</v>
      </c>
      <c r="G156" s="148" t="s">
        <v>2913</v>
      </c>
    </row>
    <row r="157" spans="1:7" ht="15" customHeight="1">
      <c r="A157" s="148" t="s">
        <v>3403</v>
      </c>
      <c r="B157" s="148" t="s">
        <v>76</v>
      </c>
      <c r="C157" s="148" t="s">
        <v>214</v>
      </c>
      <c r="D157" s="148" t="s">
        <v>3667</v>
      </c>
      <c r="E157" s="149" t="s">
        <v>214</v>
      </c>
      <c r="F157" s="149" t="s">
        <v>3663</v>
      </c>
      <c r="G157" s="148" t="s">
        <v>3404</v>
      </c>
    </row>
    <row r="158" spans="1:7" ht="15" customHeight="1">
      <c r="A158" s="148" t="s">
        <v>3038</v>
      </c>
      <c r="B158" s="148" t="s">
        <v>3020</v>
      </c>
      <c r="C158" s="148" t="s">
        <v>2921</v>
      </c>
      <c r="D158" s="148" t="s">
        <v>3667</v>
      </c>
      <c r="E158" s="149" t="s">
        <v>3564</v>
      </c>
      <c r="F158" s="149" t="s">
        <v>3663</v>
      </c>
      <c r="G158" s="148" t="s">
        <v>2913</v>
      </c>
    </row>
    <row r="159" spans="1:7" ht="15" customHeight="1">
      <c r="A159" s="52" t="s">
        <v>3633</v>
      </c>
      <c r="B159" s="52"/>
      <c r="C159" s="52"/>
      <c r="D159" s="52"/>
      <c r="E159" s="53"/>
      <c r="F159" s="52"/>
      <c r="G159" s="52"/>
    </row>
    <row r="160" spans="1:7" ht="15" customHeight="1">
      <c r="A160" s="148" t="s">
        <v>3406</v>
      </c>
      <c r="B160" s="148" t="s">
        <v>83</v>
      </c>
      <c r="C160" s="148" t="s">
        <v>214</v>
      </c>
      <c r="D160" s="148" t="s">
        <v>3667</v>
      </c>
      <c r="E160" s="149" t="s">
        <v>214</v>
      </c>
      <c r="F160" s="149" t="s">
        <v>3663</v>
      </c>
      <c r="G160" s="148" t="s">
        <v>2913</v>
      </c>
    </row>
    <row r="161" spans="1:7" ht="15" customHeight="1">
      <c r="A161" s="148" t="s">
        <v>3407</v>
      </c>
      <c r="B161" s="148" t="s">
        <v>85</v>
      </c>
      <c r="C161" s="148" t="s">
        <v>214</v>
      </c>
      <c r="D161" s="148" t="s">
        <v>3667</v>
      </c>
      <c r="E161" s="149" t="s">
        <v>214</v>
      </c>
      <c r="F161" s="149" t="s">
        <v>3663</v>
      </c>
      <c r="G161" s="148" t="s">
        <v>2913</v>
      </c>
    </row>
    <row r="162" spans="1:7" ht="15" customHeight="1">
      <c r="A162" s="52" t="s">
        <v>3480</v>
      </c>
      <c r="B162" s="52"/>
      <c r="C162" s="52"/>
      <c r="D162" s="52"/>
      <c r="E162" s="53"/>
      <c r="F162" s="52"/>
      <c r="G162" s="52"/>
    </row>
    <row r="163" spans="1:7" ht="15" customHeight="1">
      <c r="A163" s="148" t="s">
        <v>3416</v>
      </c>
      <c r="B163" s="148" t="s">
        <v>3041</v>
      </c>
      <c r="C163" s="148" t="s">
        <v>3083</v>
      </c>
      <c r="D163" s="148" t="s">
        <v>3667</v>
      </c>
      <c r="E163" s="149" t="s">
        <v>3083</v>
      </c>
      <c r="F163" s="149" t="s">
        <v>3663</v>
      </c>
      <c r="G163" s="148" t="s">
        <v>3417</v>
      </c>
    </row>
    <row r="164" spans="1:7" ht="15" customHeight="1">
      <c r="A164" s="148" t="s">
        <v>3418</v>
      </c>
      <c r="B164" s="148" t="s">
        <v>89</v>
      </c>
      <c r="C164" s="148" t="s">
        <v>214</v>
      </c>
      <c r="D164" s="148" t="s">
        <v>3667</v>
      </c>
      <c r="E164" s="149" t="s">
        <v>214</v>
      </c>
      <c r="F164" s="149" t="s">
        <v>3663</v>
      </c>
      <c r="G164" s="148" t="s">
        <v>3419</v>
      </c>
    </row>
    <row r="165" spans="1:7" ht="15" customHeight="1">
      <c r="A165" s="148" t="s">
        <v>3420</v>
      </c>
      <c r="B165" s="148" t="s">
        <v>3421</v>
      </c>
      <c r="C165" s="148" t="s">
        <v>214</v>
      </c>
      <c r="D165" s="148" t="s">
        <v>3667</v>
      </c>
      <c r="E165" s="149" t="s">
        <v>214</v>
      </c>
      <c r="F165" s="149" t="s">
        <v>3663</v>
      </c>
      <c r="G165" s="148" t="s">
        <v>3422</v>
      </c>
    </row>
    <row r="166" spans="1:7" ht="15" customHeight="1">
      <c r="A166" s="148" t="s">
        <v>3424</v>
      </c>
      <c r="B166" s="148" t="s">
        <v>3421</v>
      </c>
      <c r="C166" s="148" t="s">
        <v>1902</v>
      </c>
      <c r="D166" s="148" t="s">
        <v>3667</v>
      </c>
      <c r="E166" s="149" t="s">
        <v>214</v>
      </c>
      <c r="F166" s="149" t="s">
        <v>3663</v>
      </c>
      <c r="G166" s="148" t="s">
        <v>2913</v>
      </c>
    </row>
    <row r="167" spans="1:7" ht="15" customHeight="1">
      <c r="A167" s="148" t="s">
        <v>3425</v>
      </c>
      <c r="B167" s="148" t="s">
        <v>86</v>
      </c>
      <c r="C167" s="148" t="s">
        <v>214</v>
      </c>
      <c r="D167" s="148" t="s">
        <v>3667</v>
      </c>
      <c r="E167" s="149" t="s">
        <v>214</v>
      </c>
      <c r="F167" s="149" t="s">
        <v>3663</v>
      </c>
      <c r="G167" s="148" t="s">
        <v>2913</v>
      </c>
    </row>
    <row r="168" spans="1:7" ht="15" customHeight="1">
      <c r="A168" s="148" t="s">
        <v>3059</v>
      </c>
      <c r="B168" s="148" t="s">
        <v>3060</v>
      </c>
      <c r="C168" s="148" t="s">
        <v>2921</v>
      </c>
      <c r="D168" s="148" t="s">
        <v>3667</v>
      </c>
      <c r="E168" s="149" t="s">
        <v>3564</v>
      </c>
      <c r="F168" s="149" t="s">
        <v>3663</v>
      </c>
      <c r="G168" s="148" t="s">
        <v>2913</v>
      </c>
    </row>
    <row r="169" spans="1:7" ht="15" customHeight="1">
      <c r="A169" s="148" t="s">
        <v>3059</v>
      </c>
      <c r="B169" s="148" t="s">
        <v>3060</v>
      </c>
      <c r="C169" s="148" t="s">
        <v>2921</v>
      </c>
      <c r="D169" s="148" t="s">
        <v>3667</v>
      </c>
      <c r="E169" s="149" t="s">
        <v>3564</v>
      </c>
      <c r="F169" s="149" t="s">
        <v>3663</v>
      </c>
      <c r="G169" s="148" t="s">
        <v>2913</v>
      </c>
    </row>
    <row r="170" spans="1:7" ht="15" customHeight="1">
      <c r="A170" s="52" t="s">
        <v>3481</v>
      </c>
      <c r="B170" s="52"/>
      <c r="C170" s="52"/>
      <c r="D170" s="52"/>
      <c r="E170" s="53"/>
      <c r="F170" s="52"/>
      <c r="G170" s="52"/>
    </row>
    <row r="171" spans="1:7" ht="15" customHeight="1">
      <c r="A171" s="148" t="s">
        <v>3427</v>
      </c>
      <c r="B171" s="148" t="s">
        <v>91</v>
      </c>
      <c r="C171" s="148" t="s">
        <v>3083</v>
      </c>
      <c r="D171" s="148" t="s">
        <v>3667</v>
      </c>
      <c r="E171" s="149" t="s">
        <v>3083</v>
      </c>
      <c r="F171" s="149" t="s">
        <v>3663</v>
      </c>
      <c r="G171" s="148" t="s">
        <v>2913</v>
      </c>
    </row>
    <row r="172" spans="1:7" ht="15" customHeight="1">
      <c r="A172" s="148" t="s">
        <v>3428</v>
      </c>
      <c r="B172" s="148" t="s">
        <v>89</v>
      </c>
      <c r="C172" s="148" t="s">
        <v>3083</v>
      </c>
      <c r="D172" s="148" t="s">
        <v>3667</v>
      </c>
      <c r="E172" s="149" t="s">
        <v>3083</v>
      </c>
      <c r="F172" s="149" t="s">
        <v>3663</v>
      </c>
      <c r="G172" s="148" t="s">
        <v>3429</v>
      </c>
    </row>
    <row r="173" spans="1:7" ht="15" customHeight="1">
      <c r="A173" s="148" t="s">
        <v>3430</v>
      </c>
      <c r="B173" s="148" t="s">
        <v>90</v>
      </c>
      <c r="C173" s="148" t="s">
        <v>3083</v>
      </c>
      <c r="D173" s="148" t="s">
        <v>3667</v>
      </c>
      <c r="E173" s="149" t="s">
        <v>3083</v>
      </c>
      <c r="F173" s="149" t="s">
        <v>3663</v>
      </c>
      <c r="G173" s="148" t="s">
        <v>3431</v>
      </c>
    </row>
    <row r="174" spans="1:7" ht="15" customHeight="1">
      <c r="A174" s="148" t="s">
        <v>3432</v>
      </c>
      <c r="B174" s="148" t="s">
        <v>90</v>
      </c>
      <c r="C174" s="148" t="s">
        <v>3083</v>
      </c>
      <c r="D174" s="148" t="s">
        <v>3667</v>
      </c>
      <c r="E174" s="149" t="s">
        <v>3083</v>
      </c>
      <c r="F174" s="149" t="s">
        <v>3663</v>
      </c>
      <c r="G174" s="148" t="s">
        <v>3433</v>
      </c>
    </row>
    <row r="175" spans="1:7" ht="15" customHeight="1">
      <c r="A175" s="148" t="s">
        <v>3434</v>
      </c>
      <c r="B175" s="148" t="s">
        <v>89</v>
      </c>
      <c r="C175" s="148" t="s">
        <v>214</v>
      </c>
      <c r="D175" s="148" t="s">
        <v>3667</v>
      </c>
      <c r="E175" s="149" t="s">
        <v>214</v>
      </c>
      <c r="F175" s="149" t="s">
        <v>3663</v>
      </c>
      <c r="G175" s="148" t="s">
        <v>2913</v>
      </c>
    </row>
    <row r="176" spans="1:7" ht="15" customHeight="1">
      <c r="A176" s="52" t="s">
        <v>3482</v>
      </c>
      <c r="B176" s="52"/>
      <c r="C176" s="52"/>
      <c r="D176" s="52"/>
      <c r="E176" s="53"/>
      <c r="F176" s="52"/>
      <c r="G176" s="52"/>
    </row>
    <row r="177" spans="1:7" ht="15" customHeight="1">
      <c r="A177" s="148" t="s">
        <v>3438</v>
      </c>
      <c r="B177" s="148" t="s">
        <v>94</v>
      </c>
      <c r="C177" s="148" t="s">
        <v>214</v>
      </c>
      <c r="D177" s="148" t="s">
        <v>3667</v>
      </c>
      <c r="E177" s="149" t="s">
        <v>214</v>
      </c>
      <c r="F177" s="149" t="s">
        <v>3663</v>
      </c>
      <c r="G177" s="148" t="s">
        <v>2913</v>
      </c>
    </row>
    <row r="178" spans="1:7" ht="15" customHeight="1">
      <c r="A178" s="148" t="s">
        <v>3439</v>
      </c>
      <c r="B178" s="148" t="s">
        <v>94</v>
      </c>
      <c r="C178" s="148" t="s">
        <v>3083</v>
      </c>
      <c r="D178" s="148" t="s">
        <v>3667</v>
      </c>
      <c r="E178" s="149" t="s">
        <v>3083</v>
      </c>
      <c r="F178" s="149" t="s">
        <v>3663</v>
      </c>
      <c r="G178" s="148" t="s">
        <v>3440</v>
      </c>
    </row>
    <row r="179" spans="1:7" ht="15" customHeight="1">
      <c r="A179" s="150" t="s">
        <v>3441</v>
      </c>
      <c r="B179" s="150" t="s">
        <v>95</v>
      </c>
      <c r="C179" s="150" t="s">
        <v>3442</v>
      </c>
      <c r="D179" s="150" t="s">
        <v>3667</v>
      </c>
      <c r="E179" s="151" t="s">
        <v>3506</v>
      </c>
      <c r="F179" s="151" t="s">
        <v>2404</v>
      </c>
      <c r="G179" s="150" t="s">
        <v>3444</v>
      </c>
    </row>
    <row r="180" spans="1:7" ht="15" customHeight="1">
      <c r="A180" s="148" t="s">
        <v>3445</v>
      </c>
      <c r="B180" s="148" t="s">
        <v>95</v>
      </c>
      <c r="C180" s="148" t="s">
        <v>3297</v>
      </c>
      <c r="D180" s="148" t="s">
        <v>3667</v>
      </c>
      <c r="E180" s="149" t="s">
        <v>214</v>
      </c>
      <c r="F180" s="149" t="s">
        <v>3663</v>
      </c>
      <c r="G180" s="148" t="s">
        <v>3446</v>
      </c>
    </row>
    <row r="181" spans="1:7" ht="15" customHeight="1">
      <c r="A181" s="148" t="s">
        <v>3447</v>
      </c>
      <c r="B181" s="148" t="s">
        <v>94</v>
      </c>
      <c r="C181" s="148" t="s">
        <v>3448</v>
      </c>
      <c r="D181" s="148" t="s">
        <v>3667</v>
      </c>
      <c r="E181" s="149" t="s">
        <v>214</v>
      </c>
      <c r="F181" s="149" t="s">
        <v>3663</v>
      </c>
      <c r="G181" s="148" t="s">
        <v>2913</v>
      </c>
    </row>
    <row r="182" spans="1:7" ht="15" customHeight="1">
      <c r="A182" s="148" t="s">
        <v>3449</v>
      </c>
      <c r="B182" s="148" t="s">
        <v>94</v>
      </c>
      <c r="C182" s="148" t="s">
        <v>3450</v>
      </c>
      <c r="D182" s="148" t="s">
        <v>3667</v>
      </c>
      <c r="E182" s="149" t="s">
        <v>214</v>
      </c>
      <c r="F182" s="149" t="s">
        <v>3663</v>
      </c>
      <c r="G182" s="148" t="s">
        <v>3451</v>
      </c>
    </row>
    <row r="183" spans="1:7" ht="15" customHeight="1">
      <c r="A183" s="148" t="s">
        <v>3452</v>
      </c>
      <c r="B183" s="148" t="s">
        <v>94</v>
      </c>
      <c r="C183" s="148" t="s">
        <v>3453</v>
      </c>
      <c r="D183" s="148" t="s">
        <v>3667</v>
      </c>
      <c r="E183" s="149" t="s">
        <v>214</v>
      </c>
      <c r="F183" s="149" t="s">
        <v>3663</v>
      </c>
      <c r="G183" s="148" t="s">
        <v>3454</v>
      </c>
    </row>
    <row r="184" spans="1:7" ht="15" customHeight="1">
      <c r="A184" s="52" t="s">
        <v>3635</v>
      </c>
      <c r="B184" s="52"/>
      <c r="C184" s="52"/>
      <c r="D184" s="52"/>
      <c r="E184" s="53"/>
      <c r="F184" s="52"/>
      <c r="G184" s="52"/>
    </row>
    <row r="185" spans="1:7" ht="15" customHeight="1">
      <c r="A185" s="148" t="s">
        <v>3456</v>
      </c>
      <c r="B185" s="148" t="s">
        <v>100</v>
      </c>
      <c r="C185" s="148" t="s">
        <v>3457</v>
      </c>
      <c r="D185" s="148" t="s">
        <v>3667</v>
      </c>
      <c r="E185" s="149" t="s">
        <v>214</v>
      </c>
      <c r="F185" s="149" t="s">
        <v>3663</v>
      </c>
      <c r="G185" s="148" t="s">
        <v>3458</v>
      </c>
    </row>
    <row r="186" spans="1:7" ht="15" customHeight="1">
      <c r="A186" s="148" t="s">
        <v>3076</v>
      </c>
      <c r="B186" s="148" t="s">
        <v>103</v>
      </c>
      <c r="C186" s="148" t="s">
        <v>2921</v>
      </c>
      <c r="D186" s="148" t="s">
        <v>3667</v>
      </c>
      <c r="E186" s="149" t="s">
        <v>3564</v>
      </c>
      <c r="F186" s="149" t="s">
        <v>3663</v>
      </c>
      <c r="G186" s="148" t="s">
        <v>2913</v>
      </c>
    </row>
    <row r="187" spans="1:7" ht="15" customHeight="1">
      <c r="A187" s="148" t="s">
        <v>3077</v>
      </c>
      <c r="B187" s="148" t="s">
        <v>101</v>
      </c>
      <c r="C187" s="148" t="s">
        <v>3078</v>
      </c>
      <c r="D187" s="148" t="s">
        <v>3667</v>
      </c>
      <c r="E187" s="149" t="s">
        <v>214</v>
      </c>
      <c r="F187" s="149" t="s">
        <v>3663</v>
      </c>
      <c r="G187" s="148" t="s">
        <v>3079</v>
      </c>
    </row>
    <row r="188" spans="1:7" ht="15" customHeight="1">
      <c r="A188" s="148" t="s">
        <v>3080</v>
      </c>
      <c r="B188" s="148" t="s">
        <v>3020</v>
      </c>
      <c r="C188" s="148" t="s">
        <v>2921</v>
      </c>
      <c r="D188" s="148" t="s">
        <v>3667</v>
      </c>
      <c r="E188" s="149" t="s">
        <v>3564</v>
      </c>
      <c r="F188" s="149" t="s">
        <v>3663</v>
      </c>
      <c r="G188" s="148" t="s">
        <v>2913</v>
      </c>
    </row>
    <row r="189" spans="1:7" ht="15" customHeight="1">
      <c r="A189" s="148" t="s">
        <v>3459</v>
      </c>
      <c r="B189" s="148" t="s">
        <v>3020</v>
      </c>
      <c r="C189" s="148" t="s">
        <v>214</v>
      </c>
      <c r="D189" s="148" t="s">
        <v>3667</v>
      </c>
      <c r="E189" s="149" t="s">
        <v>214</v>
      </c>
      <c r="F189" s="149" t="s">
        <v>3663</v>
      </c>
      <c r="G189" s="148" t="s">
        <v>2913</v>
      </c>
    </row>
    <row r="190" spans="1:7" ht="15" customHeight="1">
      <c r="A190" s="52" t="s">
        <v>3486</v>
      </c>
      <c r="B190" s="52"/>
      <c r="C190" s="52"/>
      <c r="D190" s="52"/>
      <c r="E190" s="53"/>
      <c r="F190" s="52"/>
      <c r="G190" s="52"/>
    </row>
    <row r="191" spans="1:7" ht="15" customHeight="1">
      <c r="A191" s="148" t="s">
        <v>3103</v>
      </c>
      <c r="B191" s="148" t="s">
        <v>35</v>
      </c>
      <c r="C191" s="148" t="s">
        <v>3104</v>
      </c>
      <c r="D191" s="148" t="s">
        <v>3668</v>
      </c>
      <c r="E191" s="149" t="s">
        <v>3598</v>
      </c>
      <c r="F191" s="149" t="s">
        <v>3663</v>
      </c>
      <c r="G191" s="148" t="s">
        <v>3106</v>
      </c>
    </row>
    <row r="192" spans="1:7" ht="15" customHeight="1">
      <c r="A192" s="52" t="s">
        <v>3489</v>
      </c>
      <c r="B192" s="52"/>
      <c r="C192" s="52"/>
      <c r="D192" s="52"/>
      <c r="E192" s="53"/>
      <c r="F192" s="52"/>
      <c r="G192" s="52"/>
    </row>
    <row r="193" spans="1:7" ht="15" customHeight="1">
      <c r="A193" s="148" t="s">
        <v>2969</v>
      </c>
      <c r="B193" s="148" t="s">
        <v>35</v>
      </c>
      <c r="C193" s="148" t="s">
        <v>2921</v>
      </c>
      <c r="D193" s="148" t="s">
        <v>3668</v>
      </c>
      <c r="E193" s="149" t="s">
        <v>2922</v>
      </c>
      <c r="F193" s="149" t="s">
        <v>3663</v>
      </c>
      <c r="G193" s="148" t="s">
        <v>2913</v>
      </c>
    </row>
    <row r="194" spans="1:7" ht="15" customHeight="1">
      <c r="A194" s="52" t="s">
        <v>3492</v>
      </c>
      <c r="B194" s="52"/>
      <c r="C194" s="52"/>
      <c r="D194" s="52"/>
      <c r="E194" s="53"/>
      <c r="F194" s="52"/>
      <c r="G194" s="52"/>
    </row>
    <row r="195" spans="1:7" ht="15" customHeight="1">
      <c r="A195" s="148" t="s">
        <v>3267</v>
      </c>
      <c r="B195" s="148" t="s">
        <v>33</v>
      </c>
      <c r="C195" s="148" t="s">
        <v>3268</v>
      </c>
      <c r="D195" s="148" t="s">
        <v>3668</v>
      </c>
      <c r="E195" s="149" t="s">
        <v>235</v>
      </c>
      <c r="F195" s="149" t="s">
        <v>3663</v>
      </c>
      <c r="G195" s="148" t="s">
        <v>3270</v>
      </c>
    </row>
    <row r="196" spans="1:7" ht="15" customHeight="1">
      <c r="A196" s="52" t="s">
        <v>3495</v>
      </c>
      <c r="B196" s="52"/>
      <c r="C196" s="52"/>
      <c r="D196" s="52"/>
      <c r="E196" s="53"/>
      <c r="F196" s="52"/>
      <c r="G196" s="52"/>
    </row>
    <row r="197" spans="1:7" ht="15" customHeight="1">
      <c r="A197" s="148" t="s">
        <v>3016</v>
      </c>
      <c r="B197" s="148" t="s">
        <v>10</v>
      </c>
      <c r="C197" s="148" t="s">
        <v>2925</v>
      </c>
      <c r="D197" s="148" t="s">
        <v>3668</v>
      </c>
      <c r="E197" s="149" t="s">
        <v>2918</v>
      </c>
      <c r="F197" s="149" t="s">
        <v>3663</v>
      </c>
      <c r="G197" s="148" t="s">
        <v>3017</v>
      </c>
    </row>
    <row r="198" spans="1:7" ht="15" customHeight="1">
      <c r="A198" s="150" t="s">
        <v>3340</v>
      </c>
      <c r="B198" s="150" t="s">
        <v>3020</v>
      </c>
      <c r="C198" s="150" t="s">
        <v>1330</v>
      </c>
      <c r="D198" s="150" t="s">
        <v>3668</v>
      </c>
      <c r="E198" s="151" t="s">
        <v>1330</v>
      </c>
      <c r="F198" s="151" t="s">
        <v>2819</v>
      </c>
      <c r="G198" s="150" t="s">
        <v>2913</v>
      </c>
    </row>
    <row r="199" spans="1:7" ht="15" customHeight="1">
      <c r="A199" s="150" t="s">
        <v>3341</v>
      </c>
      <c r="B199" s="150"/>
      <c r="C199" s="150" t="s">
        <v>3342</v>
      </c>
      <c r="D199" s="150" t="s">
        <v>3668</v>
      </c>
      <c r="E199" s="151" t="s">
        <v>1330</v>
      </c>
      <c r="F199" s="151" t="s">
        <v>2819</v>
      </c>
      <c r="G199" s="150" t="s">
        <v>2913</v>
      </c>
    </row>
    <row r="200" spans="1:7" ht="15" customHeight="1">
      <c r="A200" s="52" t="s">
        <v>3496</v>
      </c>
      <c r="B200" s="52"/>
      <c r="C200" s="52"/>
      <c r="D200" s="52"/>
      <c r="E200" s="53"/>
      <c r="F200" s="52"/>
      <c r="G200" s="52"/>
    </row>
    <row r="201" spans="1:7" ht="15" customHeight="1">
      <c r="A201" s="148" t="s">
        <v>3019</v>
      </c>
      <c r="B201" s="148" t="s">
        <v>3020</v>
      </c>
      <c r="C201" s="148" t="s">
        <v>2921</v>
      </c>
      <c r="D201" s="148" t="s">
        <v>3668</v>
      </c>
      <c r="E201" s="149" t="s">
        <v>2922</v>
      </c>
      <c r="F201" s="149" t="s">
        <v>3663</v>
      </c>
      <c r="G201" s="148" t="s">
        <v>2913</v>
      </c>
    </row>
    <row r="202" spans="1:7" ht="15" customHeight="1">
      <c r="A202" s="52" t="s">
        <v>3497</v>
      </c>
      <c r="B202" s="52"/>
      <c r="C202" s="52"/>
      <c r="D202" s="52"/>
      <c r="E202" s="53"/>
      <c r="F202" s="52"/>
      <c r="G202" s="52"/>
    </row>
    <row r="203" spans="1:7" ht="15" customHeight="1">
      <c r="A203" s="148" t="s">
        <v>3357</v>
      </c>
      <c r="B203" s="148" t="s">
        <v>3047</v>
      </c>
      <c r="C203" s="148" t="s">
        <v>3358</v>
      </c>
      <c r="D203" s="148" t="s">
        <v>3668</v>
      </c>
      <c r="E203" s="149" t="s">
        <v>3666</v>
      </c>
      <c r="F203" s="149" t="s">
        <v>3663</v>
      </c>
      <c r="G203" s="148" t="s">
        <v>2913</v>
      </c>
    </row>
    <row r="204" spans="1:7" ht="15" customHeight="1">
      <c r="A204" s="52" t="s">
        <v>3498</v>
      </c>
      <c r="B204" s="52"/>
      <c r="C204" s="52"/>
      <c r="D204" s="52"/>
      <c r="E204" s="53"/>
      <c r="F204" s="52"/>
      <c r="G204" s="52"/>
    </row>
    <row r="205" spans="1:7" ht="15" customHeight="1">
      <c r="A205" s="148" t="s">
        <v>3612</v>
      </c>
      <c r="B205" s="148" t="s">
        <v>3369</v>
      </c>
      <c r="C205" s="148" t="s">
        <v>3613</v>
      </c>
      <c r="D205" s="148" t="s">
        <v>3668</v>
      </c>
      <c r="E205" s="149" t="s">
        <v>235</v>
      </c>
      <c r="F205" s="149" t="s">
        <v>3663</v>
      </c>
      <c r="G205" s="148" t="s">
        <v>2913</v>
      </c>
    </row>
    <row r="206" spans="1:7" ht="15" customHeight="1">
      <c r="A206" s="52" t="s">
        <v>3499</v>
      </c>
      <c r="B206" s="52"/>
      <c r="C206" s="52"/>
      <c r="D206" s="52"/>
      <c r="E206" s="53"/>
      <c r="F206" s="52"/>
      <c r="G206" s="52"/>
    </row>
    <row r="207" spans="1:7" ht="15" customHeight="1">
      <c r="A207" s="148" t="s">
        <v>3022</v>
      </c>
      <c r="B207" s="148" t="s">
        <v>26</v>
      </c>
      <c r="C207" s="148" t="s">
        <v>2921</v>
      </c>
      <c r="D207" s="148" t="s">
        <v>3668</v>
      </c>
      <c r="E207" s="149" t="s">
        <v>2922</v>
      </c>
      <c r="F207" s="149" t="s">
        <v>3663</v>
      </c>
      <c r="G207" s="148" t="s">
        <v>2913</v>
      </c>
    </row>
    <row r="208" spans="1:7" ht="15" customHeight="1">
      <c r="A208" s="148" t="s">
        <v>3023</v>
      </c>
      <c r="B208" s="148" t="s">
        <v>26</v>
      </c>
      <c r="C208" s="148" t="s">
        <v>2921</v>
      </c>
      <c r="D208" s="148" t="s">
        <v>3668</v>
      </c>
      <c r="E208" s="149" t="s">
        <v>2922</v>
      </c>
      <c r="F208" s="149" t="s">
        <v>3663</v>
      </c>
      <c r="G208" s="148" t="s">
        <v>2913</v>
      </c>
    </row>
    <row r="209" spans="1:7" ht="15" customHeight="1">
      <c r="A209" s="148" t="s">
        <v>3024</v>
      </c>
      <c r="B209" s="148" t="s">
        <v>26</v>
      </c>
      <c r="C209" s="148" t="s">
        <v>2921</v>
      </c>
      <c r="D209" s="148" t="s">
        <v>3668</v>
      </c>
      <c r="E209" s="149" t="s">
        <v>2922</v>
      </c>
      <c r="F209" s="149" t="s">
        <v>3663</v>
      </c>
      <c r="G209" s="148" t="s">
        <v>2913</v>
      </c>
    </row>
    <row r="210" spans="1:7" ht="15" customHeight="1">
      <c r="A210" s="148" t="s">
        <v>3025</v>
      </c>
      <c r="B210" s="148" t="s">
        <v>26</v>
      </c>
      <c r="C210" s="148" t="s">
        <v>2921</v>
      </c>
      <c r="D210" s="148" t="s">
        <v>3668</v>
      </c>
      <c r="E210" s="149" t="s">
        <v>2922</v>
      </c>
      <c r="F210" s="149" t="s">
        <v>3663</v>
      </c>
      <c r="G210" s="148" t="s">
        <v>2913</v>
      </c>
    </row>
    <row r="211" spans="1:7" ht="15" customHeight="1">
      <c r="A211" s="52" t="s">
        <v>3500</v>
      </c>
      <c r="B211" s="52"/>
      <c r="C211" s="52"/>
      <c r="D211" s="52"/>
      <c r="E211" s="53"/>
      <c r="F211" s="52"/>
      <c r="G211" s="52"/>
    </row>
    <row r="212" spans="1:7" ht="15" customHeight="1">
      <c r="A212" s="148" t="s">
        <v>3030</v>
      </c>
      <c r="B212" s="148" t="s">
        <v>3020</v>
      </c>
      <c r="C212" s="148" t="s">
        <v>2921</v>
      </c>
      <c r="D212" s="148" t="s">
        <v>3668</v>
      </c>
      <c r="E212" s="149" t="s">
        <v>2922</v>
      </c>
      <c r="F212" s="149" t="s">
        <v>3663</v>
      </c>
      <c r="G212" s="148" t="s">
        <v>2913</v>
      </c>
    </row>
    <row r="213" spans="1:7" ht="15" customHeight="1">
      <c r="A213" s="148" t="s">
        <v>3031</v>
      </c>
      <c r="B213" s="148" t="s">
        <v>3020</v>
      </c>
      <c r="C213" s="148" t="s">
        <v>2921</v>
      </c>
      <c r="D213" s="148" t="s">
        <v>3668</v>
      </c>
      <c r="E213" s="149" t="s">
        <v>2922</v>
      </c>
      <c r="F213" s="149" t="s">
        <v>3663</v>
      </c>
      <c r="G213" s="148" t="s">
        <v>2913</v>
      </c>
    </row>
    <row r="214" spans="1:7" ht="15" customHeight="1">
      <c r="A214" s="148" t="s">
        <v>3032</v>
      </c>
      <c r="B214" s="148" t="s">
        <v>3020</v>
      </c>
      <c r="C214" s="148" t="s">
        <v>2921</v>
      </c>
      <c r="D214" s="148" t="s">
        <v>3668</v>
      </c>
      <c r="E214" s="149" t="s">
        <v>2922</v>
      </c>
      <c r="F214" s="149" t="s">
        <v>3663</v>
      </c>
      <c r="G214" s="148" t="s">
        <v>2913</v>
      </c>
    </row>
    <row r="215" spans="1:7" ht="15" customHeight="1">
      <c r="A215" s="52" t="s">
        <v>3501</v>
      </c>
      <c r="B215" s="52"/>
      <c r="C215" s="52"/>
      <c r="D215" s="52"/>
      <c r="E215" s="53"/>
      <c r="F215" s="52"/>
      <c r="G215" s="52"/>
    </row>
    <row r="216" spans="1:7" ht="15" customHeight="1">
      <c r="A216" s="148" t="s">
        <v>3037</v>
      </c>
      <c r="B216" s="148" t="s">
        <v>3020</v>
      </c>
      <c r="C216" s="148" t="s">
        <v>2921</v>
      </c>
      <c r="D216" s="148" t="s">
        <v>3668</v>
      </c>
      <c r="E216" s="149" t="s">
        <v>2922</v>
      </c>
      <c r="F216" s="149" t="s">
        <v>3663</v>
      </c>
      <c r="G216" s="148" t="s">
        <v>2913</v>
      </c>
    </row>
    <row r="217" spans="1:7" ht="15" customHeight="1">
      <c r="A217" s="148" t="s">
        <v>3038</v>
      </c>
      <c r="B217" s="148" t="s">
        <v>3020</v>
      </c>
      <c r="C217" s="148" t="s">
        <v>2921</v>
      </c>
      <c r="D217" s="148" t="s">
        <v>3668</v>
      </c>
      <c r="E217" s="149" t="s">
        <v>2922</v>
      </c>
      <c r="F217" s="149" t="s">
        <v>3663</v>
      </c>
      <c r="G217" s="148" t="s">
        <v>2913</v>
      </c>
    </row>
    <row r="218" spans="1:7" ht="15" customHeight="1">
      <c r="A218" s="52" t="s">
        <v>3503</v>
      </c>
      <c r="B218" s="52"/>
      <c r="C218" s="52"/>
      <c r="D218" s="52"/>
      <c r="E218" s="53"/>
      <c r="F218" s="52"/>
      <c r="G218" s="52"/>
    </row>
    <row r="219" spans="1:7" ht="15" customHeight="1">
      <c r="A219" s="148" t="s">
        <v>3040</v>
      </c>
      <c r="B219" s="148" t="s">
        <v>3041</v>
      </c>
      <c r="C219" s="148" t="s">
        <v>2925</v>
      </c>
      <c r="D219" s="148" t="s">
        <v>3668</v>
      </c>
      <c r="E219" s="149" t="s">
        <v>2918</v>
      </c>
      <c r="F219" s="149" t="s">
        <v>3663</v>
      </c>
      <c r="G219" s="148" t="s">
        <v>3042</v>
      </c>
    </row>
    <row r="220" spans="1:7" ht="15" customHeight="1">
      <c r="A220" s="148" t="s">
        <v>3043</v>
      </c>
      <c r="B220" s="148" t="s">
        <v>3044</v>
      </c>
      <c r="C220" s="148" t="s">
        <v>2925</v>
      </c>
      <c r="D220" s="148" t="s">
        <v>3668</v>
      </c>
      <c r="E220" s="149" t="s">
        <v>2918</v>
      </c>
      <c r="F220" s="149" t="s">
        <v>3663</v>
      </c>
      <c r="G220" s="148" t="s">
        <v>3045</v>
      </c>
    </row>
    <row r="221" spans="1:7" ht="15" customHeight="1">
      <c r="A221" s="148" t="s">
        <v>3051</v>
      </c>
      <c r="B221" s="148" t="s">
        <v>89</v>
      </c>
      <c r="C221" s="148" t="s">
        <v>2925</v>
      </c>
      <c r="D221" s="148" t="s">
        <v>3668</v>
      </c>
      <c r="E221" s="149" t="s">
        <v>2918</v>
      </c>
      <c r="F221" s="149" t="s">
        <v>3663</v>
      </c>
      <c r="G221" s="148" t="s">
        <v>3052</v>
      </c>
    </row>
    <row r="222" spans="1:7" ht="15" customHeight="1">
      <c r="A222" s="148" t="s">
        <v>3057</v>
      </c>
      <c r="B222" s="148" t="s">
        <v>3020</v>
      </c>
      <c r="C222" s="148" t="s">
        <v>2960</v>
      </c>
      <c r="D222" s="148" t="s">
        <v>3668</v>
      </c>
      <c r="E222" s="149" t="s">
        <v>2961</v>
      </c>
      <c r="F222" s="149" t="s">
        <v>3663</v>
      </c>
      <c r="G222" s="148" t="s">
        <v>2913</v>
      </c>
    </row>
    <row r="223" spans="1:7" ht="15" customHeight="1">
      <c r="A223" s="148" t="s">
        <v>3058</v>
      </c>
      <c r="B223" s="148" t="s">
        <v>3020</v>
      </c>
      <c r="C223" s="148" t="s">
        <v>2925</v>
      </c>
      <c r="D223" s="148" t="s">
        <v>3668</v>
      </c>
      <c r="E223" s="149" t="s">
        <v>2918</v>
      </c>
      <c r="F223" s="149" t="s">
        <v>3663</v>
      </c>
      <c r="G223" s="148" t="s">
        <v>2913</v>
      </c>
    </row>
    <row r="224" spans="1:7" ht="15" customHeight="1">
      <c r="A224" s="148" t="s">
        <v>3059</v>
      </c>
      <c r="B224" s="148" t="s">
        <v>3060</v>
      </c>
      <c r="C224" s="148" t="s">
        <v>2921</v>
      </c>
      <c r="D224" s="148" t="s">
        <v>3668</v>
      </c>
      <c r="E224" s="149" t="s">
        <v>2922</v>
      </c>
      <c r="F224" s="149" t="s">
        <v>3663</v>
      </c>
      <c r="G224" s="148" t="s">
        <v>2913</v>
      </c>
    </row>
    <row r="225" spans="1:7" ht="15" customHeight="1">
      <c r="A225" s="148" t="s">
        <v>3059</v>
      </c>
      <c r="B225" s="148" t="s">
        <v>3060</v>
      </c>
      <c r="C225" s="148" t="s">
        <v>2921</v>
      </c>
      <c r="D225" s="148" t="s">
        <v>3668</v>
      </c>
      <c r="E225" s="149" t="s">
        <v>2922</v>
      </c>
      <c r="F225" s="149" t="s">
        <v>3663</v>
      </c>
      <c r="G225" s="148" t="s">
        <v>2913</v>
      </c>
    </row>
    <row r="226" spans="1:7" ht="15" customHeight="1">
      <c r="A226" s="52" t="s">
        <v>3504</v>
      </c>
      <c r="B226" s="52"/>
      <c r="C226" s="52"/>
      <c r="D226" s="52"/>
      <c r="E226" s="53"/>
      <c r="F226" s="52"/>
      <c r="G226" s="52"/>
    </row>
    <row r="227" spans="1:7" ht="15" customHeight="1">
      <c r="A227" s="148" t="s">
        <v>3062</v>
      </c>
      <c r="B227" s="148" t="s">
        <v>3020</v>
      </c>
      <c r="C227" s="148" t="s">
        <v>2925</v>
      </c>
      <c r="D227" s="148" t="s">
        <v>3668</v>
      </c>
      <c r="E227" s="149" t="s">
        <v>2918</v>
      </c>
      <c r="F227" s="149" t="s">
        <v>3663</v>
      </c>
      <c r="G227" s="148" t="s">
        <v>2913</v>
      </c>
    </row>
    <row r="228" spans="1:7" ht="15" customHeight="1">
      <c r="A228" s="52" t="s">
        <v>3505</v>
      </c>
      <c r="B228" s="52"/>
      <c r="C228" s="52"/>
      <c r="D228" s="52"/>
      <c r="E228" s="53"/>
      <c r="F228" s="52"/>
      <c r="G228" s="52"/>
    </row>
    <row r="229" spans="1:7" ht="15" customHeight="1">
      <c r="A229" s="150" t="s">
        <v>3441</v>
      </c>
      <c r="B229" s="150" t="s">
        <v>95</v>
      </c>
      <c r="C229" s="150" t="s">
        <v>3442</v>
      </c>
      <c r="D229" s="150" t="s">
        <v>3668</v>
      </c>
      <c r="E229" s="151" t="s">
        <v>3634</v>
      </c>
      <c r="F229" s="151" t="s">
        <v>2819</v>
      </c>
      <c r="G229" s="150" t="s">
        <v>3444</v>
      </c>
    </row>
    <row r="230" spans="1:7" ht="15" customHeight="1">
      <c r="A230" s="52" t="s">
        <v>3507</v>
      </c>
      <c r="B230" s="52"/>
      <c r="C230" s="52"/>
      <c r="D230" s="52"/>
      <c r="E230" s="53"/>
      <c r="F230" s="52"/>
      <c r="G230" s="52"/>
    </row>
    <row r="231" spans="1:7" ht="15" customHeight="1">
      <c r="A231" s="148" t="s">
        <v>3074</v>
      </c>
      <c r="B231" s="148" t="s">
        <v>3020</v>
      </c>
      <c r="C231" s="148" t="s">
        <v>2925</v>
      </c>
      <c r="D231" s="148" t="s">
        <v>3668</v>
      </c>
      <c r="E231" s="149" t="s">
        <v>2918</v>
      </c>
      <c r="F231" s="149" t="s">
        <v>3663</v>
      </c>
      <c r="G231" s="148" t="s">
        <v>3075</v>
      </c>
    </row>
    <row r="232" spans="1:7" ht="15" customHeight="1">
      <c r="A232" s="148" t="s">
        <v>3076</v>
      </c>
      <c r="B232" s="148" t="s">
        <v>103</v>
      </c>
      <c r="C232" s="148" t="s">
        <v>2921</v>
      </c>
      <c r="D232" s="148" t="s">
        <v>3668</v>
      </c>
      <c r="E232" s="149" t="s">
        <v>2922</v>
      </c>
      <c r="F232" s="149" t="s">
        <v>3663</v>
      </c>
      <c r="G232" s="148" t="s">
        <v>2913</v>
      </c>
    </row>
    <row r="233" spans="1:7" ht="15" customHeight="1">
      <c r="A233" s="148" t="s">
        <v>3077</v>
      </c>
      <c r="B233" s="148" t="s">
        <v>101</v>
      </c>
      <c r="C233" s="148" t="s">
        <v>3078</v>
      </c>
      <c r="D233" s="148" t="s">
        <v>3668</v>
      </c>
      <c r="E233" s="149" t="s">
        <v>2918</v>
      </c>
      <c r="F233" s="149" t="s">
        <v>3663</v>
      </c>
      <c r="G233" s="148" t="s">
        <v>3079</v>
      </c>
    </row>
    <row r="234" spans="1:7" ht="15" customHeight="1">
      <c r="A234" s="148" t="s">
        <v>3080</v>
      </c>
      <c r="B234" s="148" t="s">
        <v>3020</v>
      </c>
      <c r="C234" s="148" t="s">
        <v>2921</v>
      </c>
      <c r="D234" s="148" t="s">
        <v>3668</v>
      </c>
      <c r="E234" s="149" t="s">
        <v>2922</v>
      </c>
      <c r="F234" s="149" t="s">
        <v>3663</v>
      </c>
      <c r="G234" s="148" t="s">
        <v>2913</v>
      </c>
    </row>
    <row r="235" spans="1:7" ht="17.25">
      <c r="A235" s="52" t="s">
        <v>3510</v>
      </c>
      <c r="B235" s="52"/>
      <c r="C235" s="52"/>
      <c r="D235" s="52"/>
      <c r="E235" s="53"/>
      <c r="F235" s="52"/>
      <c r="G235" s="52"/>
    </row>
    <row r="236" spans="1:7" ht="17.100000000000001">
      <c r="A236" s="148" t="s">
        <v>3103</v>
      </c>
      <c r="B236" s="148" t="s">
        <v>35</v>
      </c>
      <c r="C236" s="148" t="s">
        <v>3104</v>
      </c>
      <c r="D236" s="148" t="s">
        <v>3669</v>
      </c>
      <c r="E236" s="149" t="s">
        <v>3670</v>
      </c>
      <c r="F236" s="149" t="s">
        <v>3663</v>
      </c>
      <c r="G236" s="148" t="s">
        <v>3106</v>
      </c>
    </row>
    <row r="237" spans="1:7" ht="17.25">
      <c r="A237" s="52" t="s">
        <v>3512</v>
      </c>
      <c r="B237" s="52"/>
      <c r="C237" s="52"/>
      <c r="D237" s="52"/>
      <c r="E237" s="53"/>
      <c r="F237" s="52"/>
      <c r="G237" s="52"/>
    </row>
    <row r="238" spans="1:7" ht="17.100000000000001">
      <c r="A238" s="148" t="s">
        <v>2969</v>
      </c>
      <c r="B238" s="148" t="s">
        <v>35</v>
      </c>
      <c r="C238" s="148" t="s">
        <v>2921</v>
      </c>
      <c r="D238" s="148" t="s">
        <v>3669</v>
      </c>
      <c r="E238" s="149" t="s">
        <v>2922</v>
      </c>
      <c r="F238" s="149" t="s">
        <v>3663</v>
      </c>
      <c r="G238" s="148" t="s">
        <v>2913</v>
      </c>
    </row>
    <row r="239" spans="1:7" ht="17.25">
      <c r="A239" s="52" t="s">
        <v>3517</v>
      </c>
      <c r="B239" s="52"/>
      <c r="C239" s="52"/>
      <c r="D239" s="52"/>
      <c r="E239" s="53"/>
      <c r="F239" s="52"/>
      <c r="G239" s="52"/>
    </row>
    <row r="240" spans="1:7" ht="17.100000000000001">
      <c r="A240" s="148" t="s">
        <v>3016</v>
      </c>
      <c r="B240" s="148" t="s">
        <v>10</v>
      </c>
      <c r="C240" s="148" t="s">
        <v>2925</v>
      </c>
      <c r="D240" s="148" t="s">
        <v>3669</v>
      </c>
      <c r="E240" s="149" t="s">
        <v>2918</v>
      </c>
      <c r="F240" s="149" t="s">
        <v>3663</v>
      </c>
      <c r="G240" s="148" t="s">
        <v>3017</v>
      </c>
    </row>
    <row r="241" spans="1:7" ht="17.100000000000001">
      <c r="A241" s="150" t="s">
        <v>3340</v>
      </c>
      <c r="B241" s="150" t="s">
        <v>3020</v>
      </c>
      <c r="C241" s="150" t="s">
        <v>1330</v>
      </c>
      <c r="D241" s="150" t="s">
        <v>3669</v>
      </c>
      <c r="E241" s="151" t="s">
        <v>1330</v>
      </c>
      <c r="F241" s="151" t="s">
        <v>2836</v>
      </c>
      <c r="G241" s="150" t="s">
        <v>2913</v>
      </c>
    </row>
    <row r="242" spans="1:7" ht="17.25">
      <c r="A242" s="150" t="s">
        <v>3341</v>
      </c>
      <c r="B242" s="150"/>
      <c r="C242" s="150" t="s">
        <v>3342</v>
      </c>
      <c r="D242" s="150" t="s">
        <v>3669</v>
      </c>
      <c r="E242" s="151" t="s">
        <v>1330</v>
      </c>
      <c r="F242" s="151" t="s">
        <v>2836</v>
      </c>
      <c r="G242" s="150" t="s">
        <v>2913</v>
      </c>
    </row>
    <row r="243" spans="1:7" ht="17.25">
      <c r="A243" s="52" t="s">
        <v>3518</v>
      </c>
      <c r="B243" s="52"/>
      <c r="C243" s="52"/>
      <c r="D243" s="52"/>
      <c r="E243" s="53"/>
      <c r="F243" s="52"/>
      <c r="G243" s="52"/>
    </row>
    <row r="244" spans="1:7" ht="17.25">
      <c r="A244" s="148" t="s">
        <v>3019</v>
      </c>
      <c r="B244" s="148" t="s">
        <v>3020</v>
      </c>
      <c r="C244" s="148" t="s">
        <v>2921</v>
      </c>
      <c r="D244" s="148" t="s">
        <v>3669</v>
      </c>
      <c r="E244" s="149" t="s">
        <v>2922</v>
      </c>
      <c r="F244" s="149" t="s">
        <v>3663</v>
      </c>
      <c r="G244" s="148" t="s">
        <v>2913</v>
      </c>
    </row>
    <row r="245" spans="1:7" ht="17.25">
      <c r="A245" s="52" t="s">
        <v>3519</v>
      </c>
      <c r="B245" s="52"/>
      <c r="C245" s="52"/>
      <c r="D245" s="52"/>
      <c r="E245" s="53"/>
      <c r="F245" s="52"/>
      <c r="G245" s="52"/>
    </row>
    <row r="246" spans="1:7" ht="17.100000000000001">
      <c r="A246" s="148" t="s">
        <v>3022</v>
      </c>
      <c r="B246" s="148" t="s">
        <v>26</v>
      </c>
      <c r="C246" s="148" t="s">
        <v>2921</v>
      </c>
      <c r="D246" s="148" t="s">
        <v>3669</v>
      </c>
      <c r="E246" s="149" t="s">
        <v>2922</v>
      </c>
      <c r="F246" s="149" t="s">
        <v>3663</v>
      </c>
      <c r="G246" s="148" t="s">
        <v>2913</v>
      </c>
    </row>
    <row r="247" spans="1:7" ht="17.100000000000001">
      <c r="A247" s="148" t="s">
        <v>3023</v>
      </c>
      <c r="B247" s="148" t="s">
        <v>26</v>
      </c>
      <c r="C247" s="148" t="s">
        <v>2921</v>
      </c>
      <c r="D247" s="148" t="s">
        <v>3669</v>
      </c>
      <c r="E247" s="149" t="s">
        <v>2922</v>
      </c>
      <c r="F247" s="149" t="s">
        <v>3663</v>
      </c>
      <c r="G247" s="148" t="s">
        <v>2913</v>
      </c>
    </row>
    <row r="248" spans="1:7" ht="17.100000000000001">
      <c r="A248" s="148" t="s">
        <v>3024</v>
      </c>
      <c r="B248" s="148" t="s">
        <v>26</v>
      </c>
      <c r="C248" s="148" t="s">
        <v>2921</v>
      </c>
      <c r="D248" s="148" t="s">
        <v>3669</v>
      </c>
      <c r="E248" s="149" t="s">
        <v>2922</v>
      </c>
      <c r="F248" s="149" t="s">
        <v>3663</v>
      </c>
      <c r="G248" s="148" t="s">
        <v>2913</v>
      </c>
    </row>
    <row r="249" spans="1:7" ht="17.100000000000001">
      <c r="A249" s="148" t="s">
        <v>3025</v>
      </c>
      <c r="B249" s="148" t="s">
        <v>26</v>
      </c>
      <c r="C249" s="148" t="s">
        <v>2921</v>
      </c>
      <c r="D249" s="148" t="s">
        <v>3669</v>
      </c>
      <c r="E249" s="149" t="s">
        <v>2922</v>
      </c>
      <c r="F249" s="149" t="s">
        <v>3663</v>
      </c>
      <c r="G249" s="148" t="s">
        <v>2913</v>
      </c>
    </row>
    <row r="250" spans="1:7" ht="17.25">
      <c r="A250" s="52" t="s">
        <v>3520</v>
      </c>
      <c r="B250" s="52"/>
      <c r="C250" s="52"/>
      <c r="D250" s="52"/>
      <c r="E250" s="53"/>
      <c r="F250" s="52"/>
      <c r="G250" s="52"/>
    </row>
    <row r="251" spans="1:7" ht="17.100000000000001">
      <c r="A251" s="148" t="s">
        <v>3030</v>
      </c>
      <c r="B251" s="148" t="s">
        <v>3020</v>
      </c>
      <c r="C251" s="148" t="s">
        <v>2921</v>
      </c>
      <c r="D251" s="148" t="s">
        <v>3669</v>
      </c>
      <c r="E251" s="149" t="s">
        <v>2922</v>
      </c>
      <c r="F251" s="149" t="s">
        <v>3663</v>
      </c>
      <c r="G251" s="148" t="s">
        <v>2913</v>
      </c>
    </row>
    <row r="252" spans="1:7" ht="17.100000000000001">
      <c r="A252" s="148" t="s">
        <v>3031</v>
      </c>
      <c r="B252" s="148" t="s">
        <v>3020</v>
      </c>
      <c r="C252" s="148" t="s">
        <v>2921</v>
      </c>
      <c r="D252" s="148" t="s">
        <v>3669</v>
      </c>
      <c r="E252" s="149" t="s">
        <v>2922</v>
      </c>
      <c r="F252" s="149" t="s">
        <v>3663</v>
      </c>
      <c r="G252" s="148" t="s">
        <v>2913</v>
      </c>
    </row>
    <row r="253" spans="1:7" ht="17.25">
      <c r="A253" s="148" t="s">
        <v>3032</v>
      </c>
      <c r="B253" s="148" t="s">
        <v>3020</v>
      </c>
      <c r="C253" s="148" t="s">
        <v>2921</v>
      </c>
      <c r="D253" s="148" t="s">
        <v>3669</v>
      </c>
      <c r="E253" s="149" t="s">
        <v>2922</v>
      </c>
      <c r="F253" s="149" t="s">
        <v>3663</v>
      </c>
      <c r="G253" s="148" t="s">
        <v>2913</v>
      </c>
    </row>
    <row r="254" spans="1:7" ht="17.25">
      <c r="A254" s="52" t="s">
        <v>3521</v>
      </c>
      <c r="B254" s="52"/>
      <c r="C254" s="52"/>
      <c r="D254" s="52"/>
      <c r="E254" s="53"/>
      <c r="F254" s="52"/>
      <c r="G254" s="52"/>
    </row>
    <row r="255" spans="1:7" ht="17.100000000000001">
      <c r="A255" s="148" t="s">
        <v>3037</v>
      </c>
      <c r="B255" s="148" t="s">
        <v>3020</v>
      </c>
      <c r="C255" s="148" t="s">
        <v>2921</v>
      </c>
      <c r="D255" s="148" t="s">
        <v>3669</v>
      </c>
      <c r="E255" s="149" t="s">
        <v>2922</v>
      </c>
      <c r="F255" s="149" t="s">
        <v>3663</v>
      </c>
      <c r="G255" s="148" t="s">
        <v>2913</v>
      </c>
    </row>
    <row r="256" spans="1:7" ht="17.100000000000001">
      <c r="A256" s="148" t="s">
        <v>3038</v>
      </c>
      <c r="B256" s="148" t="s">
        <v>3020</v>
      </c>
      <c r="C256" s="148" t="s">
        <v>2921</v>
      </c>
      <c r="D256" s="148" t="s">
        <v>3669</v>
      </c>
      <c r="E256" s="149" t="s">
        <v>2922</v>
      </c>
      <c r="F256" s="149" t="s">
        <v>3663</v>
      </c>
      <c r="G256" s="148" t="s">
        <v>2913</v>
      </c>
    </row>
    <row r="257" spans="1:7" ht="17.25">
      <c r="A257" s="52" t="s">
        <v>3522</v>
      </c>
      <c r="B257" s="52"/>
      <c r="C257" s="52"/>
      <c r="D257" s="52"/>
      <c r="E257" s="53"/>
      <c r="F257" s="52"/>
      <c r="G257" s="52"/>
    </row>
    <row r="258" spans="1:7" ht="17.100000000000001">
      <c r="A258" s="148" t="s">
        <v>3040</v>
      </c>
      <c r="B258" s="148" t="s">
        <v>3041</v>
      </c>
      <c r="C258" s="148" t="s">
        <v>2925</v>
      </c>
      <c r="D258" s="148" t="s">
        <v>3669</v>
      </c>
      <c r="E258" s="149" t="s">
        <v>2918</v>
      </c>
      <c r="F258" s="149" t="s">
        <v>3663</v>
      </c>
      <c r="G258" s="148" t="s">
        <v>3042</v>
      </c>
    </row>
    <row r="259" spans="1:7" ht="17.100000000000001">
      <c r="A259" s="148" t="s">
        <v>3043</v>
      </c>
      <c r="B259" s="148" t="s">
        <v>3044</v>
      </c>
      <c r="C259" s="148" t="s">
        <v>2925</v>
      </c>
      <c r="D259" s="148" t="s">
        <v>3669</v>
      </c>
      <c r="E259" s="149" t="s">
        <v>2918</v>
      </c>
      <c r="F259" s="149" t="s">
        <v>3663</v>
      </c>
      <c r="G259" s="148" t="s">
        <v>3045</v>
      </c>
    </row>
    <row r="260" spans="1:7" ht="17.25">
      <c r="A260" s="148" t="s">
        <v>3051</v>
      </c>
      <c r="B260" s="148" t="s">
        <v>89</v>
      </c>
      <c r="C260" s="148" t="s">
        <v>2925</v>
      </c>
      <c r="D260" s="148" t="s">
        <v>3669</v>
      </c>
      <c r="E260" s="149" t="s">
        <v>2918</v>
      </c>
      <c r="F260" s="149" t="s">
        <v>3663</v>
      </c>
      <c r="G260" s="148" t="s">
        <v>3052</v>
      </c>
    </row>
    <row r="261" spans="1:7" ht="17.100000000000001">
      <c r="A261" s="148" t="s">
        <v>3057</v>
      </c>
      <c r="B261" s="148" t="s">
        <v>3020</v>
      </c>
      <c r="C261" s="148" t="s">
        <v>2960</v>
      </c>
      <c r="D261" s="148" t="s">
        <v>3669</v>
      </c>
      <c r="E261" s="149" t="s">
        <v>2961</v>
      </c>
      <c r="F261" s="149" t="s">
        <v>3663</v>
      </c>
      <c r="G261" s="148" t="s">
        <v>2913</v>
      </c>
    </row>
    <row r="262" spans="1:7" ht="17.25">
      <c r="A262" s="148" t="s">
        <v>3058</v>
      </c>
      <c r="B262" s="148" t="s">
        <v>3020</v>
      </c>
      <c r="C262" s="148" t="s">
        <v>2925</v>
      </c>
      <c r="D262" s="148" t="s">
        <v>3669</v>
      </c>
      <c r="E262" s="149" t="s">
        <v>2918</v>
      </c>
      <c r="F262" s="149" t="s">
        <v>3663</v>
      </c>
      <c r="G262" s="148" t="s">
        <v>2913</v>
      </c>
    </row>
    <row r="263" spans="1:7" ht="17.100000000000001">
      <c r="A263" s="148" t="s">
        <v>3059</v>
      </c>
      <c r="B263" s="148" t="s">
        <v>3060</v>
      </c>
      <c r="C263" s="148" t="s">
        <v>2921</v>
      </c>
      <c r="D263" s="148" t="s">
        <v>3669</v>
      </c>
      <c r="E263" s="149" t="s">
        <v>2922</v>
      </c>
      <c r="F263" s="149" t="s">
        <v>3663</v>
      </c>
      <c r="G263" s="148" t="s">
        <v>2913</v>
      </c>
    </row>
    <row r="264" spans="1:7" ht="17.100000000000001">
      <c r="A264" s="148" t="s">
        <v>3059</v>
      </c>
      <c r="B264" s="148" t="s">
        <v>3060</v>
      </c>
      <c r="C264" s="148" t="s">
        <v>2921</v>
      </c>
      <c r="D264" s="148" t="s">
        <v>3669</v>
      </c>
      <c r="E264" s="149" t="s">
        <v>2922</v>
      </c>
      <c r="F264" s="149" t="s">
        <v>3663</v>
      </c>
      <c r="G264" s="148" t="s">
        <v>2913</v>
      </c>
    </row>
    <row r="265" spans="1:7" ht="17.25">
      <c r="A265" s="52" t="s">
        <v>3523</v>
      </c>
      <c r="B265" s="52"/>
      <c r="C265" s="52"/>
      <c r="D265" s="52"/>
      <c r="E265" s="53"/>
      <c r="F265" s="52"/>
      <c r="G265" s="52"/>
    </row>
    <row r="266" spans="1:7" ht="17.100000000000001">
      <c r="A266" s="148" t="s">
        <v>3062</v>
      </c>
      <c r="B266" s="148" t="s">
        <v>3020</v>
      </c>
      <c r="C266" s="148" t="s">
        <v>2925</v>
      </c>
      <c r="D266" s="148" t="s">
        <v>3669</v>
      </c>
      <c r="E266" s="149" t="s">
        <v>2918</v>
      </c>
      <c r="F266" s="149" t="s">
        <v>3663</v>
      </c>
      <c r="G266" s="148" t="s">
        <v>2913</v>
      </c>
    </row>
    <row r="267" spans="1:7" ht="17.25">
      <c r="A267" s="52" t="s">
        <v>3524</v>
      </c>
      <c r="B267" s="52"/>
      <c r="C267" s="52"/>
      <c r="D267" s="52"/>
      <c r="E267" s="53"/>
      <c r="F267" s="52"/>
      <c r="G267" s="52"/>
    </row>
    <row r="268" spans="1:7" ht="17.100000000000001">
      <c r="A268" s="150" t="s">
        <v>3441</v>
      </c>
      <c r="B268" s="150" t="s">
        <v>95</v>
      </c>
      <c r="C268" s="150" t="s">
        <v>3442</v>
      </c>
      <c r="D268" s="150" t="s">
        <v>3669</v>
      </c>
      <c r="E268" s="151" t="s">
        <v>3671</v>
      </c>
      <c r="F268" s="151" t="s">
        <v>2836</v>
      </c>
      <c r="G268" s="150" t="s">
        <v>3444</v>
      </c>
    </row>
    <row r="269" spans="1:7" ht="17.100000000000001">
      <c r="A269" s="148" t="s">
        <v>3068</v>
      </c>
      <c r="B269" s="148" t="s">
        <v>3020</v>
      </c>
      <c r="C269" s="148" t="s">
        <v>3069</v>
      </c>
      <c r="D269" s="148" t="s">
        <v>3669</v>
      </c>
      <c r="E269" s="149" t="s">
        <v>3530</v>
      </c>
      <c r="F269" s="149" t="s">
        <v>3663</v>
      </c>
      <c r="G269" s="148" t="s">
        <v>2913</v>
      </c>
    </row>
    <row r="270" spans="1:7" ht="17.25">
      <c r="A270" s="52" t="s">
        <v>3526</v>
      </c>
      <c r="B270" s="52"/>
      <c r="C270" s="52"/>
      <c r="D270" s="52"/>
      <c r="E270" s="53"/>
      <c r="F270" s="52"/>
      <c r="G270" s="52"/>
    </row>
    <row r="271" spans="1:7" ht="17.25">
      <c r="A271" s="148" t="s">
        <v>3074</v>
      </c>
      <c r="B271" s="148" t="s">
        <v>3020</v>
      </c>
      <c r="C271" s="148" t="s">
        <v>2925</v>
      </c>
      <c r="D271" s="148" t="s">
        <v>3669</v>
      </c>
      <c r="E271" s="149" t="s">
        <v>2918</v>
      </c>
      <c r="F271" s="149" t="s">
        <v>3663</v>
      </c>
      <c r="G271" s="148" t="s">
        <v>3075</v>
      </c>
    </row>
    <row r="272" spans="1:7" ht="17.100000000000001">
      <c r="A272" s="148" t="s">
        <v>3076</v>
      </c>
      <c r="B272" s="148" t="s">
        <v>103</v>
      </c>
      <c r="C272" s="148" t="s">
        <v>2921</v>
      </c>
      <c r="D272" s="148" t="s">
        <v>3669</v>
      </c>
      <c r="E272" s="149" t="s">
        <v>2922</v>
      </c>
      <c r="F272" s="149" t="s">
        <v>3663</v>
      </c>
      <c r="G272" s="148" t="s">
        <v>2913</v>
      </c>
    </row>
    <row r="273" spans="1:7" ht="17.100000000000001">
      <c r="A273" s="148" t="s">
        <v>3077</v>
      </c>
      <c r="B273" s="148" t="s">
        <v>101</v>
      </c>
      <c r="C273" s="148" t="s">
        <v>3078</v>
      </c>
      <c r="D273" s="148" t="s">
        <v>3669</v>
      </c>
      <c r="E273" s="149" t="s">
        <v>2918</v>
      </c>
      <c r="F273" s="149" t="s">
        <v>3663</v>
      </c>
      <c r="G273" s="148" t="s">
        <v>3079</v>
      </c>
    </row>
    <row r="274" spans="1:7" ht="17.100000000000001">
      <c r="A274" s="148" t="s">
        <v>3080</v>
      </c>
      <c r="B274" s="148" t="s">
        <v>3020</v>
      </c>
      <c r="C274" s="148" t="s">
        <v>2921</v>
      </c>
      <c r="D274" s="148" t="s">
        <v>3669</v>
      </c>
      <c r="E274" s="149" t="s">
        <v>2922</v>
      </c>
      <c r="F274" s="149" t="s">
        <v>3663</v>
      </c>
      <c r="G274" s="148" t="s">
        <v>2913</v>
      </c>
    </row>
    <row r="275" spans="1:7" ht="17.25">
      <c r="A275" s="52" t="s">
        <v>3529</v>
      </c>
      <c r="B275" s="52"/>
      <c r="C275" s="52"/>
      <c r="D275" s="52"/>
      <c r="E275" s="53"/>
      <c r="F275" s="52"/>
      <c r="G275" s="52"/>
    </row>
    <row r="276" spans="1:7" ht="17.100000000000001">
      <c r="A276" s="148" t="s">
        <v>3103</v>
      </c>
      <c r="B276" s="148" t="s">
        <v>35</v>
      </c>
      <c r="C276" s="148" t="s">
        <v>3104</v>
      </c>
      <c r="D276" s="148" t="s">
        <v>3672</v>
      </c>
      <c r="E276" s="149" t="s">
        <v>3342</v>
      </c>
      <c r="F276" s="149" t="s">
        <v>3663</v>
      </c>
      <c r="G276" s="148" t="s">
        <v>3106</v>
      </c>
    </row>
    <row r="277" spans="1:7" ht="17.100000000000001">
      <c r="A277" s="148" t="s">
        <v>3108</v>
      </c>
      <c r="B277" s="148" t="s">
        <v>36</v>
      </c>
      <c r="C277" s="148" t="s">
        <v>214</v>
      </c>
      <c r="D277" s="148" t="s">
        <v>3672</v>
      </c>
      <c r="E277" s="149" t="s">
        <v>214</v>
      </c>
      <c r="F277" s="149" t="s">
        <v>3663</v>
      </c>
      <c r="G277" s="148" t="s">
        <v>3109</v>
      </c>
    </row>
    <row r="278" spans="1:7" ht="17.100000000000001">
      <c r="A278" s="148" t="s">
        <v>3131</v>
      </c>
      <c r="B278" s="148" t="s">
        <v>36</v>
      </c>
      <c r="C278" s="148" t="s">
        <v>3083</v>
      </c>
      <c r="D278" s="148" t="s">
        <v>3672</v>
      </c>
      <c r="E278" s="149" t="s">
        <v>3083</v>
      </c>
      <c r="F278" s="149" t="s">
        <v>3663</v>
      </c>
      <c r="G278" s="148" t="s">
        <v>2913</v>
      </c>
    </row>
    <row r="279" spans="1:7" ht="17.100000000000001">
      <c r="A279" s="148" t="s">
        <v>3134</v>
      </c>
      <c r="B279" s="148" t="s">
        <v>33</v>
      </c>
      <c r="C279" s="148" t="s">
        <v>3083</v>
      </c>
      <c r="D279" s="148" t="s">
        <v>3672</v>
      </c>
      <c r="E279" s="149" t="s">
        <v>3083</v>
      </c>
      <c r="F279" s="149" t="s">
        <v>3663</v>
      </c>
      <c r="G279" s="148" t="s">
        <v>2913</v>
      </c>
    </row>
    <row r="280" spans="1:7" ht="17.25">
      <c r="A280" s="52" t="s">
        <v>3532</v>
      </c>
      <c r="B280" s="52"/>
      <c r="C280" s="52"/>
      <c r="D280" s="52"/>
      <c r="E280" s="53"/>
      <c r="F280" s="52"/>
      <c r="G280" s="52"/>
    </row>
    <row r="281" spans="1:7" ht="17.100000000000001">
      <c r="A281" s="148" t="s">
        <v>2969</v>
      </c>
      <c r="B281" s="148" t="s">
        <v>35</v>
      </c>
      <c r="C281" s="148" t="s">
        <v>2921</v>
      </c>
      <c r="D281" s="148" t="s">
        <v>3672</v>
      </c>
      <c r="E281" s="149" t="s">
        <v>3564</v>
      </c>
      <c r="F281" s="149" t="s">
        <v>3663</v>
      </c>
      <c r="G281" s="148" t="s">
        <v>2913</v>
      </c>
    </row>
    <row r="282" spans="1:7" ht="17.25">
      <c r="A282" s="52" t="s">
        <v>3534</v>
      </c>
      <c r="B282" s="52"/>
      <c r="C282" s="52"/>
      <c r="D282" s="52"/>
      <c r="E282" s="53"/>
      <c r="F282" s="52"/>
      <c r="G282" s="52"/>
    </row>
    <row r="283" spans="1:7" ht="17.100000000000001">
      <c r="A283" s="148" t="s">
        <v>3227</v>
      </c>
      <c r="B283" s="148" t="s">
        <v>36</v>
      </c>
      <c r="C283" s="148" t="s">
        <v>3083</v>
      </c>
      <c r="D283" s="148" t="s">
        <v>3672</v>
      </c>
      <c r="E283" s="149" t="s">
        <v>3083</v>
      </c>
      <c r="F283" s="149" t="s">
        <v>3663</v>
      </c>
      <c r="G283" s="148" t="s">
        <v>3228</v>
      </c>
    </row>
    <row r="284" spans="1:7" ht="17.100000000000001">
      <c r="A284" s="148" t="s">
        <v>3232</v>
      </c>
      <c r="B284" s="148" t="s">
        <v>36</v>
      </c>
      <c r="C284" s="148" t="s">
        <v>214</v>
      </c>
      <c r="D284" s="148" t="s">
        <v>3672</v>
      </c>
      <c r="E284" s="149" t="s">
        <v>214</v>
      </c>
      <c r="F284" s="149" t="s">
        <v>3663</v>
      </c>
      <c r="G284" s="148" t="s">
        <v>3233</v>
      </c>
    </row>
    <row r="285" spans="1:7" ht="17.100000000000001">
      <c r="A285" s="148" t="s">
        <v>3271</v>
      </c>
      <c r="B285" s="148" t="s">
        <v>36</v>
      </c>
      <c r="C285" s="148" t="s">
        <v>3083</v>
      </c>
      <c r="D285" s="148" t="s">
        <v>3672</v>
      </c>
      <c r="E285" s="149" t="s">
        <v>3083</v>
      </c>
      <c r="F285" s="149" t="s">
        <v>3663</v>
      </c>
      <c r="G285" s="148" t="s">
        <v>2913</v>
      </c>
    </row>
    <row r="286" spans="1:7" ht="17.25">
      <c r="A286" s="52" t="s">
        <v>3535</v>
      </c>
      <c r="B286" s="52"/>
      <c r="C286" s="52"/>
      <c r="D286" s="52"/>
      <c r="E286" s="53"/>
      <c r="F286" s="52"/>
      <c r="G286" s="52"/>
    </row>
    <row r="287" spans="1:7" ht="17.100000000000001">
      <c r="A287" s="148" t="s">
        <v>3277</v>
      </c>
      <c r="B287" s="148" t="s">
        <v>33</v>
      </c>
      <c r="C287" s="148" t="s">
        <v>3083</v>
      </c>
      <c r="D287" s="148" t="s">
        <v>3672</v>
      </c>
      <c r="E287" s="149" t="s">
        <v>3083</v>
      </c>
      <c r="F287" s="149" t="s">
        <v>3663</v>
      </c>
      <c r="G287" s="148" t="s">
        <v>3278</v>
      </c>
    </row>
    <row r="288" spans="1:7" ht="17.25">
      <c r="A288" s="148" t="s">
        <v>3299</v>
      </c>
      <c r="B288" s="148" t="s">
        <v>33</v>
      </c>
      <c r="C288" s="148" t="s">
        <v>214</v>
      </c>
      <c r="D288" s="148" t="s">
        <v>3672</v>
      </c>
      <c r="E288" s="149" t="s">
        <v>214</v>
      </c>
      <c r="F288" s="149" t="s">
        <v>3663</v>
      </c>
      <c r="G288" s="148" t="s">
        <v>2913</v>
      </c>
    </row>
    <row r="289" spans="1:7" ht="17.25">
      <c r="A289" s="52" t="s">
        <v>3643</v>
      </c>
      <c r="B289" s="52"/>
      <c r="C289" s="52"/>
      <c r="D289" s="52"/>
      <c r="E289" s="53"/>
      <c r="F289" s="52"/>
      <c r="G289" s="52"/>
    </row>
    <row r="290" spans="1:7" ht="17.25">
      <c r="A290" s="150" t="s">
        <v>3340</v>
      </c>
      <c r="B290" s="150" t="s">
        <v>3020</v>
      </c>
      <c r="C290" s="150" t="s">
        <v>1330</v>
      </c>
      <c r="D290" s="150" t="s">
        <v>3672</v>
      </c>
      <c r="E290" s="151" t="s">
        <v>1330</v>
      </c>
      <c r="F290" s="150" t="s">
        <v>2851</v>
      </c>
      <c r="G290" s="150" t="s">
        <v>2913</v>
      </c>
    </row>
    <row r="291" spans="1:7" ht="17.100000000000001">
      <c r="A291" s="148" t="s">
        <v>3341</v>
      </c>
      <c r="B291" s="148"/>
      <c r="C291" s="148" t="s">
        <v>3342</v>
      </c>
      <c r="D291" s="148" t="s">
        <v>3672</v>
      </c>
      <c r="E291" s="149" t="s">
        <v>3342</v>
      </c>
      <c r="F291" s="149" t="s">
        <v>3663</v>
      </c>
      <c r="G291" s="148" t="s">
        <v>2913</v>
      </c>
    </row>
    <row r="292" spans="1:7" ht="17.25">
      <c r="A292" s="148" t="s">
        <v>3343</v>
      </c>
      <c r="B292" s="148" t="s">
        <v>3344</v>
      </c>
      <c r="C292" s="148" t="s">
        <v>3083</v>
      </c>
      <c r="D292" s="148" t="s">
        <v>3672</v>
      </c>
      <c r="E292" s="149" t="s">
        <v>3083</v>
      </c>
      <c r="F292" s="149" t="s">
        <v>3663</v>
      </c>
      <c r="G292" s="148" t="s">
        <v>3345</v>
      </c>
    </row>
    <row r="293" spans="1:7" ht="17.100000000000001">
      <c r="A293" s="148" t="s">
        <v>3346</v>
      </c>
      <c r="B293" s="148"/>
      <c r="C293" s="148" t="s">
        <v>214</v>
      </c>
      <c r="D293" s="148" t="s">
        <v>3672</v>
      </c>
      <c r="E293" s="149" t="s">
        <v>214</v>
      </c>
      <c r="F293" s="149" t="s">
        <v>3663</v>
      </c>
      <c r="G293" s="148" t="s">
        <v>2913</v>
      </c>
    </row>
    <row r="294" spans="1:7" ht="17.25">
      <c r="A294" s="52" t="s">
        <v>3645</v>
      </c>
      <c r="B294" s="52"/>
      <c r="C294" s="52"/>
      <c r="D294" s="52"/>
      <c r="E294" s="53"/>
      <c r="F294" s="52"/>
      <c r="G294" s="52"/>
    </row>
    <row r="295" spans="1:7" ht="17.100000000000001">
      <c r="A295" s="148" t="s">
        <v>3348</v>
      </c>
      <c r="B295" s="148" t="s">
        <v>26</v>
      </c>
      <c r="C295" s="148" t="s">
        <v>214</v>
      </c>
      <c r="D295" s="148" t="s">
        <v>3672</v>
      </c>
      <c r="E295" s="149" t="s">
        <v>214</v>
      </c>
      <c r="F295" s="149" t="s">
        <v>3663</v>
      </c>
      <c r="G295" s="148" t="s">
        <v>2913</v>
      </c>
    </row>
    <row r="296" spans="1:7" ht="17.25">
      <c r="A296" s="148" t="s">
        <v>3349</v>
      </c>
      <c r="B296" s="148" t="s">
        <v>3350</v>
      </c>
      <c r="C296" s="148" t="s">
        <v>214</v>
      </c>
      <c r="D296" s="148" t="s">
        <v>3672</v>
      </c>
      <c r="E296" s="149" t="s">
        <v>214</v>
      </c>
      <c r="F296" s="149" t="s">
        <v>3663</v>
      </c>
      <c r="G296" s="148" t="s">
        <v>3351</v>
      </c>
    </row>
    <row r="297" spans="1:7" ht="17.100000000000001">
      <c r="A297" s="148" t="s">
        <v>3352</v>
      </c>
      <c r="B297" s="148" t="s">
        <v>3350</v>
      </c>
      <c r="C297" s="148" t="s">
        <v>214</v>
      </c>
      <c r="D297" s="148" t="s">
        <v>3672</v>
      </c>
      <c r="E297" s="149" t="s">
        <v>214</v>
      </c>
      <c r="F297" s="149" t="s">
        <v>3663</v>
      </c>
      <c r="G297" s="148" t="s">
        <v>2913</v>
      </c>
    </row>
    <row r="298" spans="1:7" ht="17.25">
      <c r="A298" s="148" t="s">
        <v>3353</v>
      </c>
      <c r="B298" s="148" t="s">
        <v>28</v>
      </c>
      <c r="C298" s="148" t="s">
        <v>214</v>
      </c>
      <c r="D298" s="148" t="s">
        <v>3672</v>
      </c>
      <c r="E298" s="149" t="s">
        <v>214</v>
      </c>
      <c r="F298" s="149" t="s">
        <v>3663</v>
      </c>
      <c r="G298" s="148" t="s">
        <v>3354</v>
      </c>
    </row>
    <row r="299" spans="1:7" ht="17.100000000000001">
      <c r="A299" s="148" t="s">
        <v>3019</v>
      </c>
      <c r="B299" s="148" t="s">
        <v>3020</v>
      </c>
      <c r="C299" s="148" t="s">
        <v>2921</v>
      </c>
      <c r="D299" s="148" t="s">
        <v>3672</v>
      </c>
      <c r="E299" s="149" t="s">
        <v>3564</v>
      </c>
      <c r="F299" s="149" t="s">
        <v>3663</v>
      </c>
      <c r="G299" s="148" t="s">
        <v>2913</v>
      </c>
    </row>
    <row r="300" spans="1:7" ht="17.25">
      <c r="A300" s="52" t="s">
        <v>3646</v>
      </c>
      <c r="B300" s="52"/>
      <c r="C300" s="52"/>
      <c r="D300" s="52"/>
      <c r="E300" s="53"/>
      <c r="F300" s="52"/>
      <c r="G300" s="52"/>
    </row>
    <row r="301" spans="1:7" ht="17.100000000000001">
      <c r="A301" s="148" t="s">
        <v>3356</v>
      </c>
      <c r="B301" s="148" t="s">
        <v>3047</v>
      </c>
      <c r="C301" s="148" t="s">
        <v>214</v>
      </c>
      <c r="D301" s="148" t="s">
        <v>3672</v>
      </c>
      <c r="E301" s="149" t="s">
        <v>214</v>
      </c>
      <c r="F301" s="149" t="s">
        <v>3663</v>
      </c>
      <c r="G301" s="148" t="s">
        <v>2913</v>
      </c>
    </row>
    <row r="302" spans="1:7" ht="17.100000000000001">
      <c r="A302" s="148" t="s">
        <v>3357</v>
      </c>
      <c r="B302" s="148" t="s">
        <v>3047</v>
      </c>
      <c r="C302" s="148" t="s">
        <v>3358</v>
      </c>
      <c r="D302" s="148" t="s">
        <v>3672</v>
      </c>
      <c r="E302" s="149" t="s">
        <v>214</v>
      </c>
      <c r="F302" s="149" t="s">
        <v>3663</v>
      </c>
      <c r="G302" s="148" t="s">
        <v>2913</v>
      </c>
    </row>
    <row r="303" spans="1:7" ht="17.25">
      <c r="A303" s="148" t="s">
        <v>3359</v>
      </c>
      <c r="B303" s="148" t="s">
        <v>3047</v>
      </c>
      <c r="C303" s="148" t="s">
        <v>3297</v>
      </c>
      <c r="D303" s="148" t="s">
        <v>3672</v>
      </c>
      <c r="E303" s="149" t="s">
        <v>214</v>
      </c>
      <c r="F303" s="149" t="s">
        <v>3663</v>
      </c>
      <c r="G303" s="148" t="s">
        <v>3360</v>
      </c>
    </row>
    <row r="304" spans="1:7" ht="17.100000000000001">
      <c r="A304" s="148" t="s">
        <v>3361</v>
      </c>
      <c r="B304" s="148" t="s">
        <v>3047</v>
      </c>
      <c r="C304" s="148" t="s">
        <v>214</v>
      </c>
      <c r="D304" s="148" t="s">
        <v>3672</v>
      </c>
      <c r="E304" s="149" t="s">
        <v>214</v>
      </c>
      <c r="F304" s="149" t="s">
        <v>3663</v>
      </c>
      <c r="G304" s="148" t="s">
        <v>2913</v>
      </c>
    </row>
    <row r="305" spans="1:7" ht="17.25">
      <c r="A305" s="52" t="s">
        <v>3647</v>
      </c>
      <c r="B305" s="52"/>
      <c r="C305" s="52"/>
      <c r="D305" s="52"/>
      <c r="E305" s="53"/>
      <c r="F305" s="52"/>
      <c r="G305" s="52"/>
    </row>
    <row r="306" spans="1:7" ht="17.100000000000001">
      <c r="A306" s="148" t="s">
        <v>3363</v>
      </c>
      <c r="B306" s="148" t="s">
        <v>3364</v>
      </c>
      <c r="C306" s="148" t="s">
        <v>3365</v>
      </c>
      <c r="D306" s="148" t="s">
        <v>3672</v>
      </c>
      <c r="E306" s="149" t="s">
        <v>214</v>
      </c>
      <c r="F306" s="149" t="s">
        <v>3663</v>
      </c>
      <c r="G306" s="148" t="s">
        <v>2913</v>
      </c>
    </row>
    <row r="307" spans="1:7" ht="17.25">
      <c r="A307" s="148" t="s">
        <v>3368</v>
      </c>
      <c r="B307" s="148" t="s">
        <v>3369</v>
      </c>
      <c r="C307" s="148" t="s">
        <v>3370</v>
      </c>
      <c r="D307" s="148" t="s">
        <v>3672</v>
      </c>
      <c r="E307" s="149" t="s">
        <v>214</v>
      </c>
      <c r="F307" s="149" t="s">
        <v>3663</v>
      </c>
      <c r="G307" s="148" t="s">
        <v>2913</v>
      </c>
    </row>
    <row r="308" spans="1:7" ht="17.100000000000001">
      <c r="A308" s="148" t="s">
        <v>3371</v>
      </c>
      <c r="B308" s="148" t="s">
        <v>3372</v>
      </c>
      <c r="C308" s="148" t="s">
        <v>214</v>
      </c>
      <c r="D308" s="148" t="s">
        <v>3672</v>
      </c>
      <c r="E308" s="149" t="s">
        <v>214</v>
      </c>
      <c r="F308" s="149" t="s">
        <v>3663</v>
      </c>
      <c r="G308" s="148" t="s">
        <v>2913</v>
      </c>
    </row>
    <row r="309" spans="1:7" ht="17.100000000000001">
      <c r="A309" s="148" t="s">
        <v>3375</v>
      </c>
      <c r="B309" s="148" t="s">
        <v>3376</v>
      </c>
      <c r="C309" s="148" t="s">
        <v>214</v>
      </c>
      <c r="D309" s="148" t="s">
        <v>3672</v>
      </c>
      <c r="E309" s="149" t="s">
        <v>214</v>
      </c>
      <c r="F309" s="149" t="s">
        <v>3663</v>
      </c>
      <c r="G309" s="148" t="s">
        <v>2913</v>
      </c>
    </row>
    <row r="310" spans="1:7" ht="17.25">
      <c r="A310" s="148" t="s">
        <v>3377</v>
      </c>
      <c r="B310" s="148" t="s">
        <v>3372</v>
      </c>
      <c r="C310" s="148" t="s">
        <v>214</v>
      </c>
      <c r="D310" s="148" t="s">
        <v>3672</v>
      </c>
      <c r="E310" s="149" t="s">
        <v>214</v>
      </c>
      <c r="F310" s="149" t="s">
        <v>3663</v>
      </c>
      <c r="G310" s="148" t="s">
        <v>2913</v>
      </c>
    </row>
    <row r="311" spans="1:7" ht="17.100000000000001">
      <c r="A311" s="148" t="s">
        <v>3378</v>
      </c>
      <c r="B311" s="148" t="s">
        <v>3372</v>
      </c>
      <c r="C311" s="148" t="s">
        <v>214</v>
      </c>
      <c r="D311" s="148" t="s">
        <v>3672</v>
      </c>
      <c r="E311" s="149" t="s">
        <v>214</v>
      </c>
      <c r="F311" s="149" t="s">
        <v>3663</v>
      </c>
      <c r="G311" s="148" t="s">
        <v>2913</v>
      </c>
    </row>
    <row r="312" spans="1:7" ht="17.25">
      <c r="A312" s="52" t="s">
        <v>3648</v>
      </c>
      <c r="B312" s="52"/>
      <c r="C312" s="52"/>
      <c r="D312" s="52"/>
      <c r="E312" s="53"/>
      <c r="F312" s="52"/>
      <c r="G312" s="52"/>
    </row>
    <row r="313" spans="1:7" ht="17.100000000000001">
      <c r="A313" s="148" t="s">
        <v>3380</v>
      </c>
      <c r="B313" s="148" t="s">
        <v>26</v>
      </c>
      <c r="C313" s="148" t="s">
        <v>214</v>
      </c>
      <c r="D313" s="148" t="s">
        <v>3672</v>
      </c>
      <c r="E313" s="149" t="s">
        <v>214</v>
      </c>
      <c r="F313" s="149" t="s">
        <v>3663</v>
      </c>
      <c r="G313" s="148" t="s">
        <v>2913</v>
      </c>
    </row>
    <row r="314" spans="1:7" ht="17.100000000000001">
      <c r="A314" s="148" t="s">
        <v>3022</v>
      </c>
      <c r="B314" s="148" t="s">
        <v>26</v>
      </c>
      <c r="C314" s="148" t="s">
        <v>2921</v>
      </c>
      <c r="D314" s="148" t="s">
        <v>3672</v>
      </c>
      <c r="E314" s="149" t="s">
        <v>3564</v>
      </c>
      <c r="F314" s="149" t="s">
        <v>3663</v>
      </c>
      <c r="G314" s="148" t="s">
        <v>2913</v>
      </c>
    </row>
    <row r="315" spans="1:7" ht="17.100000000000001">
      <c r="A315" s="148" t="s">
        <v>3023</v>
      </c>
      <c r="B315" s="148" t="s">
        <v>26</v>
      </c>
      <c r="C315" s="148" t="s">
        <v>2921</v>
      </c>
      <c r="D315" s="148" t="s">
        <v>3672</v>
      </c>
      <c r="E315" s="149" t="s">
        <v>3564</v>
      </c>
      <c r="F315" s="149" t="s">
        <v>3663</v>
      </c>
      <c r="G315" s="148" t="s">
        <v>2913</v>
      </c>
    </row>
    <row r="316" spans="1:7" ht="17.100000000000001">
      <c r="A316" s="148" t="s">
        <v>3024</v>
      </c>
      <c r="B316" s="148" t="s">
        <v>26</v>
      </c>
      <c r="C316" s="148" t="s">
        <v>2921</v>
      </c>
      <c r="D316" s="148" t="s">
        <v>3672</v>
      </c>
      <c r="E316" s="149" t="s">
        <v>3564</v>
      </c>
      <c r="F316" s="149" t="s">
        <v>3663</v>
      </c>
      <c r="G316" s="148" t="s">
        <v>2913</v>
      </c>
    </row>
    <row r="317" spans="1:7" ht="17.100000000000001">
      <c r="A317" s="148" t="s">
        <v>3025</v>
      </c>
      <c r="B317" s="148" t="s">
        <v>26</v>
      </c>
      <c r="C317" s="148" t="s">
        <v>2921</v>
      </c>
      <c r="D317" s="148" t="s">
        <v>3672</v>
      </c>
      <c r="E317" s="149" t="s">
        <v>3564</v>
      </c>
      <c r="F317" s="149" t="s">
        <v>3663</v>
      </c>
      <c r="G317" s="148" t="s">
        <v>2913</v>
      </c>
    </row>
    <row r="318" spans="1:7" ht="17.25">
      <c r="A318" s="148" t="s">
        <v>3381</v>
      </c>
      <c r="B318" s="148" t="s">
        <v>51</v>
      </c>
      <c r="C318" s="148" t="s">
        <v>214</v>
      </c>
      <c r="D318" s="148" t="s">
        <v>3672</v>
      </c>
      <c r="E318" s="149" t="s">
        <v>214</v>
      </c>
      <c r="F318" s="149" t="s">
        <v>3663</v>
      </c>
      <c r="G318" s="148" t="s">
        <v>3382</v>
      </c>
    </row>
    <row r="319" spans="1:7" ht="17.100000000000001">
      <c r="A319" s="148" t="s">
        <v>3383</v>
      </c>
      <c r="B319" s="148" t="s">
        <v>51</v>
      </c>
      <c r="C319" s="148" t="s">
        <v>214</v>
      </c>
      <c r="D319" s="148" t="s">
        <v>3672</v>
      </c>
      <c r="E319" s="149" t="s">
        <v>214</v>
      </c>
      <c r="F319" s="149" t="s">
        <v>3663</v>
      </c>
      <c r="G319" s="148" t="s">
        <v>2913</v>
      </c>
    </row>
    <row r="320" spans="1:7" ht="17.25">
      <c r="A320" s="52" t="s">
        <v>3649</v>
      </c>
      <c r="B320" s="52"/>
      <c r="C320" s="52"/>
      <c r="D320" s="52"/>
      <c r="E320" s="53"/>
      <c r="F320" s="52"/>
      <c r="G320" s="52"/>
    </row>
    <row r="321" spans="1:7" ht="17.100000000000001">
      <c r="A321" s="148" t="s">
        <v>3385</v>
      </c>
      <c r="B321" s="148" t="s">
        <v>75</v>
      </c>
      <c r="C321" s="148" t="s">
        <v>214</v>
      </c>
      <c r="D321" s="148" t="s">
        <v>3672</v>
      </c>
      <c r="E321" s="149" t="s">
        <v>214</v>
      </c>
      <c r="F321" s="149" t="s">
        <v>3663</v>
      </c>
      <c r="G321" s="148" t="s">
        <v>2913</v>
      </c>
    </row>
    <row r="322" spans="1:7" ht="17.100000000000001">
      <c r="A322" s="148" t="s">
        <v>3386</v>
      </c>
      <c r="B322" s="148" t="s">
        <v>3387</v>
      </c>
      <c r="C322" s="148" t="s">
        <v>3365</v>
      </c>
      <c r="D322" s="148" t="s">
        <v>3672</v>
      </c>
      <c r="E322" s="149" t="s">
        <v>214</v>
      </c>
      <c r="F322" s="149" t="s">
        <v>3663</v>
      </c>
      <c r="G322" s="148" t="s">
        <v>2913</v>
      </c>
    </row>
    <row r="323" spans="1:7" ht="17.25">
      <c r="A323" s="148" t="s">
        <v>3388</v>
      </c>
      <c r="B323" s="148" t="s">
        <v>75</v>
      </c>
      <c r="C323" s="148" t="s">
        <v>3389</v>
      </c>
      <c r="D323" s="148" t="s">
        <v>3672</v>
      </c>
      <c r="E323" s="149" t="s">
        <v>214</v>
      </c>
      <c r="F323" s="149" t="s">
        <v>3663</v>
      </c>
      <c r="G323" s="148" t="s">
        <v>3390</v>
      </c>
    </row>
    <row r="324" spans="1:7" ht="17.100000000000001">
      <c r="A324" s="148" t="s">
        <v>3027</v>
      </c>
      <c r="B324" s="148" t="s">
        <v>3020</v>
      </c>
      <c r="C324" s="148" t="s">
        <v>3028</v>
      </c>
      <c r="D324" s="148" t="s">
        <v>3672</v>
      </c>
      <c r="E324" s="149" t="s">
        <v>214</v>
      </c>
      <c r="F324" s="149" t="s">
        <v>3663</v>
      </c>
      <c r="G324" s="148" t="s">
        <v>2913</v>
      </c>
    </row>
    <row r="325" spans="1:7" ht="17.100000000000001">
      <c r="A325" s="148" t="s">
        <v>3030</v>
      </c>
      <c r="B325" s="148" t="s">
        <v>3020</v>
      </c>
      <c r="C325" s="148" t="s">
        <v>2921</v>
      </c>
      <c r="D325" s="148" t="s">
        <v>3672</v>
      </c>
      <c r="E325" s="149" t="s">
        <v>3564</v>
      </c>
      <c r="F325" s="149" t="s">
        <v>3663</v>
      </c>
      <c r="G325" s="148" t="s">
        <v>2913</v>
      </c>
    </row>
    <row r="326" spans="1:7" ht="17.100000000000001">
      <c r="A326" s="148" t="s">
        <v>3031</v>
      </c>
      <c r="B326" s="148" t="s">
        <v>3020</v>
      </c>
      <c r="C326" s="148" t="s">
        <v>2921</v>
      </c>
      <c r="D326" s="148" t="s">
        <v>3672</v>
      </c>
      <c r="E326" s="149" t="s">
        <v>3564</v>
      </c>
      <c r="F326" s="149" t="s">
        <v>3663</v>
      </c>
      <c r="G326" s="148" t="s">
        <v>2913</v>
      </c>
    </row>
    <row r="327" spans="1:7" ht="17.100000000000001">
      <c r="A327" s="148" t="s">
        <v>3032</v>
      </c>
      <c r="B327" s="148" t="s">
        <v>3020</v>
      </c>
      <c r="C327" s="148" t="s">
        <v>2921</v>
      </c>
      <c r="D327" s="148" t="s">
        <v>3672</v>
      </c>
      <c r="E327" s="149" t="s">
        <v>3564</v>
      </c>
      <c r="F327" s="149" t="s">
        <v>3663</v>
      </c>
      <c r="G327" s="148" t="s">
        <v>2913</v>
      </c>
    </row>
    <row r="328" spans="1:7" ht="17.25">
      <c r="A328" s="148" t="s">
        <v>3391</v>
      </c>
      <c r="B328" s="148" t="s">
        <v>75</v>
      </c>
      <c r="C328" s="148" t="s">
        <v>3083</v>
      </c>
      <c r="D328" s="148" t="s">
        <v>3672</v>
      </c>
      <c r="E328" s="149" t="s">
        <v>3083</v>
      </c>
      <c r="F328" s="149" t="s">
        <v>3663</v>
      </c>
      <c r="G328" s="148" t="s">
        <v>2913</v>
      </c>
    </row>
    <row r="329" spans="1:7" ht="17.100000000000001">
      <c r="A329" s="148" t="s">
        <v>3392</v>
      </c>
      <c r="B329" s="148" t="s">
        <v>84</v>
      </c>
      <c r="C329" s="148" t="s">
        <v>214</v>
      </c>
      <c r="D329" s="148" t="s">
        <v>3672</v>
      </c>
      <c r="E329" s="149" t="s">
        <v>214</v>
      </c>
      <c r="F329" s="149" t="s">
        <v>3663</v>
      </c>
      <c r="G329" s="148" t="s">
        <v>2913</v>
      </c>
    </row>
    <row r="330" spans="1:7" ht="17.100000000000001">
      <c r="A330" s="148" t="s">
        <v>3393</v>
      </c>
      <c r="B330" s="148" t="s">
        <v>3387</v>
      </c>
      <c r="C330" s="148" t="s">
        <v>214</v>
      </c>
      <c r="D330" s="148" t="s">
        <v>3672</v>
      </c>
      <c r="E330" s="149" t="s">
        <v>214</v>
      </c>
      <c r="F330" s="149" t="s">
        <v>3663</v>
      </c>
      <c r="G330" s="148" t="s">
        <v>2913</v>
      </c>
    </row>
    <row r="331" spans="1:7" ht="17.25">
      <c r="A331" s="52" t="s">
        <v>3650</v>
      </c>
      <c r="B331" s="52"/>
      <c r="C331" s="52"/>
      <c r="D331" s="52"/>
      <c r="E331" s="53"/>
      <c r="F331" s="52"/>
      <c r="G331" s="52"/>
    </row>
    <row r="332" spans="1:7" ht="17.100000000000001">
      <c r="A332" s="148" t="s">
        <v>3395</v>
      </c>
      <c r="B332" s="148" t="s">
        <v>3020</v>
      </c>
      <c r="C332" s="148" t="s">
        <v>3083</v>
      </c>
      <c r="D332" s="148" t="s">
        <v>3672</v>
      </c>
      <c r="E332" s="149" t="s">
        <v>3083</v>
      </c>
      <c r="F332" s="149" t="s">
        <v>3663</v>
      </c>
      <c r="G332" s="148" t="s">
        <v>2913</v>
      </c>
    </row>
    <row r="333" spans="1:7" ht="17.25">
      <c r="A333" s="148" t="s">
        <v>3396</v>
      </c>
      <c r="B333" s="148" t="s">
        <v>3020</v>
      </c>
      <c r="C333" s="148" t="s">
        <v>3397</v>
      </c>
      <c r="D333" s="148" t="s">
        <v>3672</v>
      </c>
      <c r="E333" s="149" t="s">
        <v>3083</v>
      </c>
      <c r="F333" s="149" t="s">
        <v>3663</v>
      </c>
      <c r="G333" s="148" t="s">
        <v>2913</v>
      </c>
    </row>
    <row r="334" spans="1:7" ht="17.100000000000001">
      <c r="A334" s="148" t="s">
        <v>3398</v>
      </c>
      <c r="B334" s="148" t="s">
        <v>75</v>
      </c>
      <c r="C334" s="148" t="s">
        <v>214</v>
      </c>
      <c r="D334" s="148" t="s">
        <v>3672</v>
      </c>
      <c r="E334" s="149" t="s">
        <v>214</v>
      </c>
      <c r="F334" s="149" t="s">
        <v>3663</v>
      </c>
      <c r="G334" s="148" t="s">
        <v>2913</v>
      </c>
    </row>
    <row r="335" spans="1:7" ht="17.25">
      <c r="A335" s="148" t="s">
        <v>3399</v>
      </c>
      <c r="B335" s="148" t="s">
        <v>75</v>
      </c>
      <c r="C335" s="148" t="s">
        <v>214</v>
      </c>
      <c r="D335" s="148" t="s">
        <v>3672</v>
      </c>
      <c r="E335" s="149" t="s">
        <v>214</v>
      </c>
      <c r="F335" s="149" t="s">
        <v>3663</v>
      </c>
      <c r="G335" s="148" t="s">
        <v>2913</v>
      </c>
    </row>
    <row r="336" spans="1:7" ht="17.100000000000001">
      <c r="A336" s="148" t="s">
        <v>3400</v>
      </c>
      <c r="B336" s="148" t="s">
        <v>51</v>
      </c>
      <c r="C336" s="148" t="s">
        <v>214</v>
      </c>
      <c r="D336" s="148" t="s">
        <v>3672</v>
      </c>
      <c r="E336" s="149" t="s">
        <v>214</v>
      </c>
      <c r="F336" s="149" t="s">
        <v>3663</v>
      </c>
      <c r="G336" s="148" t="s">
        <v>2913</v>
      </c>
    </row>
    <row r="337" spans="1:7" ht="17.100000000000001">
      <c r="A337" s="148" t="s">
        <v>3401</v>
      </c>
      <c r="B337" s="148" t="s">
        <v>76</v>
      </c>
      <c r="C337" s="148" t="s">
        <v>3083</v>
      </c>
      <c r="D337" s="148" t="s">
        <v>3672</v>
      </c>
      <c r="E337" s="149" t="s">
        <v>3083</v>
      </c>
      <c r="F337" s="149" t="s">
        <v>3663</v>
      </c>
      <c r="G337" s="148" t="s">
        <v>2913</v>
      </c>
    </row>
    <row r="338" spans="1:7" ht="17.100000000000001">
      <c r="A338" s="148" t="s">
        <v>3402</v>
      </c>
      <c r="B338" s="148" t="s">
        <v>76</v>
      </c>
      <c r="C338" s="148" t="s">
        <v>3083</v>
      </c>
      <c r="D338" s="148" t="s">
        <v>3672</v>
      </c>
      <c r="E338" s="149" t="s">
        <v>3083</v>
      </c>
      <c r="F338" s="149" t="s">
        <v>3663</v>
      </c>
      <c r="G338" s="148" t="s">
        <v>2913</v>
      </c>
    </row>
    <row r="339" spans="1:7" ht="17.100000000000001">
      <c r="A339" s="148" t="s">
        <v>3037</v>
      </c>
      <c r="B339" s="148" t="s">
        <v>3020</v>
      </c>
      <c r="C339" s="148" t="s">
        <v>2921</v>
      </c>
      <c r="D339" s="148" t="s">
        <v>3672</v>
      </c>
      <c r="E339" s="149" t="s">
        <v>3564</v>
      </c>
      <c r="F339" s="149" t="s">
        <v>3663</v>
      </c>
      <c r="G339" s="148" t="s">
        <v>2913</v>
      </c>
    </row>
    <row r="340" spans="1:7" ht="17.25">
      <c r="A340" s="148" t="s">
        <v>3403</v>
      </c>
      <c r="B340" s="148" t="s">
        <v>76</v>
      </c>
      <c r="C340" s="148" t="s">
        <v>214</v>
      </c>
      <c r="D340" s="148" t="s">
        <v>3672</v>
      </c>
      <c r="E340" s="149" t="s">
        <v>214</v>
      </c>
      <c r="F340" s="149" t="s">
        <v>3663</v>
      </c>
      <c r="G340" s="148" t="s">
        <v>3404</v>
      </c>
    </row>
    <row r="341" spans="1:7" ht="17.100000000000001">
      <c r="A341" s="148" t="s">
        <v>3038</v>
      </c>
      <c r="B341" s="148" t="s">
        <v>3020</v>
      </c>
      <c r="C341" s="148" t="s">
        <v>2921</v>
      </c>
      <c r="D341" s="148" t="s">
        <v>3672</v>
      </c>
      <c r="E341" s="149" t="s">
        <v>3564</v>
      </c>
      <c r="F341" s="149" t="s">
        <v>3663</v>
      </c>
      <c r="G341" s="148" t="s">
        <v>2913</v>
      </c>
    </row>
    <row r="342" spans="1:7" ht="17.25">
      <c r="A342" s="52" t="s">
        <v>3651</v>
      </c>
      <c r="B342" s="52"/>
      <c r="C342" s="52"/>
      <c r="D342" s="52"/>
      <c r="E342" s="53"/>
      <c r="F342" s="52"/>
      <c r="G342" s="52"/>
    </row>
    <row r="343" spans="1:7" ht="17.25">
      <c r="A343" s="148" t="s">
        <v>3406</v>
      </c>
      <c r="B343" s="148" t="s">
        <v>83</v>
      </c>
      <c r="C343" s="148" t="s">
        <v>214</v>
      </c>
      <c r="D343" s="148" t="s">
        <v>3672</v>
      </c>
      <c r="E343" s="149" t="s">
        <v>214</v>
      </c>
      <c r="F343" s="149" t="s">
        <v>3663</v>
      </c>
      <c r="G343" s="148" t="s">
        <v>2913</v>
      </c>
    </row>
    <row r="344" spans="1:7" ht="17.100000000000001">
      <c r="A344" s="148" t="s">
        <v>3407</v>
      </c>
      <c r="B344" s="148" t="s">
        <v>85</v>
      </c>
      <c r="C344" s="148" t="s">
        <v>214</v>
      </c>
      <c r="D344" s="148" t="s">
        <v>3672</v>
      </c>
      <c r="E344" s="149" t="s">
        <v>214</v>
      </c>
      <c r="F344" s="149" t="s">
        <v>3663</v>
      </c>
      <c r="G344" s="148" t="s">
        <v>2913</v>
      </c>
    </row>
    <row r="345" spans="1:7" ht="17.25">
      <c r="A345" s="52" t="s">
        <v>3537</v>
      </c>
      <c r="B345" s="52"/>
      <c r="C345" s="52"/>
      <c r="D345" s="52"/>
      <c r="E345" s="53"/>
      <c r="F345" s="52"/>
      <c r="G345" s="52"/>
    </row>
    <row r="346" spans="1:7" ht="17.100000000000001">
      <c r="A346" s="148" t="s">
        <v>3416</v>
      </c>
      <c r="B346" s="148" t="s">
        <v>3041</v>
      </c>
      <c r="C346" s="148" t="s">
        <v>3083</v>
      </c>
      <c r="D346" s="148" t="s">
        <v>3672</v>
      </c>
      <c r="E346" s="149" t="s">
        <v>3083</v>
      </c>
      <c r="F346" s="149" t="s">
        <v>3663</v>
      </c>
      <c r="G346" s="148" t="s">
        <v>3417</v>
      </c>
    </row>
    <row r="347" spans="1:7" ht="17.100000000000001">
      <c r="A347" s="148" t="s">
        <v>3418</v>
      </c>
      <c r="B347" s="148" t="s">
        <v>89</v>
      </c>
      <c r="C347" s="148" t="s">
        <v>214</v>
      </c>
      <c r="D347" s="148" t="s">
        <v>3672</v>
      </c>
      <c r="E347" s="149" t="s">
        <v>214</v>
      </c>
      <c r="F347" s="149" t="s">
        <v>3663</v>
      </c>
      <c r="G347" s="148" t="s">
        <v>3419</v>
      </c>
    </row>
    <row r="348" spans="1:7" ht="17.25">
      <c r="A348" s="148" t="s">
        <v>3420</v>
      </c>
      <c r="B348" s="148" t="s">
        <v>3421</v>
      </c>
      <c r="C348" s="148" t="s">
        <v>214</v>
      </c>
      <c r="D348" s="148" t="s">
        <v>3672</v>
      </c>
      <c r="E348" s="149" t="s">
        <v>214</v>
      </c>
      <c r="F348" s="149" t="s">
        <v>3663</v>
      </c>
      <c r="G348" s="148" t="s">
        <v>3422</v>
      </c>
    </row>
    <row r="349" spans="1:7" ht="17.100000000000001">
      <c r="A349" s="148" t="s">
        <v>3424</v>
      </c>
      <c r="B349" s="148" t="s">
        <v>3421</v>
      </c>
      <c r="C349" s="148" t="s">
        <v>1902</v>
      </c>
      <c r="D349" s="148" t="s">
        <v>3672</v>
      </c>
      <c r="E349" s="149" t="s">
        <v>214</v>
      </c>
      <c r="F349" s="149" t="s">
        <v>3663</v>
      </c>
      <c r="G349" s="148" t="s">
        <v>2913</v>
      </c>
    </row>
    <row r="350" spans="1:7" ht="17.100000000000001">
      <c r="A350" s="148" t="s">
        <v>3425</v>
      </c>
      <c r="B350" s="148" t="s">
        <v>86</v>
      </c>
      <c r="C350" s="148" t="s">
        <v>214</v>
      </c>
      <c r="D350" s="148" t="s">
        <v>3672</v>
      </c>
      <c r="E350" s="149" t="s">
        <v>214</v>
      </c>
      <c r="F350" s="149" t="s">
        <v>3663</v>
      </c>
      <c r="G350" s="148" t="s">
        <v>2913</v>
      </c>
    </row>
    <row r="351" spans="1:7" ht="17.100000000000001">
      <c r="A351" s="148" t="s">
        <v>3059</v>
      </c>
      <c r="B351" s="148" t="s">
        <v>3060</v>
      </c>
      <c r="C351" s="148" t="s">
        <v>2921</v>
      </c>
      <c r="D351" s="148" t="s">
        <v>3672</v>
      </c>
      <c r="E351" s="149" t="s">
        <v>3564</v>
      </c>
      <c r="F351" s="149" t="s">
        <v>3663</v>
      </c>
      <c r="G351" s="148" t="s">
        <v>2913</v>
      </c>
    </row>
    <row r="352" spans="1:7" ht="17.100000000000001">
      <c r="A352" s="148" t="s">
        <v>3059</v>
      </c>
      <c r="B352" s="148" t="s">
        <v>3060</v>
      </c>
      <c r="C352" s="148" t="s">
        <v>2921</v>
      </c>
      <c r="D352" s="148" t="s">
        <v>3672</v>
      </c>
      <c r="E352" s="149" t="s">
        <v>3564</v>
      </c>
      <c r="F352" s="149" t="s">
        <v>3663</v>
      </c>
      <c r="G352" s="148" t="s">
        <v>2913</v>
      </c>
    </row>
    <row r="353" spans="1:7" ht="17.25">
      <c r="A353" s="52" t="s">
        <v>3538</v>
      </c>
      <c r="B353" s="52"/>
      <c r="C353" s="52"/>
      <c r="D353" s="52"/>
      <c r="E353" s="53"/>
      <c r="F353" s="52"/>
      <c r="G353" s="52"/>
    </row>
    <row r="354" spans="1:7" ht="17.25">
      <c r="A354" s="148" t="s">
        <v>3427</v>
      </c>
      <c r="B354" s="148" t="s">
        <v>91</v>
      </c>
      <c r="C354" s="148" t="s">
        <v>3083</v>
      </c>
      <c r="D354" s="148" t="s">
        <v>3672</v>
      </c>
      <c r="E354" s="149" t="s">
        <v>3083</v>
      </c>
      <c r="F354" s="149" t="s">
        <v>3663</v>
      </c>
      <c r="G354" s="148" t="s">
        <v>2913</v>
      </c>
    </row>
    <row r="355" spans="1:7" ht="17.100000000000001">
      <c r="A355" s="148" t="s">
        <v>3428</v>
      </c>
      <c r="B355" s="148" t="s">
        <v>89</v>
      </c>
      <c r="C355" s="148" t="s">
        <v>3083</v>
      </c>
      <c r="D355" s="148" t="s">
        <v>3672</v>
      </c>
      <c r="E355" s="149" t="s">
        <v>3083</v>
      </c>
      <c r="F355" s="149" t="s">
        <v>3663</v>
      </c>
      <c r="G355" s="148" t="s">
        <v>3429</v>
      </c>
    </row>
    <row r="356" spans="1:7" ht="17.100000000000001">
      <c r="A356" s="148" t="s">
        <v>3430</v>
      </c>
      <c r="B356" s="148" t="s">
        <v>90</v>
      </c>
      <c r="C356" s="148" t="s">
        <v>3083</v>
      </c>
      <c r="D356" s="148" t="s">
        <v>3672</v>
      </c>
      <c r="E356" s="149" t="s">
        <v>3083</v>
      </c>
      <c r="F356" s="149" t="s">
        <v>3663</v>
      </c>
      <c r="G356" s="148" t="s">
        <v>3431</v>
      </c>
    </row>
    <row r="357" spans="1:7" ht="17.100000000000001">
      <c r="A357" s="148" t="s">
        <v>3432</v>
      </c>
      <c r="B357" s="148" t="s">
        <v>90</v>
      </c>
      <c r="C357" s="148" t="s">
        <v>3083</v>
      </c>
      <c r="D357" s="148" t="s">
        <v>3672</v>
      </c>
      <c r="E357" s="149" t="s">
        <v>3083</v>
      </c>
      <c r="F357" s="149" t="s">
        <v>3663</v>
      </c>
      <c r="G357" s="148" t="s">
        <v>3433</v>
      </c>
    </row>
    <row r="358" spans="1:7" ht="17.100000000000001">
      <c r="A358" s="148" t="s">
        <v>3434</v>
      </c>
      <c r="B358" s="148" t="s">
        <v>89</v>
      </c>
      <c r="C358" s="148" t="s">
        <v>214</v>
      </c>
      <c r="D358" s="148" t="s">
        <v>3672</v>
      </c>
      <c r="E358" s="149" t="s">
        <v>214</v>
      </c>
      <c r="F358" s="149" t="s">
        <v>3663</v>
      </c>
      <c r="G358" s="148" t="s">
        <v>2913</v>
      </c>
    </row>
    <row r="359" spans="1:7" ht="17.25">
      <c r="A359" s="52" t="s">
        <v>3539</v>
      </c>
      <c r="B359" s="52"/>
      <c r="C359" s="52"/>
      <c r="D359" s="52"/>
      <c r="E359" s="53"/>
      <c r="F359" s="52"/>
      <c r="G359" s="52"/>
    </row>
    <row r="360" spans="1:7" ht="17.100000000000001">
      <c r="A360" s="148" t="s">
        <v>3438</v>
      </c>
      <c r="B360" s="148" t="s">
        <v>94</v>
      </c>
      <c r="C360" s="148" t="s">
        <v>214</v>
      </c>
      <c r="D360" s="148" t="s">
        <v>3672</v>
      </c>
      <c r="E360" s="149" t="s">
        <v>214</v>
      </c>
      <c r="F360" s="149" t="s">
        <v>3663</v>
      </c>
      <c r="G360" s="148" t="s">
        <v>2913</v>
      </c>
    </row>
    <row r="361" spans="1:7" ht="17.100000000000001">
      <c r="A361" s="148" t="s">
        <v>3439</v>
      </c>
      <c r="B361" s="148" t="s">
        <v>94</v>
      </c>
      <c r="C361" s="148" t="s">
        <v>3083</v>
      </c>
      <c r="D361" s="148" t="s">
        <v>3672</v>
      </c>
      <c r="E361" s="149" t="s">
        <v>3083</v>
      </c>
      <c r="F361" s="149" t="s">
        <v>3663</v>
      </c>
      <c r="G361" s="148" t="s">
        <v>3440</v>
      </c>
    </row>
    <row r="362" spans="1:7" ht="17.100000000000001">
      <c r="A362" s="150" t="s">
        <v>3441</v>
      </c>
      <c r="B362" s="150" t="s">
        <v>95</v>
      </c>
      <c r="C362" s="150" t="s">
        <v>3442</v>
      </c>
      <c r="D362" s="150" t="s">
        <v>3672</v>
      </c>
      <c r="E362" s="151" t="s">
        <v>3443</v>
      </c>
      <c r="F362" s="151" t="s">
        <v>2851</v>
      </c>
      <c r="G362" s="150" t="s">
        <v>3444</v>
      </c>
    </row>
    <row r="363" spans="1:7" ht="17.100000000000001">
      <c r="A363" s="148" t="s">
        <v>3445</v>
      </c>
      <c r="B363" s="148" t="s">
        <v>95</v>
      </c>
      <c r="C363" s="148" t="s">
        <v>3297</v>
      </c>
      <c r="D363" s="148" t="s">
        <v>3672</v>
      </c>
      <c r="E363" s="149" t="s">
        <v>214</v>
      </c>
      <c r="F363" s="149" t="s">
        <v>3663</v>
      </c>
      <c r="G363" s="148" t="s">
        <v>3446</v>
      </c>
    </row>
    <row r="364" spans="1:7" ht="17.100000000000001">
      <c r="A364" s="148" t="s">
        <v>3447</v>
      </c>
      <c r="B364" s="148" t="s">
        <v>94</v>
      </c>
      <c r="C364" s="148" t="s">
        <v>3448</v>
      </c>
      <c r="D364" s="148" t="s">
        <v>3672</v>
      </c>
      <c r="E364" s="149" t="s">
        <v>214</v>
      </c>
      <c r="F364" s="149" t="s">
        <v>3663</v>
      </c>
      <c r="G364" s="148" t="s">
        <v>2913</v>
      </c>
    </row>
    <row r="365" spans="1:7" ht="17.100000000000001">
      <c r="A365" s="148" t="s">
        <v>3449</v>
      </c>
      <c r="B365" s="148" t="s">
        <v>94</v>
      </c>
      <c r="C365" s="148" t="s">
        <v>3450</v>
      </c>
      <c r="D365" s="148" t="s">
        <v>3672</v>
      </c>
      <c r="E365" s="149" t="s">
        <v>214</v>
      </c>
      <c r="F365" s="149" t="s">
        <v>3663</v>
      </c>
      <c r="G365" s="148" t="s">
        <v>3451</v>
      </c>
    </row>
    <row r="366" spans="1:7" ht="17.25">
      <c r="A366" s="148" t="s">
        <v>3452</v>
      </c>
      <c r="B366" s="148" t="s">
        <v>94</v>
      </c>
      <c r="C366" s="148" t="s">
        <v>3453</v>
      </c>
      <c r="D366" s="148" t="s">
        <v>3672</v>
      </c>
      <c r="E366" s="149" t="s">
        <v>214</v>
      </c>
      <c r="F366" s="149" t="s">
        <v>3663</v>
      </c>
      <c r="G366" s="148" t="s">
        <v>3454</v>
      </c>
    </row>
    <row r="367" spans="1:7" ht="17.25">
      <c r="A367" s="52" t="s">
        <v>3652</v>
      </c>
      <c r="B367" s="52"/>
      <c r="C367" s="52"/>
      <c r="D367" s="52"/>
      <c r="E367" s="53"/>
      <c r="F367" s="52"/>
      <c r="G367" s="52"/>
    </row>
    <row r="368" spans="1:7" ht="17.100000000000001">
      <c r="A368" s="148" t="s">
        <v>3456</v>
      </c>
      <c r="B368" s="148" t="s">
        <v>100</v>
      </c>
      <c r="C368" s="148" t="s">
        <v>3457</v>
      </c>
      <c r="D368" s="148" t="s">
        <v>3672</v>
      </c>
      <c r="E368" s="149" t="s">
        <v>214</v>
      </c>
      <c r="F368" s="149" t="s">
        <v>3663</v>
      </c>
      <c r="G368" s="148" t="s">
        <v>3458</v>
      </c>
    </row>
    <row r="369" spans="1:7" ht="17.100000000000001">
      <c r="A369" s="148" t="s">
        <v>3076</v>
      </c>
      <c r="B369" s="148" t="s">
        <v>103</v>
      </c>
      <c r="C369" s="148" t="s">
        <v>2921</v>
      </c>
      <c r="D369" s="148" t="s">
        <v>3672</v>
      </c>
      <c r="E369" s="149" t="s">
        <v>3564</v>
      </c>
      <c r="F369" s="149" t="s">
        <v>3663</v>
      </c>
      <c r="G369" s="148" t="s">
        <v>2913</v>
      </c>
    </row>
    <row r="370" spans="1:7" ht="17.100000000000001">
      <c r="A370" s="148" t="s">
        <v>3077</v>
      </c>
      <c r="B370" s="148" t="s">
        <v>101</v>
      </c>
      <c r="C370" s="148" t="s">
        <v>3078</v>
      </c>
      <c r="D370" s="148" t="s">
        <v>3672</v>
      </c>
      <c r="E370" s="149" t="s">
        <v>214</v>
      </c>
      <c r="F370" s="149" t="s">
        <v>3663</v>
      </c>
      <c r="G370" s="148" t="s">
        <v>3079</v>
      </c>
    </row>
    <row r="371" spans="1:7" ht="17.100000000000001">
      <c r="A371" s="148" t="s">
        <v>3080</v>
      </c>
      <c r="B371" s="148" t="s">
        <v>3020</v>
      </c>
      <c r="C371" s="148" t="s">
        <v>2921</v>
      </c>
      <c r="D371" s="148" t="s">
        <v>3672</v>
      </c>
      <c r="E371" s="149" t="s">
        <v>3564</v>
      </c>
      <c r="F371" s="149" t="s">
        <v>3663</v>
      </c>
      <c r="G371" s="148" t="s">
        <v>2913</v>
      </c>
    </row>
    <row r="372" spans="1:7" ht="17.100000000000001">
      <c r="A372" s="148" t="s">
        <v>3459</v>
      </c>
      <c r="B372" s="148" t="s">
        <v>3020</v>
      </c>
      <c r="C372" s="148" t="s">
        <v>214</v>
      </c>
      <c r="D372" s="148" t="s">
        <v>3672</v>
      </c>
      <c r="E372" s="149" t="s">
        <v>214</v>
      </c>
      <c r="F372" s="149" t="s">
        <v>3663</v>
      </c>
      <c r="G372" s="148" t="s">
        <v>2913</v>
      </c>
    </row>
    <row r="373" spans="1:7" ht="17.25">
      <c r="A373" s="52" t="s">
        <v>3542</v>
      </c>
      <c r="B373" s="52"/>
      <c r="C373" s="52"/>
      <c r="D373" s="52"/>
      <c r="E373" s="53"/>
      <c r="F373" s="52"/>
      <c r="G373" s="52"/>
    </row>
    <row r="374" spans="1:7" ht="17.25">
      <c r="A374" s="150" t="s">
        <v>3103</v>
      </c>
      <c r="B374" s="150" t="s">
        <v>35</v>
      </c>
      <c r="C374" s="150" t="s">
        <v>3104</v>
      </c>
      <c r="D374" s="150" t="s">
        <v>3673</v>
      </c>
      <c r="E374" s="151" t="s">
        <v>1330</v>
      </c>
      <c r="F374" s="150" t="s">
        <v>2869</v>
      </c>
      <c r="G374" s="150" t="s">
        <v>3106</v>
      </c>
    </row>
    <row r="375" spans="1:7" ht="17.25">
      <c r="A375" s="52" t="s">
        <v>3546</v>
      </c>
      <c r="B375" s="52"/>
      <c r="C375" s="52"/>
      <c r="D375" s="52"/>
      <c r="E375" s="53"/>
      <c r="F375" s="52"/>
      <c r="G375" s="52"/>
    </row>
    <row r="376" spans="1:7" ht="17.100000000000001">
      <c r="A376" s="148" t="s">
        <v>2969</v>
      </c>
      <c r="B376" s="148" t="s">
        <v>35</v>
      </c>
      <c r="C376" s="148" t="s">
        <v>2921</v>
      </c>
      <c r="D376" s="148" t="s">
        <v>3673</v>
      </c>
      <c r="E376" s="149" t="s">
        <v>2922</v>
      </c>
      <c r="F376" s="149" t="s">
        <v>3663</v>
      </c>
      <c r="G376" s="148" t="s">
        <v>2913</v>
      </c>
    </row>
    <row r="377" spans="1:7" ht="17.25">
      <c r="A377" s="52" t="s">
        <v>3551</v>
      </c>
      <c r="B377" s="52"/>
      <c r="C377" s="52"/>
      <c r="D377" s="52"/>
      <c r="E377" s="53"/>
      <c r="F377" s="52"/>
      <c r="G377" s="52"/>
    </row>
    <row r="378" spans="1:7" ht="17.100000000000001">
      <c r="A378" s="148" t="s">
        <v>3016</v>
      </c>
      <c r="B378" s="148" t="s">
        <v>10</v>
      </c>
      <c r="C378" s="148" t="s">
        <v>2925</v>
      </c>
      <c r="D378" s="148" t="s">
        <v>3673</v>
      </c>
      <c r="E378" s="149" t="s">
        <v>2918</v>
      </c>
      <c r="F378" s="149" t="s">
        <v>3663</v>
      </c>
      <c r="G378" s="148" t="s">
        <v>3017</v>
      </c>
    </row>
    <row r="379" spans="1:7" ht="17.100000000000001">
      <c r="A379" s="150" t="s">
        <v>3340</v>
      </c>
      <c r="B379" s="150" t="s">
        <v>3020</v>
      </c>
      <c r="C379" s="150" t="s">
        <v>1330</v>
      </c>
      <c r="D379" s="150" t="s">
        <v>3673</v>
      </c>
      <c r="E379" s="151" t="s">
        <v>1330</v>
      </c>
      <c r="F379" s="151" t="s">
        <v>2869</v>
      </c>
      <c r="G379" s="150" t="s">
        <v>2913</v>
      </c>
    </row>
    <row r="380" spans="1:7" ht="17.100000000000001">
      <c r="A380" s="150" t="s">
        <v>3341</v>
      </c>
      <c r="B380" s="150"/>
      <c r="C380" s="150" t="s">
        <v>3342</v>
      </c>
      <c r="D380" s="150" t="s">
        <v>3673</v>
      </c>
      <c r="E380" s="151" t="s">
        <v>1330</v>
      </c>
      <c r="F380" s="151" t="s">
        <v>2869</v>
      </c>
      <c r="G380" s="150" t="s">
        <v>2913</v>
      </c>
    </row>
    <row r="381" spans="1:7" ht="17.25">
      <c r="A381" s="52" t="s">
        <v>3552</v>
      </c>
      <c r="B381" s="52"/>
      <c r="C381" s="52"/>
      <c r="D381" s="52"/>
      <c r="E381" s="53"/>
      <c r="F381" s="52"/>
      <c r="G381" s="52"/>
    </row>
    <row r="382" spans="1:7" ht="17.100000000000001">
      <c r="A382" s="148" t="s">
        <v>3019</v>
      </c>
      <c r="B382" s="148" t="s">
        <v>3020</v>
      </c>
      <c r="C382" s="148" t="s">
        <v>2921</v>
      </c>
      <c r="D382" s="148" t="s">
        <v>3673</v>
      </c>
      <c r="E382" s="149" t="s">
        <v>2922</v>
      </c>
      <c r="F382" s="149" t="s">
        <v>3663</v>
      </c>
      <c r="G382" s="148" t="s">
        <v>2913</v>
      </c>
    </row>
    <row r="383" spans="1:7" ht="17.25">
      <c r="A383" s="52" t="s">
        <v>3554</v>
      </c>
      <c r="B383" s="52"/>
      <c r="C383" s="52"/>
      <c r="D383" s="52"/>
      <c r="E383" s="53"/>
      <c r="F383" s="52"/>
      <c r="G383" s="52"/>
    </row>
    <row r="384" spans="1:7" ht="17.100000000000001">
      <c r="A384" s="148" t="s">
        <v>3022</v>
      </c>
      <c r="B384" s="148" t="s">
        <v>26</v>
      </c>
      <c r="C384" s="148" t="s">
        <v>2921</v>
      </c>
      <c r="D384" s="148" t="s">
        <v>3673</v>
      </c>
      <c r="E384" s="149" t="s">
        <v>2922</v>
      </c>
      <c r="F384" s="149" t="s">
        <v>3663</v>
      </c>
      <c r="G384" s="148" t="s">
        <v>2913</v>
      </c>
    </row>
    <row r="385" spans="1:7" ht="17.25">
      <c r="A385" s="148" t="s">
        <v>3023</v>
      </c>
      <c r="B385" s="148" t="s">
        <v>26</v>
      </c>
      <c r="C385" s="148" t="s">
        <v>2921</v>
      </c>
      <c r="D385" s="148" t="s">
        <v>3673</v>
      </c>
      <c r="E385" s="149" t="s">
        <v>2922</v>
      </c>
      <c r="F385" s="149" t="s">
        <v>3663</v>
      </c>
      <c r="G385" s="148" t="s">
        <v>2913</v>
      </c>
    </row>
    <row r="386" spans="1:7" ht="17.100000000000001">
      <c r="A386" s="148" t="s">
        <v>3024</v>
      </c>
      <c r="B386" s="148" t="s">
        <v>26</v>
      </c>
      <c r="C386" s="148" t="s">
        <v>2921</v>
      </c>
      <c r="D386" s="148" t="s">
        <v>3673</v>
      </c>
      <c r="E386" s="149" t="s">
        <v>2922</v>
      </c>
      <c r="F386" s="149" t="s">
        <v>3663</v>
      </c>
      <c r="G386" s="148" t="s">
        <v>2913</v>
      </c>
    </row>
    <row r="387" spans="1:7" ht="17.100000000000001">
      <c r="A387" s="148" t="s">
        <v>3025</v>
      </c>
      <c r="B387" s="148" t="s">
        <v>26</v>
      </c>
      <c r="C387" s="148" t="s">
        <v>2921</v>
      </c>
      <c r="D387" s="148" t="s">
        <v>3673</v>
      </c>
      <c r="E387" s="149" t="s">
        <v>2922</v>
      </c>
      <c r="F387" s="149" t="s">
        <v>3663</v>
      </c>
      <c r="G387" s="148" t="s">
        <v>2913</v>
      </c>
    </row>
    <row r="388" spans="1:7" ht="17.25">
      <c r="A388" s="52" t="s">
        <v>3555</v>
      </c>
      <c r="B388" s="52"/>
      <c r="C388" s="52"/>
      <c r="D388" s="52"/>
      <c r="E388" s="53"/>
      <c r="F388" s="52"/>
      <c r="G388" s="52"/>
    </row>
    <row r="389" spans="1:7" ht="17.100000000000001">
      <c r="A389" s="148" t="s">
        <v>3030</v>
      </c>
      <c r="B389" s="148" t="s">
        <v>3020</v>
      </c>
      <c r="C389" s="148" t="s">
        <v>2921</v>
      </c>
      <c r="D389" s="148" t="s">
        <v>3673</v>
      </c>
      <c r="E389" s="149" t="s">
        <v>2922</v>
      </c>
      <c r="F389" s="149" t="s">
        <v>3663</v>
      </c>
      <c r="G389" s="148" t="s">
        <v>2913</v>
      </c>
    </row>
    <row r="390" spans="1:7" ht="17.100000000000001">
      <c r="A390" s="148" t="s">
        <v>3031</v>
      </c>
      <c r="B390" s="148" t="s">
        <v>3020</v>
      </c>
      <c r="C390" s="148" t="s">
        <v>2921</v>
      </c>
      <c r="D390" s="148" t="s">
        <v>3673</v>
      </c>
      <c r="E390" s="149" t="s">
        <v>2922</v>
      </c>
      <c r="F390" s="149" t="s">
        <v>3663</v>
      </c>
      <c r="G390" s="148" t="s">
        <v>2913</v>
      </c>
    </row>
    <row r="391" spans="1:7" ht="17.100000000000001">
      <c r="A391" s="148" t="s">
        <v>3032</v>
      </c>
      <c r="B391" s="148" t="s">
        <v>3020</v>
      </c>
      <c r="C391" s="148" t="s">
        <v>2921</v>
      </c>
      <c r="D391" s="148" t="s">
        <v>3673</v>
      </c>
      <c r="E391" s="149" t="s">
        <v>2922</v>
      </c>
      <c r="F391" s="149" t="s">
        <v>3663</v>
      </c>
      <c r="G391" s="148" t="s">
        <v>2913</v>
      </c>
    </row>
    <row r="392" spans="1:7" ht="17.25">
      <c r="A392" s="52" t="s">
        <v>3556</v>
      </c>
      <c r="B392" s="52"/>
      <c r="C392" s="52"/>
      <c r="D392" s="52"/>
      <c r="E392" s="53"/>
      <c r="F392" s="52"/>
      <c r="G392" s="52"/>
    </row>
    <row r="393" spans="1:7" ht="17.100000000000001">
      <c r="A393" s="148" t="s">
        <v>3037</v>
      </c>
      <c r="B393" s="148" t="s">
        <v>3020</v>
      </c>
      <c r="C393" s="148" t="s">
        <v>2921</v>
      </c>
      <c r="D393" s="148" t="s">
        <v>3673</v>
      </c>
      <c r="E393" s="149" t="s">
        <v>2922</v>
      </c>
      <c r="F393" s="149" t="s">
        <v>3663</v>
      </c>
      <c r="G393" s="148" t="s">
        <v>2913</v>
      </c>
    </row>
    <row r="394" spans="1:7" ht="17.100000000000001">
      <c r="A394" s="148" t="s">
        <v>3038</v>
      </c>
      <c r="B394" s="148" t="s">
        <v>3020</v>
      </c>
      <c r="C394" s="148" t="s">
        <v>2921</v>
      </c>
      <c r="D394" s="148" t="s">
        <v>3673</v>
      </c>
      <c r="E394" s="149" t="s">
        <v>2922</v>
      </c>
      <c r="F394" s="149" t="s">
        <v>3663</v>
      </c>
      <c r="G394" s="148" t="s">
        <v>2913</v>
      </c>
    </row>
    <row r="395" spans="1:7" ht="17.25">
      <c r="A395" s="52" t="s">
        <v>3557</v>
      </c>
      <c r="B395" s="52"/>
      <c r="C395" s="52"/>
      <c r="D395" s="52"/>
      <c r="E395" s="53"/>
      <c r="F395" s="52"/>
      <c r="G395" s="52"/>
    </row>
    <row r="396" spans="1:7" ht="17.25">
      <c r="A396" s="148" t="s">
        <v>3040</v>
      </c>
      <c r="B396" s="148" t="s">
        <v>3041</v>
      </c>
      <c r="C396" s="148" t="s">
        <v>2925</v>
      </c>
      <c r="D396" s="148" t="s">
        <v>3673</v>
      </c>
      <c r="E396" s="149" t="s">
        <v>2918</v>
      </c>
      <c r="F396" s="149" t="s">
        <v>3663</v>
      </c>
      <c r="G396" s="148" t="s">
        <v>3042</v>
      </c>
    </row>
    <row r="397" spans="1:7" ht="17.100000000000001">
      <c r="A397" s="148" t="s">
        <v>3043</v>
      </c>
      <c r="B397" s="148" t="s">
        <v>3044</v>
      </c>
      <c r="C397" s="148" t="s">
        <v>2925</v>
      </c>
      <c r="D397" s="148" t="s">
        <v>3673</v>
      </c>
      <c r="E397" s="149" t="s">
        <v>2918</v>
      </c>
      <c r="F397" s="149" t="s">
        <v>3663</v>
      </c>
      <c r="G397" s="148" t="s">
        <v>3045</v>
      </c>
    </row>
    <row r="398" spans="1:7" ht="17.100000000000001">
      <c r="A398" s="148" t="s">
        <v>3051</v>
      </c>
      <c r="B398" s="148" t="s">
        <v>89</v>
      </c>
      <c r="C398" s="148" t="s">
        <v>2925</v>
      </c>
      <c r="D398" s="148" t="s">
        <v>3673</v>
      </c>
      <c r="E398" s="149" t="s">
        <v>2918</v>
      </c>
      <c r="F398" s="149" t="s">
        <v>3663</v>
      </c>
      <c r="G398" s="148" t="s">
        <v>3052</v>
      </c>
    </row>
    <row r="399" spans="1:7" ht="17.25">
      <c r="A399" s="148" t="s">
        <v>3057</v>
      </c>
      <c r="B399" s="148" t="s">
        <v>3020</v>
      </c>
      <c r="C399" s="148" t="s">
        <v>2960</v>
      </c>
      <c r="D399" s="148" t="s">
        <v>3673</v>
      </c>
      <c r="E399" s="149" t="s">
        <v>2961</v>
      </c>
      <c r="F399" s="149" t="s">
        <v>3663</v>
      </c>
      <c r="G399" s="148" t="s">
        <v>2913</v>
      </c>
    </row>
    <row r="400" spans="1:7" ht="17.100000000000001">
      <c r="A400" s="148" t="s">
        <v>3058</v>
      </c>
      <c r="B400" s="148" t="s">
        <v>3020</v>
      </c>
      <c r="C400" s="148" t="s">
        <v>2925</v>
      </c>
      <c r="D400" s="148" t="s">
        <v>3673</v>
      </c>
      <c r="E400" s="149" t="s">
        <v>2918</v>
      </c>
      <c r="F400" s="149" t="s">
        <v>3663</v>
      </c>
      <c r="G400" s="148" t="s">
        <v>2913</v>
      </c>
    </row>
    <row r="401" spans="1:7" ht="17.100000000000001">
      <c r="A401" s="148" t="s">
        <v>3059</v>
      </c>
      <c r="B401" s="148" t="s">
        <v>3060</v>
      </c>
      <c r="C401" s="148" t="s">
        <v>2921</v>
      </c>
      <c r="D401" s="148" t="s">
        <v>3673</v>
      </c>
      <c r="E401" s="149" t="s">
        <v>2922</v>
      </c>
      <c r="F401" s="149" t="s">
        <v>3663</v>
      </c>
      <c r="G401" s="148" t="s">
        <v>2913</v>
      </c>
    </row>
    <row r="402" spans="1:7" ht="17.100000000000001">
      <c r="A402" s="148" t="s">
        <v>3059</v>
      </c>
      <c r="B402" s="148" t="s">
        <v>3060</v>
      </c>
      <c r="C402" s="148" t="s">
        <v>2921</v>
      </c>
      <c r="D402" s="148" t="s">
        <v>3673</v>
      </c>
      <c r="E402" s="149" t="s">
        <v>2922</v>
      </c>
      <c r="F402" s="149" t="s">
        <v>3663</v>
      </c>
      <c r="G402" s="148" t="s">
        <v>2913</v>
      </c>
    </row>
    <row r="403" spans="1:7" ht="17.25">
      <c r="A403" s="52" t="s">
        <v>3558</v>
      </c>
      <c r="B403" s="52"/>
      <c r="C403" s="52"/>
      <c r="D403" s="52"/>
      <c r="E403" s="53"/>
      <c r="F403" s="52"/>
      <c r="G403" s="52"/>
    </row>
    <row r="404" spans="1:7" ht="17.100000000000001">
      <c r="A404" s="148" t="s">
        <v>3062</v>
      </c>
      <c r="B404" s="148" t="s">
        <v>3020</v>
      </c>
      <c r="C404" s="148" t="s">
        <v>2925</v>
      </c>
      <c r="D404" s="148" t="s">
        <v>3673</v>
      </c>
      <c r="E404" s="149" t="s">
        <v>2918</v>
      </c>
      <c r="F404" s="149" t="s">
        <v>3663</v>
      </c>
      <c r="G404" s="148" t="s">
        <v>2913</v>
      </c>
    </row>
    <row r="405" spans="1:7" ht="17.25">
      <c r="A405" s="52" t="s">
        <v>3559</v>
      </c>
      <c r="B405" s="52"/>
      <c r="C405" s="52"/>
      <c r="D405" s="52"/>
      <c r="E405" s="53"/>
      <c r="F405" s="52"/>
      <c r="G405" s="52"/>
    </row>
    <row r="406" spans="1:7" ht="17.25">
      <c r="A406" s="150" t="s">
        <v>3441</v>
      </c>
      <c r="B406" s="150" t="s">
        <v>95</v>
      </c>
      <c r="C406" s="150" t="s">
        <v>3442</v>
      </c>
      <c r="D406" s="150" t="s">
        <v>3673</v>
      </c>
      <c r="E406" s="151" t="s">
        <v>3443</v>
      </c>
      <c r="F406" s="151" t="s">
        <v>2869</v>
      </c>
      <c r="G406" s="150" t="s">
        <v>3444</v>
      </c>
    </row>
    <row r="407" spans="1:7" ht="17.25">
      <c r="A407" s="52" t="s">
        <v>3560</v>
      </c>
      <c r="B407" s="52"/>
      <c r="C407" s="52"/>
      <c r="D407" s="52"/>
      <c r="E407" s="53"/>
      <c r="F407" s="52"/>
      <c r="G407" s="52"/>
    </row>
    <row r="408" spans="1:7" ht="17.100000000000001">
      <c r="A408" s="148" t="s">
        <v>3074</v>
      </c>
      <c r="B408" s="148" t="s">
        <v>3020</v>
      </c>
      <c r="C408" s="148" t="s">
        <v>2925</v>
      </c>
      <c r="D408" s="148" t="s">
        <v>3673</v>
      </c>
      <c r="E408" s="149" t="s">
        <v>2918</v>
      </c>
      <c r="F408" s="149" t="s">
        <v>3663</v>
      </c>
      <c r="G408" s="148" t="s">
        <v>3075</v>
      </c>
    </row>
    <row r="409" spans="1:7" ht="17.100000000000001">
      <c r="A409" s="148" t="s">
        <v>3076</v>
      </c>
      <c r="B409" s="148" t="s">
        <v>103</v>
      </c>
      <c r="C409" s="148" t="s">
        <v>2921</v>
      </c>
      <c r="D409" s="148" t="s">
        <v>3673</v>
      </c>
      <c r="E409" s="149" t="s">
        <v>2922</v>
      </c>
      <c r="F409" s="149" t="s">
        <v>3663</v>
      </c>
      <c r="G409" s="148" t="s">
        <v>2913</v>
      </c>
    </row>
    <row r="410" spans="1:7" ht="17.100000000000001">
      <c r="A410" s="148" t="s">
        <v>3077</v>
      </c>
      <c r="B410" s="148" t="s">
        <v>101</v>
      </c>
      <c r="C410" s="148" t="s">
        <v>3078</v>
      </c>
      <c r="D410" s="148" t="s">
        <v>3673</v>
      </c>
      <c r="E410" s="149" t="s">
        <v>2918</v>
      </c>
      <c r="F410" s="149" t="s">
        <v>3663</v>
      </c>
      <c r="G410" s="148" t="s">
        <v>3079</v>
      </c>
    </row>
    <row r="411" spans="1:7" ht="17.100000000000001">
      <c r="A411" s="148" t="s">
        <v>3080</v>
      </c>
      <c r="B411" s="148" t="s">
        <v>3020</v>
      </c>
      <c r="C411" s="148" t="s">
        <v>2921</v>
      </c>
      <c r="D411" s="148" t="s">
        <v>3673</v>
      </c>
      <c r="E411" s="149" t="s">
        <v>2922</v>
      </c>
      <c r="F411" s="149" t="s">
        <v>3663</v>
      </c>
      <c r="G411" s="148" t="s">
        <v>2913</v>
      </c>
    </row>
    <row r="412" spans="1:7" ht="17.25">
      <c r="A412" s="52" t="s">
        <v>3563</v>
      </c>
      <c r="B412" s="52"/>
      <c r="C412" s="52"/>
      <c r="D412" s="52"/>
      <c r="E412" s="53"/>
      <c r="F412" s="52"/>
      <c r="G412" s="52"/>
    </row>
    <row r="413" spans="1:7" ht="17.25">
      <c r="A413" s="148" t="s">
        <v>3103</v>
      </c>
      <c r="B413" s="148" t="s">
        <v>35</v>
      </c>
      <c r="C413" s="148" t="s">
        <v>3104</v>
      </c>
      <c r="D413" s="148" t="s">
        <v>3674</v>
      </c>
      <c r="E413" s="149" t="s">
        <v>3342</v>
      </c>
      <c r="F413" s="149" t="s">
        <v>3663</v>
      </c>
      <c r="G413" s="148" t="s">
        <v>3106</v>
      </c>
    </row>
    <row r="414" spans="1:7" ht="17.100000000000001">
      <c r="A414" s="148" t="s">
        <v>3108</v>
      </c>
      <c r="B414" s="148" t="s">
        <v>36</v>
      </c>
      <c r="C414" s="148" t="s">
        <v>214</v>
      </c>
      <c r="D414" s="148" t="s">
        <v>3674</v>
      </c>
      <c r="E414" s="149" t="s">
        <v>214</v>
      </c>
      <c r="F414" s="149" t="s">
        <v>3663</v>
      </c>
      <c r="G414" s="148" t="s">
        <v>3109</v>
      </c>
    </row>
    <row r="415" spans="1:7" ht="17.100000000000001">
      <c r="A415" s="148" t="s">
        <v>3131</v>
      </c>
      <c r="B415" s="148" t="s">
        <v>36</v>
      </c>
      <c r="C415" s="148" t="s">
        <v>3083</v>
      </c>
      <c r="D415" s="148" t="s">
        <v>3674</v>
      </c>
      <c r="E415" s="149" t="s">
        <v>3083</v>
      </c>
      <c r="F415" s="149" t="s">
        <v>3663</v>
      </c>
      <c r="G415" s="148" t="s">
        <v>2913</v>
      </c>
    </row>
    <row r="416" spans="1:7" ht="17.100000000000001">
      <c r="A416" s="148" t="s">
        <v>3134</v>
      </c>
      <c r="B416" s="148" t="s">
        <v>33</v>
      </c>
      <c r="C416" s="148" t="s">
        <v>3083</v>
      </c>
      <c r="D416" s="148" t="s">
        <v>3674</v>
      </c>
      <c r="E416" s="149" t="s">
        <v>3083</v>
      </c>
      <c r="F416" s="149" t="s">
        <v>3663</v>
      </c>
      <c r="G416" s="148" t="s">
        <v>2913</v>
      </c>
    </row>
    <row r="417" spans="1:7" ht="17.25">
      <c r="A417" s="52" t="s">
        <v>3566</v>
      </c>
      <c r="B417" s="52"/>
      <c r="C417" s="52"/>
      <c r="D417" s="52"/>
      <c r="E417" s="53"/>
      <c r="F417" s="52"/>
      <c r="G417" s="52"/>
    </row>
    <row r="418" spans="1:7" ht="17.100000000000001">
      <c r="A418" s="148" t="s">
        <v>2969</v>
      </c>
      <c r="B418" s="148" t="s">
        <v>35</v>
      </c>
      <c r="C418" s="148" t="s">
        <v>2921</v>
      </c>
      <c r="D418" s="148" t="s">
        <v>3674</v>
      </c>
      <c r="E418" s="149" t="s">
        <v>3564</v>
      </c>
      <c r="F418" s="149" t="s">
        <v>3663</v>
      </c>
      <c r="G418" s="148" t="s">
        <v>2913</v>
      </c>
    </row>
    <row r="419" spans="1:7" ht="17.25">
      <c r="A419" s="52" t="s">
        <v>3568</v>
      </c>
      <c r="B419" s="52"/>
      <c r="C419" s="52"/>
      <c r="D419" s="52"/>
      <c r="E419" s="53"/>
      <c r="F419" s="52"/>
      <c r="G419" s="52"/>
    </row>
    <row r="420" spans="1:7" ht="17.100000000000001">
      <c r="A420" s="148" t="s">
        <v>3227</v>
      </c>
      <c r="B420" s="148" t="s">
        <v>36</v>
      </c>
      <c r="C420" s="148" t="s">
        <v>3083</v>
      </c>
      <c r="D420" s="148" t="s">
        <v>3674</v>
      </c>
      <c r="E420" s="149" t="s">
        <v>3083</v>
      </c>
      <c r="F420" s="149" t="s">
        <v>3663</v>
      </c>
      <c r="G420" s="148" t="s">
        <v>3228</v>
      </c>
    </row>
    <row r="421" spans="1:7" ht="17.25">
      <c r="A421" s="148" t="s">
        <v>3232</v>
      </c>
      <c r="B421" s="148" t="s">
        <v>36</v>
      </c>
      <c r="C421" s="148" t="s">
        <v>214</v>
      </c>
      <c r="D421" s="148" t="s">
        <v>3674</v>
      </c>
      <c r="E421" s="149" t="s">
        <v>214</v>
      </c>
      <c r="F421" s="149" t="s">
        <v>3663</v>
      </c>
      <c r="G421" s="148" t="s">
        <v>3233</v>
      </c>
    </row>
    <row r="422" spans="1:7" ht="17.100000000000001">
      <c r="A422" s="148" t="s">
        <v>3271</v>
      </c>
      <c r="B422" s="148" t="s">
        <v>36</v>
      </c>
      <c r="C422" s="148" t="s">
        <v>3083</v>
      </c>
      <c r="D422" s="148" t="s">
        <v>3674</v>
      </c>
      <c r="E422" s="149" t="s">
        <v>3083</v>
      </c>
      <c r="F422" s="149" t="s">
        <v>3663</v>
      </c>
      <c r="G422" s="148" t="s">
        <v>2913</v>
      </c>
    </row>
    <row r="423" spans="1:7" ht="17.25">
      <c r="A423" s="52" t="s">
        <v>3570</v>
      </c>
      <c r="B423" s="52"/>
      <c r="C423" s="52"/>
      <c r="D423" s="52"/>
      <c r="E423" s="53"/>
      <c r="F423" s="52"/>
      <c r="G423" s="52"/>
    </row>
    <row r="424" spans="1:7" ht="17.100000000000001">
      <c r="A424" s="148" t="s">
        <v>3277</v>
      </c>
      <c r="B424" s="148" t="s">
        <v>33</v>
      </c>
      <c r="C424" s="148" t="s">
        <v>3083</v>
      </c>
      <c r="D424" s="148" t="s">
        <v>3674</v>
      </c>
      <c r="E424" s="149" t="s">
        <v>3083</v>
      </c>
      <c r="F424" s="149" t="s">
        <v>3663</v>
      </c>
      <c r="G424" s="148" t="s">
        <v>3278</v>
      </c>
    </row>
    <row r="425" spans="1:7" ht="17.100000000000001">
      <c r="A425" s="148" t="s">
        <v>3299</v>
      </c>
      <c r="B425" s="148" t="s">
        <v>33</v>
      </c>
      <c r="C425" s="148" t="s">
        <v>214</v>
      </c>
      <c r="D425" s="148" t="s">
        <v>3674</v>
      </c>
      <c r="E425" s="149" t="s">
        <v>214</v>
      </c>
      <c r="F425" s="149" t="s">
        <v>3663</v>
      </c>
      <c r="G425" s="148" t="s">
        <v>2913</v>
      </c>
    </row>
    <row r="426" spans="1:7" ht="17.25">
      <c r="A426" s="52" t="s">
        <v>3572</v>
      </c>
      <c r="B426" s="52"/>
      <c r="C426" s="52"/>
      <c r="D426" s="52"/>
      <c r="E426" s="53"/>
      <c r="F426" s="52"/>
      <c r="G426" s="52"/>
    </row>
    <row r="427" spans="1:7" ht="17.25">
      <c r="A427" s="150" t="s">
        <v>3340</v>
      </c>
      <c r="B427" s="150" t="s">
        <v>3020</v>
      </c>
      <c r="C427" s="150" t="s">
        <v>1330</v>
      </c>
      <c r="D427" s="150" t="s">
        <v>3674</v>
      </c>
      <c r="E427" s="151" t="s">
        <v>1330</v>
      </c>
      <c r="F427" s="150" t="s">
        <v>2878</v>
      </c>
      <c r="G427" s="150" t="s">
        <v>2913</v>
      </c>
    </row>
    <row r="428" spans="1:7" ht="17.100000000000001">
      <c r="A428" s="148" t="s">
        <v>3341</v>
      </c>
      <c r="B428" s="148"/>
      <c r="C428" s="148" t="s">
        <v>3342</v>
      </c>
      <c r="D428" s="148" t="s">
        <v>3674</v>
      </c>
      <c r="E428" s="149" t="s">
        <v>3342</v>
      </c>
      <c r="F428" s="149" t="s">
        <v>3663</v>
      </c>
      <c r="G428" s="148" t="s">
        <v>2913</v>
      </c>
    </row>
    <row r="429" spans="1:7" ht="17.25">
      <c r="A429" s="148" t="s">
        <v>3343</v>
      </c>
      <c r="B429" s="148" t="s">
        <v>3344</v>
      </c>
      <c r="C429" s="148" t="s">
        <v>3083</v>
      </c>
      <c r="D429" s="148" t="s">
        <v>3674</v>
      </c>
      <c r="E429" s="149" t="s">
        <v>3083</v>
      </c>
      <c r="F429" s="149" t="s">
        <v>3663</v>
      </c>
      <c r="G429" s="148" t="s">
        <v>3345</v>
      </c>
    </row>
    <row r="430" spans="1:7" ht="17.100000000000001">
      <c r="A430" s="148" t="s">
        <v>3346</v>
      </c>
      <c r="B430" s="148"/>
      <c r="C430" s="148" t="s">
        <v>214</v>
      </c>
      <c r="D430" s="148" t="s">
        <v>3674</v>
      </c>
      <c r="E430" s="149" t="s">
        <v>214</v>
      </c>
      <c r="F430" s="149" t="s">
        <v>3663</v>
      </c>
      <c r="G430" s="148" t="s">
        <v>2913</v>
      </c>
    </row>
    <row r="431" spans="1:7" ht="17.25">
      <c r="A431" s="52" t="s">
        <v>3573</v>
      </c>
      <c r="B431" s="52"/>
      <c r="C431" s="52"/>
      <c r="D431" s="52"/>
      <c r="E431" s="53"/>
      <c r="F431" s="52"/>
      <c r="G431" s="52"/>
    </row>
    <row r="432" spans="1:7" ht="17.100000000000001">
      <c r="A432" s="148" t="s">
        <v>3348</v>
      </c>
      <c r="B432" s="148" t="s">
        <v>26</v>
      </c>
      <c r="C432" s="148" t="s">
        <v>214</v>
      </c>
      <c r="D432" s="148" t="s">
        <v>3674</v>
      </c>
      <c r="E432" s="149" t="s">
        <v>214</v>
      </c>
      <c r="F432" s="149" t="s">
        <v>3663</v>
      </c>
      <c r="G432" s="148" t="s">
        <v>2913</v>
      </c>
    </row>
    <row r="433" spans="1:7" ht="17.100000000000001">
      <c r="A433" s="148" t="s">
        <v>3349</v>
      </c>
      <c r="B433" s="148" t="s">
        <v>3350</v>
      </c>
      <c r="C433" s="148" t="s">
        <v>214</v>
      </c>
      <c r="D433" s="148" t="s">
        <v>3674</v>
      </c>
      <c r="E433" s="149" t="s">
        <v>214</v>
      </c>
      <c r="F433" s="149" t="s">
        <v>3663</v>
      </c>
      <c r="G433" s="148" t="s">
        <v>3351</v>
      </c>
    </row>
    <row r="434" spans="1:7" ht="17.100000000000001">
      <c r="A434" s="148" t="s">
        <v>3352</v>
      </c>
      <c r="B434" s="148" t="s">
        <v>3350</v>
      </c>
      <c r="C434" s="148" t="s">
        <v>214</v>
      </c>
      <c r="D434" s="148" t="s">
        <v>3674</v>
      </c>
      <c r="E434" s="149" t="s">
        <v>214</v>
      </c>
      <c r="F434" s="149" t="s">
        <v>3663</v>
      </c>
      <c r="G434" s="148" t="s">
        <v>2913</v>
      </c>
    </row>
    <row r="435" spans="1:7" ht="17.25">
      <c r="A435" s="148" t="s">
        <v>3353</v>
      </c>
      <c r="B435" s="148" t="s">
        <v>28</v>
      </c>
      <c r="C435" s="148" t="s">
        <v>214</v>
      </c>
      <c r="D435" s="148" t="s">
        <v>3674</v>
      </c>
      <c r="E435" s="149" t="s">
        <v>214</v>
      </c>
      <c r="F435" s="149" t="s">
        <v>3663</v>
      </c>
      <c r="G435" s="148" t="s">
        <v>3354</v>
      </c>
    </row>
    <row r="436" spans="1:7" ht="17.100000000000001">
      <c r="A436" s="148" t="s">
        <v>3019</v>
      </c>
      <c r="B436" s="148" t="s">
        <v>3020</v>
      </c>
      <c r="C436" s="148" t="s">
        <v>2921</v>
      </c>
      <c r="D436" s="148" t="s">
        <v>3674</v>
      </c>
      <c r="E436" s="149" t="s">
        <v>3564</v>
      </c>
      <c r="F436" s="149" t="s">
        <v>3663</v>
      </c>
      <c r="G436" s="148" t="s">
        <v>2913</v>
      </c>
    </row>
    <row r="437" spans="1:7" ht="17.25">
      <c r="A437" s="52" t="s">
        <v>3574</v>
      </c>
      <c r="B437" s="52"/>
      <c r="C437" s="52"/>
      <c r="D437" s="52"/>
      <c r="E437" s="53"/>
      <c r="F437" s="52"/>
      <c r="G437" s="52"/>
    </row>
    <row r="438" spans="1:7" ht="17.100000000000001">
      <c r="A438" s="148" t="s">
        <v>3356</v>
      </c>
      <c r="B438" s="148" t="s">
        <v>3047</v>
      </c>
      <c r="C438" s="148" t="s">
        <v>214</v>
      </c>
      <c r="D438" s="148" t="s">
        <v>3674</v>
      </c>
      <c r="E438" s="149" t="s">
        <v>214</v>
      </c>
      <c r="F438" s="149" t="s">
        <v>3663</v>
      </c>
      <c r="G438" s="148" t="s">
        <v>2913</v>
      </c>
    </row>
    <row r="439" spans="1:7" ht="17.100000000000001">
      <c r="A439" s="148" t="s">
        <v>3357</v>
      </c>
      <c r="B439" s="148" t="s">
        <v>3047</v>
      </c>
      <c r="C439" s="148" t="s">
        <v>3358</v>
      </c>
      <c r="D439" s="148" t="s">
        <v>3674</v>
      </c>
      <c r="E439" s="149" t="s">
        <v>214</v>
      </c>
      <c r="F439" s="149" t="s">
        <v>3663</v>
      </c>
      <c r="G439" s="148" t="s">
        <v>2913</v>
      </c>
    </row>
    <row r="440" spans="1:7" ht="17.100000000000001">
      <c r="A440" s="148" t="s">
        <v>3359</v>
      </c>
      <c r="B440" s="148" t="s">
        <v>3047</v>
      </c>
      <c r="C440" s="148" t="s">
        <v>3297</v>
      </c>
      <c r="D440" s="148" t="s">
        <v>3674</v>
      </c>
      <c r="E440" s="149" t="s">
        <v>214</v>
      </c>
      <c r="F440" s="149" t="s">
        <v>3663</v>
      </c>
      <c r="G440" s="148" t="s">
        <v>3360</v>
      </c>
    </row>
    <row r="441" spans="1:7" ht="17.100000000000001">
      <c r="A441" s="148" t="s">
        <v>3361</v>
      </c>
      <c r="B441" s="148" t="s">
        <v>3047</v>
      </c>
      <c r="C441" s="148" t="s">
        <v>214</v>
      </c>
      <c r="D441" s="148" t="s">
        <v>3674</v>
      </c>
      <c r="E441" s="149" t="s">
        <v>214</v>
      </c>
      <c r="F441" s="149" t="s">
        <v>3663</v>
      </c>
      <c r="G441" s="148" t="s">
        <v>2913</v>
      </c>
    </row>
    <row r="442" spans="1:7" ht="17.25">
      <c r="A442" s="52" t="s">
        <v>3575</v>
      </c>
      <c r="B442" s="52"/>
      <c r="C442" s="52"/>
      <c r="D442" s="52"/>
      <c r="E442" s="53"/>
      <c r="F442" s="52"/>
      <c r="G442" s="52"/>
    </row>
    <row r="443" spans="1:7" ht="17.100000000000001">
      <c r="A443" s="148" t="s">
        <v>3363</v>
      </c>
      <c r="B443" s="148" t="s">
        <v>3364</v>
      </c>
      <c r="C443" s="148" t="s">
        <v>3365</v>
      </c>
      <c r="D443" s="148" t="s">
        <v>3674</v>
      </c>
      <c r="E443" s="149" t="s">
        <v>214</v>
      </c>
      <c r="F443" s="149" t="s">
        <v>3663</v>
      </c>
      <c r="G443" s="148" t="s">
        <v>2913</v>
      </c>
    </row>
    <row r="444" spans="1:7" ht="17.100000000000001">
      <c r="A444" s="148" t="s">
        <v>3368</v>
      </c>
      <c r="B444" s="148" t="s">
        <v>3369</v>
      </c>
      <c r="C444" s="148" t="s">
        <v>3370</v>
      </c>
      <c r="D444" s="148" t="s">
        <v>3674</v>
      </c>
      <c r="E444" s="149" t="s">
        <v>214</v>
      </c>
      <c r="F444" s="149" t="s">
        <v>3663</v>
      </c>
      <c r="G444" s="148" t="s">
        <v>2913</v>
      </c>
    </row>
    <row r="445" spans="1:7" ht="17.100000000000001">
      <c r="A445" s="148" t="s">
        <v>3371</v>
      </c>
      <c r="B445" s="148" t="s">
        <v>3372</v>
      </c>
      <c r="C445" s="148" t="s">
        <v>214</v>
      </c>
      <c r="D445" s="148" t="s">
        <v>3674</v>
      </c>
      <c r="E445" s="149" t="s">
        <v>214</v>
      </c>
      <c r="F445" s="149" t="s">
        <v>3663</v>
      </c>
      <c r="G445" s="148" t="s">
        <v>2913</v>
      </c>
    </row>
    <row r="446" spans="1:7" ht="17.25">
      <c r="A446" s="148" t="s">
        <v>3375</v>
      </c>
      <c r="B446" s="148" t="s">
        <v>3376</v>
      </c>
      <c r="C446" s="148" t="s">
        <v>214</v>
      </c>
      <c r="D446" s="148" t="s">
        <v>3674</v>
      </c>
      <c r="E446" s="149" t="s">
        <v>214</v>
      </c>
      <c r="F446" s="149" t="s">
        <v>3663</v>
      </c>
      <c r="G446" s="148" t="s">
        <v>2913</v>
      </c>
    </row>
    <row r="447" spans="1:7" ht="17.100000000000001">
      <c r="A447" s="148" t="s">
        <v>3377</v>
      </c>
      <c r="B447" s="148" t="s">
        <v>3372</v>
      </c>
      <c r="C447" s="148" t="s">
        <v>214</v>
      </c>
      <c r="D447" s="148" t="s">
        <v>3674</v>
      </c>
      <c r="E447" s="149" t="s">
        <v>214</v>
      </c>
      <c r="F447" s="149" t="s">
        <v>3663</v>
      </c>
      <c r="G447" s="148" t="s">
        <v>2913</v>
      </c>
    </row>
    <row r="448" spans="1:7" ht="17.100000000000001">
      <c r="A448" s="148" t="s">
        <v>3378</v>
      </c>
      <c r="B448" s="148" t="s">
        <v>3372</v>
      </c>
      <c r="C448" s="148" t="s">
        <v>214</v>
      </c>
      <c r="D448" s="148" t="s">
        <v>3674</v>
      </c>
      <c r="E448" s="149" t="s">
        <v>214</v>
      </c>
      <c r="F448" s="149" t="s">
        <v>3663</v>
      </c>
      <c r="G448" s="148" t="s">
        <v>2913</v>
      </c>
    </row>
    <row r="449" spans="1:7" ht="17.25">
      <c r="A449" s="52" t="s">
        <v>3576</v>
      </c>
      <c r="B449" s="52"/>
      <c r="C449" s="52"/>
      <c r="D449" s="52"/>
      <c r="E449" s="53"/>
      <c r="F449" s="52"/>
      <c r="G449" s="52"/>
    </row>
    <row r="450" spans="1:7" ht="17.100000000000001">
      <c r="A450" s="148" t="s">
        <v>3380</v>
      </c>
      <c r="B450" s="148" t="s">
        <v>26</v>
      </c>
      <c r="C450" s="148" t="s">
        <v>214</v>
      </c>
      <c r="D450" s="148" t="s">
        <v>3674</v>
      </c>
      <c r="E450" s="149" t="s">
        <v>214</v>
      </c>
      <c r="F450" s="149" t="s">
        <v>3663</v>
      </c>
      <c r="G450" s="148" t="s">
        <v>2913</v>
      </c>
    </row>
    <row r="451" spans="1:7" ht="17.100000000000001">
      <c r="A451" s="148" t="s">
        <v>3022</v>
      </c>
      <c r="B451" s="148" t="s">
        <v>26</v>
      </c>
      <c r="C451" s="148" t="s">
        <v>2921</v>
      </c>
      <c r="D451" s="148" t="s">
        <v>3674</v>
      </c>
      <c r="E451" s="149" t="s">
        <v>3564</v>
      </c>
      <c r="F451" s="149" t="s">
        <v>3663</v>
      </c>
      <c r="G451" s="148" t="s">
        <v>2913</v>
      </c>
    </row>
    <row r="452" spans="1:7" ht="17.100000000000001">
      <c r="A452" s="148" t="s">
        <v>3023</v>
      </c>
      <c r="B452" s="148" t="s">
        <v>26</v>
      </c>
      <c r="C452" s="148" t="s">
        <v>2921</v>
      </c>
      <c r="D452" s="148" t="s">
        <v>3674</v>
      </c>
      <c r="E452" s="149" t="s">
        <v>3564</v>
      </c>
      <c r="F452" s="149" t="s">
        <v>3663</v>
      </c>
      <c r="G452" s="148" t="s">
        <v>2913</v>
      </c>
    </row>
    <row r="453" spans="1:7" ht="17.100000000000001">
      <c r="A453" s="148" t="s">
        <v>3024</v>
      </c>
      <c r="B453" s="148" t="s">
        <v>26</v>
      </c>
      <c r="C453" s="148" t="s">
        <v>2921</v>
      </c>
      <c r="D453" s="148" t="s">
        <v>3674</v>
      </c>
      <c r="E453" s="149" t="s">
        <v>3564</v>
      </c>
      <c r="F453" s="149" t="s">
        <v>3663</v>
      </c>
      <c r="G453" s="148" t="s">
        <v>2913</v>
      </c>
    </row>
    <row r="454" spans="1:7" ht="17.100000000000001">
      <c r="A454" s="148" t="s">
        <v>3025</v>
      </c>
      <c r="B454" s="148" t="s">
        <v>26</v>
      </c>
      <c r="C454" s="148" t="s">
        <v>2921</v>
      </c>
      <c r="D454" s="148" t="s">
        <v>3674</v>
      </c>
      <c r="E454" s="149" t="s">
        <v>3564</v>
      </c>
      <c r="F454" s="149" t="s">
        <v>3663</v>
      </c>
      <c r="G454" s="148" t="s">
        <v>2913</v>
      </c>
    </row>
    <row r="455" spans="1:7" ht="17.100000000000001">
      <c r="A455" s="148" t="s">
        <v>3381</v>
      </c>
      <c r="B455" s="148" t="s">
        <v>51</v>
      </c>
      <c r="C455" s="148" t="s">
        <v>214</v>
      </c>
      <c r="D455" s="148" t="s">
        <v>3674</v>
      </c>
      <c r="E455" s="149" t="s">
        <v>214</v>
      </c>
      <c r="F455" s="149" t="s">
        <v>3663</v>
      </c>
      <c r="G455" s="148" t="s">
        <v>3382</v>
      </c>
    </row>
    <row r="456" spans="1:7" ht="17.100000000000001">
      <c r="A456" s="148" t="s">
        <v>3383</v>
      </c>
      <c r="B456" s="148" t="s">
        <v>51</v>
      </c>
      <c r="C456" s="148" t="s">
        <v>214</v>
      </c>
      <c r="D456" s="148" t="s">
        <v>3674</v>
      </c>
      <c r="E456" s="149" t="s">
        <v>214</v>
      </c>
      <c r="F456" s="149" t="s">
        <v>3663</v>
      </c>
      <c r="G456" s="148" t="s">
        <v>2913</v>
      </c>
    </row>
    <row r="457" spans="1:7" ht="17.25">
      <c r="A457" s="52" t="s">
        <v>3577</v>
      </c>
      <c r="B457" s="52"/>
      <c r="C457" s="52"/>
      <c r="D457" s="52"/>
      <c r="E457" s="53"/>
      <c r="F457" s="52"/>
      <c r="G457" s="52"/>
    </row>
    <row r="458" spans="1:7" ht="17.100000000000001">
      <c r="A458" s="148" t="s">
        <v>3385</v>
      </c>
      <c r="B458" s="148" t="s">
        <v>75</v>
      </c>
      <c r="C458" s="148" t="s">
        <v>214</v>
      </c>
      <c r="D458" s="148" t="s">
        <v>3674</v>
      </c>
      <c r="E458" s="149" t="s">
        <v>214</v>
      </c>
      <c r="F458" s="149" t="s">
        <v>3663</v>
      </c>
      <c r="G458" s="148" t="s">
        <v>2913</v>
      </c>
    </row>
    <row r="459" spans="1:7" ht="17.25">
      <c r="A459" s="148" t="s">
        <v>3386</v>
      </c>
      <c r="B459" s="148" t="s">
        <v>3387</v>
      </c>
      <c r="C459" s="148" t="s">
        <v>3365</v>
      </c>
      <c r="D459" s="148" t="s">
        <v>3674</v>
      </c>
      <c r="E459" s="149" t="s">
        <v>214</v>
      </c>
      <c r="F459" s="149" t="s">
        <v>3663</v>
      </c>
      <c r="G459" s="148" t="s">
        <v>2913</v>
      </c>
    </row>
    <row r="460" spans="1:7" ht="17.100000000000001">
      <c r="A460" s="148" t="s">
        <v>3388</v>
      </c>
      <c r="B460" s="148" t="s">
        <v>75</v>
      </c>
      <c r="C460" s="148" t="s">
        <v>3389</v>
      </c>
      <c r="D460" s="148" t="s">
        <v>3674</v>
      </c>
      <c r="E460" s="149" t="s">
        <v>214</v>
      </c>
      <c r="F460" s="149" t="s">
        <v>3663</v>
      </c>
      <c r="G460" s="148" t="s">
        <v>3390</v>
      </c>
    </row>
    <row r="461" spans="1:7" ht="17.25">
      <c r="A461" s="148" t="s">
        <v>3027</v>
      </c>
      <c r="B461" s="148" t="s">
        <v>3020</v>
      </c>
      <c r="C461" s="148" t="s">
        <v>3028</v>
      </c>
      <c r="D461" s="148" t="s">
        <v>3674</v>
      </c>
      <c r="E461" s="149" t="s">
        <v>214</v>
      </c>
      <c r="F461" s="149" t="s">
        <v>3663</v>
      </c>
      <c r="G461" s="148" t="s">
        <v>2913</v>
      </c>
    </row>
    <row r="462" spans="1:7" ht="17.100000000000001">
      <c r="A462" s="148" t="s">
        <v>3030</v>
      </c>
      <c r="B462" s="148" t="s">
        <v>3020</v>
      </c>
      <c r="C462" s="148" t="s">
        <v>2921</v>
      </c>
      <c r="D462" s="148" t="s">
        <v>3674</v>
      </c>
      <c r="E462" s="149" t="s">
        <v>3564</v>
      </c>
      <c r="F462" s="149" t="s">
        <v>3663</v>
      </c>
      <c r="G462" s="148" t="s">
        <v>2913</v>
      </c>
    </row>
    <row r="463" spans="1:7" ht="17.100000000000001">
      <c r="A463" s="148" t="s">
        <v>3031</v>
      </c>
      <c r="B463" s="148" t="s">
        <v>3020</v>
      </c>
      <c r="C463" s="148" t="s">
        <v>2921</v>
      </c>
      <c r="D463" s="148" t="s">
        <v>3674</v>
      </c>
      <c r="E463" s="149" t="s">
        <v>3564</v>
      </c>
      <c r="F463" s="149" t="s">
        <v>3663</v>
      </c>
      <c r="G463" s="148" t="s">
        <v>2913</v>
      </c>
    </row>
    <row r="464" spans="1:7" ht="17.100000000000001">
      <c r="A464" s="148" t="s">
        <v>3032</v>
      </c>
      <c r="B464" s="148" t="s">
        <v>3020</v>
      </c>
      <c r="C464" s="148" t="s">
        <v>2921</v>
      </c>
      <c r="D464" s="148" t="s">
        <v>3674</v>
      </c>
      <c r="E464" s="149" t="s">
        <v>3564</v>
      </c>
      <c r="F464" s="149" t="s">
        <v>3663</v>
      </c>
      <c r="G464" s="148" t="s">
        <v>2913</v>
      </c>
    </row>
    <row r="465" spans="1:7" ht="17.100000000000001">
      <c r="A465" s="148" t="s">
        <v>3391</v>
      </c>
      <c r="B465" s="148" t="s">
        <v>75</v>
      </c>
      <c r="C465" s="148" t="s">
        <v>3083</v>
      </c>
      <c r="D465" s="148" t="s">
        <v>3674</v>
      </c>
      <c r="E465" s="149" t="s">
        <v>3083</v>
      </c>
      <c r="F465" s="149" t="s">
        <v>3663</v>
      </c>
      <c r="G465" s="148" t="s">
        <v>2913</v>
      </c>
    </row>
    <row r="466" spans="1:7" ht="17.25">
      <c r="A466" s="148" t="s">
        <v>3392</v>
      </c>
      <c r="B466" s="148" t="s">
        <v>84</v>
      </c>
      <c r="C466" s="148" t="s">
        <v>214</v>
      </c>
      <c r="D466" s="148" t="s">
        <v>3674</v>
      </c>
      <c r="E466" s="149" t="s">
        <v>214</v>
      </c>
      <c r="F466" s="149" t="s">
        <v>3663</v>
      </c>
      <c r="G466" s="148" t="s">
        <v>2913</v>
      </c>
    </row>
    <row r="467" spans="1:7" ht="17.100000000000001">
      <c r="A467" s="148" t="s">
        <v>3393</v>
      </c>
      <c r="B467" s="148" t="s">
        <v>3387</v>
      </c>
      <c r="C467" s="148" t="s">
        <v>214</v>
      </c>
      <c r="D467" s="148" t="s">
        <v>3674</v>
      </c>
      <c r="E467" s="149" t="s">
        <v>214</v>
      </c>
      <c r="F467" s="149" t="s">
        <v>3663</v>
      </c>
      <c r="G467" s="148" t="s">
        <v>2913</v>
      </c>
    </row>
    <row r="468" spans="1:7" ht="17.25">
      <c r="A468" s="52" t="s">
        <v>3578</v>
      </c>
      <c r="B468" s="52"/>
      <c r="C468" s="52"/>
      <c r="D468" s="52"/>
      <c r="E468" s="53"/>
      <c r="F468" s="52"/>
      <c r="G468" s="52"/>
    </row>
    <row r="469" spans="1:7" ht="17.100000000000001">
      <c r="A469" s="148" t="s">
        <v>3395</v>
      </c>
      <c r="B469" s="148" t="s">
        <v>3020</v>
      </c>
      <c r="C469" s="148" t="s">
        <v>3083</v>
      </c>
      <c r="D469" s="148" t="s">
        <v>3674</v>
      </c>
      <c r="E469" s="149" t="s">
        <v>3083</v>
      </c>
      <c r="F469" s="149" t="s">
        <v>3663</v>
      </c>
      <c r="G469" s="148" t="s">
        <v>2913</v>
      </c>
    </row>
    <row r="470" spans="1:7" ht="17.100000000000001">
      <c r="A470" s="148" t="s">
        <v>3396</v>
      </c>
      <c r="B470" s="148" t="s">
        <v>3020</v>
      </c>
      <c r="C470" s="148" t="s">
        <v>3397</v>
      </c>
      <c r="D470" s="148" t="s">
        <v>3674</v>
      </c>
      <c r="E470" s="149" t="s">
        <v>3083</v>
      </c>
      <c r="F470" s="149" t="s">
        <v>3663</v>
      </c>
      <c r="G470" s="148" t="s">
        <v>2913</v>
      </c>
    </row>
    <row r="471" spans="1:7" ht="17.25">
      <c r="A471" s="148" t="s">
        <v>3398</v>
      </c>
      <c r="B471" s="148" t="s">
        <v>75</v>
      </c>
      <c r="C471" s="148" t="s">
        <v>214</v>
      </c>
      <c r="D471" s="148" t="s">
        <v>3674</v>
      </c>
      <c r="E471" s="149" t="s">
        <v>214</v>
      </c>
      <c r="F471" s="149" t="s">
        <v>3663</v>
      </c>
      <c r="G471" s="148" t="s">
        <v>2913</v>
      </c>
    </row>
    <row r="472" spans="1:7" ht="17.100000000000001">
      <c r="A472" s="148" t="s">
        <v>3399</v>
      </c>
      <c r="B472" s="148" t="s">
        <v>75</v>
      </c>
      <c r="C472" s="148" t="s">
        <v>214</v>
      </c>
      <c r="D472" s="148" t="s">
        <v>3674</v>
      </c>
      <c r="E472" s="149" t="s">
        <v>214</v>
      </c>
      <c r="F472" s="149" t="s">
        <v>3663</v>
      </c>
      <c r="G472" s="148" t="s">
        <v>2913</v>
      </c>
    </row>
    <row r="473" spans="1:7" ht="17.25">
      <c r="A473" s="148" t="s">
        <v>3400</v>
      </c>
      <c r="B473" s="148" t="s">
        <v>51</v>
      </c>
      <c r="C473" s="148" t="s">
        <v>214</v>
      </c>
      <c r="D473" s="148" t="s">
        <v>3674</v>
      </c>
      <c r="E473" s="149" t="s">
        <v>214</v>
      </c>
      <c r="F473" s="149" t="s">
        <v>3663</v>
      </c>
      <c r="G473" s="148" t="s">
        <v>2913</v>
      </c>
    </row>
    <row r="474" spans="1:7" ht="17.100000000000001">
      <c r="A474" s="148" t="s">
        <v>3401</v>
      </c>
      <c r="B474" s="148" t="s">
        <v>76</v>
      </c>
      <c r="C474" s="148" t="s">
        <v>3083</v>
      </c>
      <c r="D474" s="148" t="s">
        <v>3674</v>
      </c>
      <c r="E474" s="149" t="s">
        <v>3083</v>
      </c>
      <c r="F474" s="149" t="s">
        <v>3663</v>
      </c>
      <c r="G474" s="148" t="s">
        <v>2913</v>
      </c>
    </row>
    <row r="475" spans="1:7" ht="17.100000000000001">
      <c r="A475" s="148" t="s">
        <v>3402</v>
      </c>
      <c r="B475" s="148" t="s">
        <v>76</v>
      </c>
      <c r="C475" s="148" t="s">
        <v>3083</v>
      </c>
      <c r="D475" s="148" t="s">
        <v>3674</v>
      </c>
      <c r="E475" s="149" t="s">
        <v>3083</v>
      </c>
      <c r="F475" s="149" t="s">
        <v>3663</v>
      </c>
      <c r="G475" s="148" t="s">
        <v>2913</v>
      </c>
    </row>
    <row r="476" spans="1:7" ht="17.100000000000001">
      <c r="A476" s="148" t="s">
        <v>3037</v>
      </c>
      <c r="B476" s="148" t="s">
        <v>3020</v>
      </c>
      <c r="C476" s="148" t="s">
        <v>2921</v>
      </c>
      <c r="D476" s="148" t="s">
        <v>3674</v>
      </c>
      <c r="E476" s="149" t="s">
        <v>3564</v>
      </c>
      <c r="F476" s="149" t="s">
        <v>3663</v>
      </c>
      <c r="G476" s="148" t="s">
        <v>2913</v>
      </c>
    </row>
    <row r="477" spans="1:7" ht="17.100000000000001">
      <c r="A477" s="148" t="s">
        <v>3403</v>
      </c>
      <c r="B477" s="148" t="s">
        <v>76</v>
      </c>
      <c r="C477" s="148" t="s">
        <v>214</v>
      </c>
      <c r="D477" s="148" t="s">
        <v>3674</v>
      </c>
      <c r="E477" s="149" t="s">
        <v>214</v>
      </c>
      <c r="F477" s="149" t="s">
        <v>3663</v>
      </c>
      <c r="G477" s="148" t="s">
        <v>3404</v>
      </c>
    </row>
    <row r="478" spans="1:7" ht="17.25">
      <c r="A478" s="148" t="s">
        <v>3038</v>
      </c>
      <c r="B478" s="148" t="s">
        <v>3020</v>
      </c>
      <c r="C478" s="148" t="s">
        <v>2921</v>
      </c>
      <c r="D478" s="148" t="s">
        <v>3674</v>
      </c>
      <c r="E478" s="149" t="s">
        <v>3564</v>
      </c>
      <c r="F478" s="149" t="s">
        <v>3663</v>
      </c>
      <c r="G478" s="148" t="s">
        <v>2913</v>
      </c>
    </row>
    <row r="479" spans="1:7" ht="17.25">
      <c r="A479" s="52" t="s">
        <v>3579</v>
      </c>
      <c r="B479" s="52"/>
      <c r="C479" s="52"/>
      <c r="D479" s="52"/>
      <c r="E479" s="53"/>
      <c r="F479" s="52"/>
      <c r="G479" s="52"/>
    </row>
    <row r="480" spans="1:7" ht="17.100000000000001">
      <c r="A480" s="148" t="s">
        <v>3406</v>
      </c>
      <c r="B480" s="148" t="s">
        <v>83</v>
      </c>
      <c r="C480" s="148" t="s">
        <v>214</v>
      </c>
      <c r="D480" s="148" t="s">
        <v>3674</v>
      </c>
      <c r="E480" s="149" t="s">
        <v>214</v>
      </c>
      <c r="F480" s="149" t="s">
        <v>3663</v>
      </c>
      <c r="G480" s="148" t="s">
        <v>2913</v>
      </c>
    </row>
    <row r="481" spans="1:7" ht="17.25">
      <c r="A481" s="148" t="s">
        <v>3407</v>
      </c>
      <c r="B481" s="148" t="s">
        <v>85</v>
      </c>
      <c r="C481" s="148" t="s">
        <v>214</v>
      </c>
      <c r="D481" s="148" t="s">
        <v>3674</v>
      </c>
      <c r="E481" s="149" t="s">
        <v>214</v>
      </c>
      <c r="F481" s="149" t="s">
        <v>3663</v>
      </c>
      <c r="G481" s="148" t="s">
        <v>2913</v>
      </c>
    </row>
    <row r="482" spans="1:7" ht="17.25">
      <c r="A482" s="52" t="s">
        <v>3580</v>
      </c>
      <c r="B482" s="52"/>
      <c r="C482" s="52"/>
      <c r="D482" s="52"/>
      <c r="E482" s="53"/>
      <c r="F482" s="52"/>
      <c r="G482" s="52"/>
    </row>
    <row r="483" spans="1:7" ht="17.100000000000001">
      <c r="A483" s="148" t="s">
        <v>3416</v>
      </c>
      <c r="B483" s="148" t="s">
        <v>3041</v>
      </c>
      <c r="C483" s="148" t="s">
        <v>3083</v>
      </c>
      <c r="D483" s="148" t="s">
        <v>3674</v>
      </c>
      <c r="E483" s="149" t="s">
        <v>3083</v>
      </c>
      <c r="F483" s="149" t="s">
        <v>3663</v>
      </c>
      <c r="G483" s="148" t="s">
        <v>3417</v>
      </c>
    </row>
    <row r="484" spans="1:7" ht="17.100000000000001">
      <c r="A484" s="148" t="s">
        <v>3418</v>
      </c>
      <c r="B484" s="148" t="s">
        <v>89</v>
      </c>
      <c r="C484" s="148" t="s">
        <v>214</v>
      </c>
      <c r="D484" s="148" t="s">
        <v>3674</v>
      </c>
      <c r="E484" s="149" t="s">
        <v>214</v>
      </c>
      <c r="F484" s="149" t="s">
        <v>3663</v>
      </c>
      <c r="G484" s="148" t="s">
        <v>3419</v>
      </c>
    </row>
    <row r="485" spans="1:7" ht="17.100000000000001">
      <c r="A485" s="148" t="s">
        <v>3420</v>
      </c>
      <c r="B485" s="148" t="s">
        <v>3421</v>
      </c>
      <c r="C485" s="148" t="s">
        <v>214</v>
      </c>
      <c r="D485" s="148" t="s">
        <v>3674</v>
      </c>
      <c r="E485" s="149" t="s">
        <v>214</v>
      </c>
      <c r="F485" s="149" t="s">
        <v>3663</v>
      </c>
      <c r="G485" s="148" t="s">
        <v>3422</v>
      </c>
    </row>
    <row r="486" spans="1:7" ht="17.25">
      <c r="A486" s="148" t="s">
        <v>3424</v>
      </c>
      <c r="B486" s="148" t="s">
        <v>3421</v>
      </c>
      <c r="C486" s="148" t="s">
        <v>1902</v>
      </c>
      <c r="D486" s="148" t="s">
        <v>3674</v>
      </c>
      <c r="E486" s="149" t="s">
        <v>214</v>
      </c>
      <c r="F486" s="149" t="s">
        <v>3663</v>
      </c>
      <c r="G486" s="148" t="s">
        <v>2913</v>
      </c>
    </row>
    <row r="487" spans="1:7" ht="17.100000000000001">
      <c r="A487" s="148" t="s">
        <v>3425</v>
      </c>
      <c r="B487" s="148" t="s">
        <v>86</v>
      </c>
      <c r="C487" s="148" t="s">
        <v>214</v>
      </c>
      <c r="D487" s="148" t="s">
        <v>3674</v>
      </c>
      <c r="E487" s="149" t="s">
        <v>214</v>
      </c>
      <c r="F487" s="149" t="s">
        <v>3663</v>
      </c>
      <c r="G487" s="148" t="s">
        <v>2913</v>
      </c>
    </row>
    <row r="488" spans="1:7" ht="17.100000000000001">
      <c r="A488" s="148" t="s">
        <v>3059</v>
      </c>
      <c r="B488" s="148" t="s">
        <v>3060</v>
      </c>
      <c r="C488" s="148" t="s">
        <v>2921</v>
      </c>
      <c r="D488" s="148" t="s">
        <v>3674</v>
      </c>
      <c r="E488" s="149" t="s">
        <v>3564</v>
      </c>
      <c r="F488" s="149" t="s">
        <v>3663</v>
      </c>
      <c r="G488" s="148" t="s">
        <v>2913</v>
      </c>
    </row>
    <row r="489" spans="1:7" ht="17.100000000000001">
      <c r="A489" s="148" t="s">
        <v>3059</v>
      </c>
      <c r="B489" s="148" t="s">
        <v>3060</v>
      </c>
      <c r="C489" s="148" t="s">
        <v>2921</v>
      </c>
      <c r="D489" s="148" t="s">
        <v>3674</v>
      </c>
      <c r="E489" s="149" t="s">
        <v>3564</v>
      </c>
      <c r="F489" s="149" t="s">
        <v>3663</v>
      </c>
      <c r="G489" s="148" t="s">
        <v>2913</v>
      </c>
    </row>
    <row r="490" spans="1:7" ht="17.25">
      <c r="A490" s="52" t="s">
        <v>3581</v>
      </c>
      <c r="B490" s="52"/>
      <c r="C490" s="52"/>
      <c r="D490" s="52"/>
      <c r="E490" s="53"/>
      <c r="F490" s="52"/>
      <c r="G490" s="52"/>
    </row>
    <row r="491" spans="1:7" ht="17.100000000000001">
      <c r="A491" s="148" t="s">
        <v>3427</v>
      </c>
      <c r="B491" s="148" t="s">
        <v>91</v>
      </c>
      <c r="C491" s="148" t="s">
        <v>3083</v>
      </c>
      <c r="D491" s="148" t="s">
        <v>3674</v>
      </c>
      <c r="E491" s="149" t="s">
        <v>3083</v>
      </c>
      <c r="F491" s="149" t="s">
        <v>3663</v>
      </c>
      <c r="G491" s="148" t="s">
        <v>2913</v>
      </c>
    </row>
    <row r="492" spans="1:7" ht="17.25">
      <c r="A492" s="148" t="s">
        <v>3428</v>
      </c>
      <c r="B492" s="148" t="s">
        <v>89</v>
      </c>
      <c r="C492" s="148" t="s">
        <v>3083</v>
      </c>
      <c r="D492" s="148" t="s">
        <v>3674</v>
      </c>
      <c r="E492" s="149" t="s">
        <v>3083</v>
      </c>
      <c r="F492" s="149" t="s">
        <v>3663</v>
      </c>
      <c r="G492" s="148" t="s">
        <v>3429</v>
      </c>
    </row>
    <row r="493" spans="1:7" ht="17.100000000000001">
      <c r="A493" s="148" t="s">
        <v>3430</v>
      </c>
      <c r="B493" s="148" t="s">
        <v>90</v>
      </c>
      <c r="C493" s="148" t="s">
        <v>3083</v>
      </c>
      <c r="D493" s="148" t="s">
        <v>3674</v>
      </c>
      <c r="E493" s="149" t="s">
        <v>3083</v>
      </c>
      <c r="F493" s="149" t="s">
        <v>3663</v>
      </c>
      <c r="G493" s="148" t="s">
        <v>3431</v>
      </c>
    </row>
    <row r="494" spans="1:7" ht="17.100000000000001">
      <c r="A494" s="148" t="s">
        <v>3432</v>
      </c>
      <c r="B494" s="148" t="s">
        <v>90</v>
      </c>
      <c r="C494" s="148" t="s">
        <v>3083</v>
      </c>
      <c r="D494" s="148" t="s">
        <v>3674</v>
      </c>
      <c r="E494" s="149" t="s">
        <v>3083</v>
      </c>
      <c r="F494" s="149" t="s">
        <v>3663</v>
      </c>
      <c r="G494" s="148" t="s">
        <v>3433</v>
      </c>
    </row>
    <row r="495" spans="1:7" ht="17.100000000000001">
      <c r="A495" s="148" t="s">
        <v>3434</v>
      </c>
      <c r="B495" s="148" t="s">
        <v>89</v>
      </c>
      <c r="C495" s="148" t="s">
        <v>214</v>
      </c>
      <c r="D495" s="148" t="s">
        <v>3674</v>
      </c>
      <c r="E495" s="149" t="s">
        <v>214</v>
      </c>
      <c r="F495" s="149" t="s">
        <v>3663</v>
      </c>
      <c r="G495" s="148" t="s">
        <v>2913</v>
      </c>
    </row>
    <row r="496" spans="1:7" ht="17.25">
      <c r="A496" s="52" t="s">
        <v>3582</v>
      </c>
      <c r="B496" s="52"/>
      <c r="C496" s="52"/>
      <c r="D496" s="52"/>
      <c r="E496" s="53"/>
      <c r="F496" s="52"/>
      <c r="G496" s="52"/>
    </row>
    <row r="497" spans="1:7" ht="17.25">
      <c r="A497" s="148" t="s">
        <v>3438</v>
      </c>
      <c r="B497" s="148" t="s">
        <v>94</v>
      </c>
      <c r="C497" s="148" t="s">
        <v>214</v>
      </c>
      <c r="D497" s="148" t="s">
        <v>3674</v>
      </c>
      <c r="E497" s="149" t="s">
        <v>214</v>
      </c>
      <c r="F497" s="149" t="s">
        <v>3663</v>
      </c>
      <c r="G497" s="148" t="s">
        <v>2913</v>
      </c>
    </row>
    <row r="498" spans="1:7" ht="17.100000000000001">
      <c r="A498" s="148" t="s">
        <v>3439</v>
      </c>
      <c r="B498" s="148" t="s">
        <v>94</v>
      </c>
      <c r="C498" s="148" t="s">
        <v>3083</v>
      </c>
      <c r="D498" s="148" t="s">
        <v>3674</v>
      </c>
      <c r="E498" s="149" t="s">
        <v>3083</v>
      </c>
      <c r="F498" s="149" t="s">
        <v>3663</v>
      </c>
      <c r="G498" s="148" t="s">
        <v>3440</v>
      </c>
    </row>
    <row r="499" spans="1:7" ht="17.100000000000001">
      <c r="A499" s="150" t="s">
        <v>3441</v>
      </c>
      <c r="B499" s="150" t="s">
        <v>95</v>
      </c>
      <c r="C499" s="150" t="s">
        <v>3442</v>
      </c>
      <c r="D499" s="150" t="s">
        <v>3674</v>
      </c>
      <c r="E499" s="151" t="s">
        <v>1330</v>
      </c>
      <c r="F499" s="151" t="s">
        <v>2878</v>
      </c>
      <c r="G499" s="150" t="s">
        <v>3444</v>
      </c>
    </row>
    <row r="500" spans="1:7" ht="17.100000000000001">
      <c r="A500" s="148" t="s">
        <v>3445</v>
      </c>
      <c r="B500" s="148" t="s">
        <v>95</v>
      </c>
      <c r="C500" s="148" t="s">
        <v>3297</v>
      </c>
      <c r="D500" s="148" t="s">
        <v>3674</v>
      </c>
      <c r="E500" s="149" t="s">
        <v>214</v>
      </c>
      <c r="F500" s="149" t="s">
        <v>3663</v>
      </c>
      <c r="G500" s="148" t="s">
        <v>3446</v>
      </c>
    </row>
    <row r="501" spans="1:7" ht="17.100000000000001">
      <c r="A501" s="148" t="s">
        <v>3447</v>
      </c>
      <c r="B501" s="148" t="s">
        <v>94</v>
      </c>
      <c r="C501" s="148" t="s">
        <v>3448</v>
      </c>
      <c r="D501" s="148" t="s">
        <v>3674</v>
      </c>
      <c r="E501" s="149" t="s">
        <v>214</v>
      </c>
      <c r="F501" s="149" t="s">
        <v>3663</v>
      </c>
      <c r="G501" s="148" t="s">
        <v>2913</v>
      </c>
    </row>
    <row r="502" spans="1:7" ht="17.100000000000001">
      <c r="A502" s="148" t="s">
        <v>3449</v>
      </c>
      <c r="B502" s="148" t="s">
        <v>94</v>
      </c>
      <c r="C502" s="148" t="s">
        <v>3450</v>
      </c>
      <c r="D502" s="148" t="s">
        <v>3674</v>
      </c>
      <c r="E502" s="149" t="s">
        <v>214</v>
      </c>
      <c r="F502" s="149" t="s">
        <v>3663</v>
      </c>
      <c r="G502" s="148" t="s">
        <v>3451</v>
      </c>
    </row>
    <row r="503" spans="1:7" ht="17.100000000000001">
      <c r="A503" s="148" t="s">
        <v>3452</v>
      </c>
      <c r="B503" s="148" t="s">
        <v>94</v>
      </c>
      <c r="C503" s="148" t="s">
        <v>3453</v>
      </c>
      <c r="D503" s="148" t="s">
        <v>3674</v>
      </c>
      <c r="E503" s="149" t="s">
        <v>214</v>
      </c>
      <c r="F503" s="149" t="s">
        <v>3663</v>
      </c>
      <c r="G503" s="148" t="s">
        <v>3454</v>
      </c>
    </row>
    <row r="504" spans="1:7" ht="17.25">
      <c r="A504" s="52" t="s">
        <v>3583</v>
      </c>
      <c r="B504" s="52"/>
      <c r="C504" s="52"/>
      <c r="D504" s="52"/>
      <c r="E504" s="53"/>
      <c r="F504" s="52"/>
      <c r="G504" s="52"/>
    </row>
    <row r="505" spans="1:7" ht="17.100000000000001">
      <c r="A505" s="148" t="s">
        <v>3456</v>
      </c>
      <c r="B505" s="148" t="s">
        <v>100</v>
      </c>
      <c r="C505" s="148" t="s">
        <v>3457</v>
      </c>
      <c r="D505" s="148" t="s">
        <v>3674</v>
      </c>
      <c r="E505" s="149" t="s">
        <v>214</v>
      </c>
      <c r="F505" s="149" t="s">
        <v>3663</v>
      </c>
      <c r="G505" s="148" t="s">
        <v>3458</v>
      </c>
    </row>
    <row r="506" spans="1:7" ht="17.100000000000001">
      <c r="A506" s="148" t="s">
        <v>3076</v>
      </c>
      <c r="B506" s="148" t="s">
        <v>103</v>
      </c>
      <c r="C506" s="148" t="s">
        <v>2921</v>
      </c>
      <c r="D506" s="148" t="s">
        <v>3674</v>
      </c>
      <c r="E506" s="149" t="s">
        <v>3564</v>
      </c>
      <c r="F506" s="149" t="s">
        <v>3663</v>
      </c>
      <c r="G506" s="148" t="s">
        <v>2913</v>
      </c>
    </row>
    <row r="507" spans="1:7" ht="17.100000000000001">
      <c r="A507" s="148" t="s">
        <v>3077</v>
      </c>
      <c r="B507" s="148" t="s">
        <v>101</v>
      </c>
      <c r="C507" s="148" t="s">
        <v>3078</v>
      </c>
      <c r="D507" s="148" t="s">
        <v>3674</v>
      </c>
      <c r="E507" s="149" t="s">
        <v>214</v>
      </c>
      <c r="F507" s="149" t="s">
        <v>3663</v>
      </c>
      <c r="G507" s="148" t="s">
        <v>3079</v>
      </c>
    </row>
    <row r="508" spans="1:7" ht="17.100000000000001">
      <c r="A508" s="148" t="s">
        <v>3080</v>
      </c>
      <c r="B508" s="148" t="s">
        <v>3020</v>
      </c>
      <c r="C508" s="148" t="s">
        <v>2921</v>
      </c>
      <c r="D508" s="148" t="s">
        <v>3674</v>
      </c>
      <c r="E508" s="149" t="s">
        <v>3564</v>
      </c>
      <c r="F508" s="149" t="s">
        <v>3663</v>
      </c>
      <c r="G508" s="148" t="s">
        <v>2913</v>
      </c>
    </row>
    <row r="509" spans="1:7" ht="17.100000000000001">
      <c r="A509" s="148" t="s">
        <v>3459</v>
      </c>
      <c r="B509" s="148" t="s">
        <v>3020</v>
      </c>
      <c r="C509" s="148" t="s">
        <v>214</v>
      </c>
      <c r="D509" s="148" t="s">
        <v>3674</v>
      </c>
      <c r="E509" s="149" t="s">
        <v>214</v>
      </c>
      <c r="F509" s="149" t="s">
        <v>3663</v>
      </c>
      <c r="G509" s="148" t="s">
        <v>2913</v>
      </c>
    </row>
    <row r="510" spans="1:7" ht="17.25">
      <c r="A510" s="52" t="s">
        <v>3585</v>
      </c>
      <c r="B510" s="52"/>
      <c r="C510" s="52"/>
      <c r="D510" s="52"/>
      <c r="E510" s="53"/>
      <c r="F510" s="52"/>
      <c r="G510" s="52"/>
    </row>
    <row r="511" spans="1:7" ht="17.100000000000001">
      <c r="A511" s="148" t="s">
        <v>3103</v>
      </c>
      <c r="B511" s="148" t="s">
        <v>35</v>
      </c>
      <c r="C511" s="148" t="s">
        <v>3104</v>
      </c>
      <c r="D511" s="148" t="s">
        <v>3675</v>
      </c>
      <c r="E511" s="149" t="s">
        <v>3676</v>
      </c>
      <c r="F511" s="149" t="s">
        <v>3663</v>
      </c>
      <c r="G511" s="148" t="s">
        <v>3106</v>
      </c>
    </row>
    <row r="512" spans="1:7" ht="17.25">
      <c r="A512" s="52" t="s">
        <v>3587</v>
      </c>
      <c r="B512" s="52"/>
      <c r="C512" s="52"/>
      <c r="D512" s="52"/>
      <c r="E512" s="53"/>
      <c r="F512" s="52"/>
      <c r="G512" s="52"/>
    </row>
    <row r="513" spans="1:7" ht="17.100000000000001">
      <c r="A513" s="148" t="s">
        <v>2969</v>
      </c>
      <c r="B513" s="148" t="s">
        <v>35</v>
      </c>
      <c r="C513" s="148" t="s">
        <v>2921</v>
      </c>
      <c r="D513" s="148" t="s">
        <v>3675</v>
      </c>
      <c r="E513" s="149" t="s">
        <v>2922</v>
      </c>
      <c r="F513" s="149" t="s">
        <v>3663</v>
      </c>
      <c r="G513" s="148" t="s">
        <v>2913</v>
      </c>
    </row>
    <row r="514" spans="1:7" ht="17.25">
      <c r="A514" s="52" t="s">
        <v>3589</v>
      </c>
      <c r="B514" s="52"/>
      <c r="C514" s="52"/>
      <c r="D514" s="52"/>
      <c r="E514" s="53"/>
      <c r="F514" s="52"/>
      <c r="G514" s="52"/>
    </row>
    <row r="515" spans="1:7" ht="17.100000000000001">
      <c r="A515" s="148" t="s">
        <v>3267</v>
      </c>
      <c r="B515" s="148" t="s">
        <v>33</v>
      </c>
      <c r="C515" s="148" t="s">
        <v>3268</v>
      </c>
      <c r="D515" s="148" t="s">
        <v>3675</v>
      </c>
      <c r="E515" s="149" t="s">
        <v>235</v>
      </c>
      <c r="F515" s="149" t="s">
        <v>3663</v>
      </c>
      <c r="G515" s="148" t="s">
        <v>3270</v>
      </c>
    </row>
    <row r="516" spans="1:7" ht="17.25">
      <c r="A516" s="52" t="s">
        <v>3677</v>
      </c>
      <c r="B516" s="52"/>
      <c r="C516" s="52"/>
      <c r="D516" s="52"/>
      <c r="E516" s="53"/>
      <c r="F516" s="52"/>
      <c r="G516" s="52"/>
    </row>
    <row r="517" spans="1:7" ht="17.100000000000001">
      <c r="A517" s="148" t="s">
        <v>3016</v>
      </c>
      <c r="B517" s="148" t="s">
        <v>10</v>
      </c>
      <c r="C517" s="148" t="s">
        <v>2925</v>
      </c>
      <c r="D517" s="148" t="s">
        <v>3675</v>
      </c>
      <c r="E517" s="149" t="s">
        <v>2918</v>
      </c>
      <c r="F517" s="149" t="s">
        <v>3663</v>
      </c>
      <c r="G517" s="148" t="s">
        <v>3017</v>
      </c>
    </row>
    <row r="518" spans="1:7" ht="17.25">
      <c r="A518" s="150" t="s">
        <v>3340</v>
      </c>
      <c r="B518" s="150" t="s">
        <v>3020</v>
      </c>
      <c r="C518" s="150" t="s">
        <v>1330</v>
      </c>
      <c r="D518" s="150" t="s">
        <v>3675</v>
      </c>
      <c r="E518" s="151" t="s">
        <v>1330</v>
      </c>
      <c r="F518" s="151" t="s">
        <v>2534</v>
      </c>
      <c r="G518" s="150" t="s">
        <v>2913</v>
      </c>
    </row>
    <row r="519" spans="1:7" ht="17.100000000000001">
      <c r="A519" s="150" t="s">
        <v>3341</v>
      </c>
      <c r="B519" s="150"/>
      <c r="C519" s="150" t="s">
        <v>3342</v>
      </c>
      <c r="D519" s="150" t="s">
        <v>3675</v>
      </c>
      <c r="E519" s="151" t="s">
        <v>1330</v>
      </c>
      <c r="F519" s="151" t="s">
        <v>2534</v>
      </c>
      <c r="G519" s="150" t="s">
        <v>2913</v>
      </c>
    </row>
    <row r="520" spans="1:7" ht="17.25">
      <c r="A520" s="52" t="s">
        <v>3678</v>
      </c>
      <c r="B520" s="52"/>
      <c r="C520" s="52"/>
      <c r="D520" s="52"/>
      <c r="E520" s="53"/>
      <c r="F520" s="52"/>
      <c r="G520" s="52"/>
    </row>
    <row r="521" spans="1:7" ht="17.100000000000001">
      <c r="A521" s="148" t="s">
        <v>3019</v>
      </c>
      <c r="B521" s="148" t="s">
        <v>3020</v>
      </c>
      <c r="C521" s="148" t="s">
        <v>2921</v>
      </c>
      <c r="D521" s="148" t="s">
        <v>3675</v>
      </c>
      <c r="E521" s="149" t="s">
        <v>2922</v>
      </c>
      <c r="F521" s="149" t="s">
        <v>3663</v>
      </c>
      <c r="G521" s="148" t="s">
        <v>2913</v>
      </c>
    </row>
    <row r="522" spans="1:7" ht="17.25">
      <c r="A522" s="52" t="s">
        <v>3679</v>
      </c>
      <c r="B522" s="52"/>
      <c r="C522" s="52"/>
      <c r="D522" s="52"/>
      <c r="E522" s="53"/>
      <c r="F522" s="52"/>
      <c r="G522" s="52"/>
    </row>
    <row r="523" spans="1:7" ht="17.25">
      <c r="A523" s="148" t="s">
        <v>3357</v>
      </c>
      <c r="B523" s="148" t="s">
        <v>3047</v>
      </c>
      <c r="C523" s="148" t="s">
        <v>3358</v>
      </c>
      <c r="D523" s="148" t="s">
        <v>3675</v>
      </c>
      <c r="E523" s="149" t="s">
        <v>235</v>
      </c>
      <c r="F523" s="149" t="s">
        <v>3663</v>
      </c>
      <c r="G523" s="148" t="s">
        <v>2913</v>
      </c>
    </row>
    <row r="524" spans="1:7" ht="17.25">
      <c r="A524" s="52" t="s">
        <v>3680</v>
      </c>
      <c r="B524" s="52"/>
      <c r="C524" s="52"/>
      <c r="D524" s="52"/>
      <c r="E524" s="53"/>
      <c r="F524" s="52"/>
      <c r="G524" s="52"/>
    </row>
    <row r="525" spans="1:7" ht="17.100000000000001">
      <c r="A525" s="148" t="s">
        <v>3612</v>
      </c>
      <c r="B525" s="148" t="s">
        <v>3369</v>
      </c>
      <c r="C525" s="148" t="s">
        <v>3613</v>
      </c>
      <c r="D525" s="148" t="s">
        <v>3675</v>
      </c>
      <c r="E525" s="149" t="s">
        <v>235</v>
      </c>
      <c r="F525" s="149" t="s">
        <v>3663</v>
      </c>
      <c r="G525" s="148" t="s">
        <v>2913</v>
      </c>
    </row>
    <row r="526" spans="1:7" ht="17.100000000000001">
      <c r="A526" s="150" t="s">
        <v>3368</v>
      </c>
      <c r="B526" s="150" t="s">
        <v>3369</v>
      </c>
      <c r="C526" s="150" t="s">
        <v>3370</v>
      </c>
      <c r="D526" s="150" t="s">
        <v>3675</v>
      </c>
      <c r="E526" s="151" t="s">
        <v>3681</v>
      </c>
      <c r="F526" s="151" t="s">
        <v>2534</v>
      </c>
      <c r="G526" s="150" t="s">
        <v>2913</v>
      </c>
    </row>
    <row r="527" spans="1:7" ht="17.25">
      <c r="A527" s="52" t="s">
        <v>3682</v>
      </c>
      <c r="B527" s="52"/>
      <c r="C527" s="52"/>
      <c r="D527" s="52"/>
      <c r="E527" s="53"/>
      <c r="F527" s="52"/>
      <c r="G527" s="52"/>
    </row>
    <row r="528" spans="1:7" ht="17.100000000000001">
      <c r="A528" s="148" t="s">
        <v>3022</v>
      </c>
      <c r="B528" s="148" t="s">
        <v>26</v>
      </c>
      <c r="C528" s="148" t="s">
        <v>2921</v>
      </c>
      <c r="D528" s="148" t="s">
        <v>3675</v>
      </c>
      <c r="E528" s="149" t="s">
        <v>2922</v>
      </c>
      <c r="F528" s="149" t="s">
        <v>3663</v>
      </c>
      <c r="G528" s="148" t="s">
        <v>2913</v>
      </c>
    </row>
    <row r="529" spans="1:7" ht="17.100000000000001">
      <c r="A529" s="148" t="s">
        <v>3023</v>
      </c>
      <c r="B529" s="148" t="s">
        <v>26</v>
      </c>
      <c r="C529" s="148" t="s">
        <v>2921</v>
      </c>
      <c r="D529" s="148" t="s">
        <v>3675</v>
      </c>
      <c r="E529" s="149" t="s">
        <v>2922</v>
      </c>
      <c r="F529" s="149" t="s">
        <v>3663</v>
      </c>
      <c r="G529" s="148" t="s">
        <v>2913</v>
      </c>
    </row>
    <row r="530" spans="1:7" ht="17.100000000000001">
      <c r="A530" s="148" t="s">
        <v>3024</v>
      </c>
      <c r="B530" s="148" t="s">
        <v>26</v>
      </c>
      <c r="C530" s="148" t="s">
        <v>2921</v>
      </c>
      <c r="D530" s="148" t="s">
        <v>3675</v>
      </c>
      <c r="E530" s="149" t="s">
        <v>2922</v>
      </c>
      <c r="F530" s="149" t="s">
        <v>3663</v>
      </c>
      <c r="G530" s="148" t="s">
        <v>2913</v>
      </c>
    </row>
    <row r="531" spans="1:7" ht="17.100000000000001">
      <c r="A531" s="148" t="s">
        <v>3025</v>
      </c>
      <c r="B531" s="148" t="s">
        <v>26</v>
      </c>
      <c r="C531" s="148" t="s">
        <v>2921</v>
      </c>
      <c r="D531" s="148" t="s">
        <v>3675</v>
      </c>
      <c r="E531" s="149" t="s">
        <v>2922</v>
      </c>
      <c r="F531" s="149" t="s">
        <v>3663</v>
      </c>
      <c r="G531" s="148" t="s">
        <v>2913</v>
      </c>
    </row>
    <row r="532" spans="1:7" ht="17.25">
      <c r="A532" s="52" t="s">
        <v>3683</v>
      </c>
      <c r="B532" s="52"/>
      <c r="C532" s="52"/>
      <c r="D532" s="52"/>
      <c r="E532" s="53"/>
      <c r="F532" s="52"/>
      <c r="G532" s="52"/>
    </row>
    <row r="533" spans="1:7" ht="17.100000000000001">
      <c r="A533" s="148" t="s">
        <v>3030</v>
      </c>
      <c r="B533" s="148" t="s">
        <v>3020</v>
      </c>
      <c r="C533" s="148" t="s">
        <v>2921</v>
      </c>
      <c r="D533" s="148" t="s">
        <v>3675</v>
      </c>
      <c r="E533" s="149" t="s">
        <v>2922</v>
      </c>
      <c r="F533" s="149" t="s">
        <v>3663</v>
      </c>
      <c r="G533" s="148" t="s">
        <v>2913</v>
      </c>
    </row>
    <row r="534" spans="1:7" ht="17.25">
      <c r="A534" s="148" t="s">
        <v>3031</v>
      </c>
      <c r="B534" s="148" t="s">
        <v>3020</v>
      </c>
      <c r="C534" s="148" t="s">
        <v>2921</v>
      </c>
      <c r="D534" s="148" t="s">
        <v>3675</v>
      </c>
      <c r="E534" s="149" t="s">
        <v>2922</v>
      </c>
      <c r="F534" s="149" t="s">
        <v>3663</v>
      </c>
      <c r="G534" s="148" t="s">
        <v>2913</v>
      </c>
    </row>
    <row r="535" spans="1:7" ht="17.100000000000001">
      <c r="A535" s="148" t="s">
        <v>3032</v>
      </c>
      <c r="B535" s="148" t="s">
        <v>3020</v>
      </c>
      <c r="C535" s="148" t="s">
        <v>2921</v>
      </c>
      <c r="D535" s="148" t="s">
        <v>3675</v>
      </c>
      <c r="E535" s="149" t="s">
        <v>2922</v>
      </c>
      <c r="F535" s="149" t="s">
        <v>3663</v>
      </c>
      <c r="G535" s="148" t="s">
        <v>2913</v>
      </c>
    </row>
    <row r="536" spans="1:7" ht="17.25">
      <c r="A536" s="52" t="s">
        <v>3684</v>
      </c>
      <c r="B536" s="52"/>
      <c r="C536" s="52"/>
      <c r="D536" s="52"/>
      <c r="E536" s="53"/>
      <c r="F536" s="52"/>
      <c r="G536" s="52"/>
    </row>
    <row r="537" spans="1:7" ht="17.25">
      <c r="A537" s="148" t="s">
        <v>3037</v>
      </c>
      <c r="B537" s="148" t="s">
        <v>3020</v>
      </c>
      <c r="C537" s="148" t="s">
        <v>2921</v>
      </c>
      <c r="D537" s="148" t="s">
        <v>3675</v>
      </c>
      <c r="E537" s="149" t="s">
        <v>2922</v>
      </c>
      <c r="F537" s="149" t="s">
        <v>3663</v>
      </c>
      <c r="G537" s="148" t="s">
        <v>2913</v>
      </c>
    </row>
    <row r="538" spans="1:7" ht="17.100000000000001">
      <c r="A538" s="148" t="s">
        <v>3038</v>
      </c>
      <c r="B538" s="148" t="s">
        <v>3020</v>
      </c>
      <c r="C538" s="148" t="s">
        <v>2921</v>
      </c>
      <c r="D538" s="148" t="s">
        <v>3675</v>
      </c>
      <c r="E538" s="149" t="s">
        <v>2922</v>
      </c>
      <c r="F538" s="149" t="s">
        <v>3663</v>
      </c>
      <c r="G538" s="148" t="s">
        <v>2913</v>
      </c>
    </row>
    <row r="539" spans="1:7" ht="17.25">
      <c r="A539" s="52" t="s">
        <v>3592</v>
      </c>
      <c r="B539" s="52"/>
      <c r="C539" s="52"/>
      <c r="D539" s="52"/>
      <c r="E539" s="53"/>
      <c r="F539" s="52"/>
      <c r="G539" s="52"/>
    </row>
    <row r="540" spans="1:7" ht="17.100000000000001">
      <c r="A540" s="150" t="s">
        <v>3413</v>
      </c>
      <c r="B540" s="150" t="s">
        <v>89</v>
      </c>
      <c r="C540" s="150" t="s">
        <v>3414</v>
      </c>
      <c r="D540" s="150" t="s">
        <v>3675</v>
      </c>
      <c r="E540" s="151" t="s">
        <v>3681</v>
      </c>
      <c r="F540" s="151" t="s">
        <v>2534</v>
      </c>
      <c r="G540" s="150" t="s">
        <v>3415</v>
      </c>
    </row>
    <row r="541" spans="1:7" ht="17.100000000000001">
      <c r="A541" s="148" t="s">
        <v>3040</v>
      </c>
      <c r="B541" s="148" t="s">
        <v>3041</v>
      </c>
      <c r="C541" s="148" t="s">
        <v>2925</v>
      </c>
      <c r="D541" s="148" t="s">
        <v>3675</v>
      </c>
      <c r="E541" s="149" t="s">
        <v>2918</v>
      </c>
      <c r="F541" s="149" t="s">
        <v>3663</v>
      </c>
      <c r="G541" s="148" t="s">
        <v>3042</v>
      </c>
    </row>
    <row r="542" spans="1:7" ht="17.100000000000001">
      <c r="A542" s="148" t="s">
        <v>3043</v>
      </c>
      <c r="B542" s="148" t="s">
        <v>3044</v>
      </c>
      <c r="C542" s="148" t="s">
        <v>2925</v>
      </c>
      <c r="D542" s="148" t="s">
        <v>3675</v>
      </c>
      <c r="E542" s="149" t="s">
        <v>2918</v>
      </c>
      <c r="F542" s="149" t="s">
        <v>3663</v>
      </c>
      <c r="G542" s="148" t="s">
        <v>3045</v>
      </c>
    </row>
    <row r="543" spans="1:7" ht="17.100000000000001">
      <c r="A543" s="148" t="s">
        <v>3051</v>
      </c>
      <c r="B543" s="148" t="s">
        <v>89</v>
      </c>
      <c r="C543" s="148" t="s">
        <v>2925</v>
      </c>
      <c r="D543" s="148" t="s">
        <v>3675</v>
      </c>
      <c r="E543" s="149" t="s">
        <v>2918</v>
      </c>
      <c r="F543" s="149" t="s">
        <v>3663</v>
      </c>
      <c r="G543" s="148" t="s">
        <v>3052</v>
      </c>
    </row>
    <row r="544" spans="1:7" ht="17.100000000000001">
      <c r="A544" s="148" t="s">
        <v>3057</v>
      </c>
      <c r="B544" s="148" t="s">
        <v>3020</v>
      </c>
      <c r="C544" s="148" t="s">
        <v>2960</v>
      </c>
      <c r="D544" s="148" t="s">
        <v>3675</v>
      </c>
      <c r="E544" s="149" t="s">
        <v>2961</v>
      </c>
      <c r="F544" s="149" t="s">
        <v>3663</v>
      </c>
      <c r="G544" s="148" t="s">
        <v>2913</v>
      </c>
    </row>
    <row r="545" spans="1:7" ht="17.25">
      <c r="A545" s="148" t="s">
        <v>3058</v>
      </c>
      <c r="B545" s="148" t="s">
        <v>3020</v>
      </c>
      <c r="C545" s="148" t="s">
        <v>2925</v>
      </c>
      <c r="D545" s="148" t="s">
        <v>3675</v>
      </c>
      <c r="E545" s="149" t="s">
        <v>2918</v>
      </c>
      <c r="F545" s="149" t="s">
        <v>3663</v>
      </c>
      <c r="G545" s="148" t="s">
        <v>2913</v>
      </c>
    </row>
    <row r="546" spans="1:7" ht="17.100000000000001">
      <c r="A546" s="148" t="s">
        <v>3059</v>
      </c>
      <c r="B546" s="148" t="s">
        <v>3060</v>
      </c>
      <c r="C546" s="148" t="s">
        <v>2921</v>
      </c>
      <c r="D546" s="148" t="s">
        <v>3675</v>
      </c>
      <c r="E546" s="149" t="s">
        <v>2922</v>
      </c>
      <c r="F546" s="149" t="s">
        <v>3663</v>
      </c>
      <c r="G546" s="148" t="s">
        <v>2913</v>
      </c>
    </row>
    <row r="547" spans="1:7" ht="17.100000000000001">
      <c r="A547" s="148" t="s">
        <v>3059</v>
      </c>
      <c r="B547" s="148" t="s">
        <v>3060</v>
      </c>
      <c r="C547" s="148" t="s">
        <v>2921</v>
      </c>
      <c r="D547" s="148" t="s">
        <v>3675</v>
      </c>
      <c r="E547" s="149" t="s">
        <v>2922</v>
      </c>
      <c r="F547" s="149" t="s">
        <v>3663</v>
      </c>
      <c r="G547" s="148" t="s">
        <v>2913</v>
      </c>
    </row>
    <row r="548" spans="1:7" ht="17.25">
      <c r="A548" s="52" t="s">
        <v>3593</v>
      </c>
      <c r="B548" s="52"/>
      <c r="C548" s="52"/>
      <c r="D548" s="52"/>
      <c r="E548" s="53"/>
      <c r="F548" s="52"/>
      <c r="G548" s="52"/>
    </row>
    <row r="549" spans="1:7" ht="17.100000000000001">
      <c r="A549" s="148" t="s">
        <v>3062</v>
      </c>
      <c r="B549" s="148" t="s">
        <v>3020</v>
      </c>
      <c r="C549" s="148" t="s">
        <v>2925</v>
      </c>
      <c r="D549" s="148" t="s">
        <v>3675</v>
      </c>
      <c r="E549" s="149" t="s">
        <v>2918</v>
      </c>
      <c r="F549" s="149" t="s">
        <v>3663</v>
      </c>
      <c r="G549" s="148" t="s">
        <v>2913</v>
      </c>
    </row>
    <row r="550" spans="1:7" ht="17.25">
      <c r="A550" s="52" t="s">
        <v>3594</v>
      </c>
      <c r="B550" s="52"/>
      <c r="C550" s="52"/>
      <c r="D550" s="52"/>
      <c r="E550" s="53"/>
      <c r="F550" s="52"/>
      <c r="G550" s="52"/>
    </row>
    <row r="551" spans="1:7" ht="17.25">
      <c r="A551" s="150" t="s">
        <v>3441</v>
      </c>
      <c r="B551" s="150" t="s">
        <v>95</v>
      </c>
      <c r="C551" s="150" t="s">
        <v>3442</v>
      </c>
      <c r="D551" s="150" t="s">
        <v>3675</v>
      </c>
      <c r="E551" s="151" t="s">
        <v>3685</v>
      </c>
      <c r="F551" s="150" t="s">
        <v>2534</v>
      </c>
      <c r="G551" s="150" t="s">
        <v>3444</v>
      </c>
    </row>
    <row r="552" spans="1:7" ht="17.100000000000001">
      <c r="A552" s="150" t="s">
        <v>3686</v>
      </c>
      <c r="B552" s="150" t="s">
        <v>94</v>
      </c>
      <c r="C552" s="150" t="s">
        <v>3681</v>
      </c>
      <c r="D552" s="150" t="s">
        <v>3675</v>
      </c>
      <c r="E552" s="151" t="s">
        <v>3681</v>
      </c>
      <c r="F552" s="151" t="s">
        <v>2534</v>
      </c>
      <c r="G552" s="150" t="s">
        <v>2913</v>
      </c>
    </row>
    <row r="553" spans="1:7" ht="17.25">
      <c r="A553" s="52" t="s">
        <v>3687</v>
      </c>
      <c r="B553" s="52"/>
      <c r="C553" s="52"/>
      <c r="D553" s="52"/>
      <c r="E553" s="53"/>
      <c r="F553" s="52"/>
      <c r="G553" s="52"/>
    </row>
    <row r="554" spans="1:7" ht="17.100000000000001">
      <c r="A554" s="148" t="s">
        <v>3074</v>
      </c>
      <c r="B554" s="148" t="s">
        <v>3020</v>
      </c>
      <c r="C554" s="148" t="s">
        <v>2925</v>
      </c>
      <c r="D554" s="148" t="s">
        <v>3675</v>
      </c>
      <c r="E554" s="149" t="s">
        <v>2918</v>
      </c>
      <c r="F554" s="149" t="s">
        <v>3663</v>
      </c>
      <c r="G554" s="148" t="s">
        <v>3075</v>
      </c>
    </row>
    <row r="555" spans="1:7" ht="17.100000000000001">
      <c r="A555" s="148" t="s">
        <v>3076</v>
      </c>
      <c r="B555" s="148" t="s">
        <v>103</v>
      </c>
      <c r="C555" s="148" t="s">
        <v>2921</v>
      </c>
      <c r="D555" s="148" t="s">
        <v>3675</v>
      </c>
      <c r="E555" s="149" t="s">
        <v>2922</v>
      </c>
      <c r="F555" s="149" t="s">
        <v>3663</v>
      </c>
      <c r="G555" s="148" t="s">
        <v>2913</v>
      </c>
    </row>
    <row r="556" spans="1:7" ht="17.100000000000001">
      <c r="A556" s="148" t="s">
        <v>3077</v>
      </c>
      <c r="B556" s="148" t="s">
        <v>101</v>
      </c>
      <c r="C556" s="148" t="s">
        <v>3078</v>
      </c>
      <c r="D556" s="148" t="s">
        <v>3675</v>
      </c>
      <c r="E556" s="149" t="s">
        <v>2918</v>
      </c>
      <c r="F556" s="149" t="s">
        <v>3663</v>
      </c>
      <c r="G556" s="148" t="s">
        <v>3079</v>
      </c>
    </row>
    <row r="557" spans="1:7" ht="17.100000000000001">
      <c r="A557" s="148" t="s">
        <v>3080</v>
      </c>
      <c r="B557" s="148" t="s">
        <v>3020</v>
      </c>
      <c r="C557" s="148" t="s">
        <v>2921</v>
      </c>
      <c r="D557" s="148" t="s">
        <v>3675</v>
      </c>
      <c r="E557" s="149" t="s">
        <v>2922</v>
      </c>
      <c r="F557" s="149" t="s">
        <v>3663</v>
      </c>
      <c r="G557" s="148" t="s">
        <v>2913</v>
      </c>
    </row>
    <row r="558" spans="1:7" ht="17.25">
      <c r="A558" s="52" t="s">
        <v>3596</v>
      </c>
      <c r="B558" s="52"/>
      <c r="C558" s="52"/>
      <c r="D558" s="52"/>
      <c r="E558" s="53"/>
      <c r="F558" s="52"/>
      <c r="G558" s="52"/>
    </row>
    <row r="559" spans="1:7" ht="17.25">
      <c r="A559" s="148" t="s">
        <v>3103</v>
      </c>
      <c r="B559" s="148" t="s">
        <v>35</v>
      </c>
      <c r="C559" s="148" t="s">
        <v>3104</v>
      </c>
      <c r="D559" s="148" t="s">
        <v>3688</v>
      </c>
      <c r="E559" s="149" t="s">
        <v>3670</v>
      </c>
      <c r="F559" s="149" t="s">
        <v>3663</v>
      </c>
      <c r="G559" s="148" t="s">
        <v>3106</v>
      </c>
    </row>
    <row r="560" spans="1:7" ht="17.25">
      <c r="A560" s="52" t="s">
        <v>3601</v>
      </c>
      <c r="B560" s="52"/>
      <c r="C560" s="52"/>
      <c r="D560" s="52"/>
      <c r="E560" s="53"/>
      <c r="F560" s="52"/>
      <c r="G560" s="52"/>
    </row>
    <row r="561" spans="1:7" ht="17.100000000000001">
      <c r="A561" s="148" t="s">
        <v>2969</v>
      </c>
      <c r="B561" s="148" t="s">
        <v>35</v>
      </c>
      <c r="C561" s="148" t="s">
        <v>2921</v>
      </c>
      <c r="D561" s="148" t="s">
        <v>3688</v>
      </c>
      <c r="E561" s="149" t="s">
        <v>2922</v>
      </c>
      <c r="F561" s="149" t="s">
        <v>3663</v>
      </c>
      <c r="G561" s="148" t="s">
        <v>2913</v>
      </c>
    </row>
    <row r="562" spans="1:7" ht="17.25">
      <c r="A562" s="52" t="s">
        <v>3608</v>
      </c>
      <c r="B562" s="52"/>
      <c r="C562" s="52"/>
      <c r="D562" s="52"/>
      <c r="E562" s="53"/>
      <c r="F562" s="52"/>
      <c r="G562" s="52"/>
    </row>
    <row r="563" spans="1:7" ht="17.100000000000001">
      <c r="A563" s="148" t="s">
        <v>3016</v>
      </c>
      <c r="B563" s="148" t="s">
        <v>10</v>
      </c>
      <c r="C563" s="148" t="s">
        <v>2925</v>
      </c>
      <c r="D563" s="148" t="s">
        <v>3688</v>
      </c>
      <c r="E563" s="149" t="s">
        <v>2918</v>
      </c>
      <c r="F563" s="149" t="s">
        <v>3663</v>
      </c>
      <c r="G563" s="148" t="s">
        <v>3017</v>
      </c>
    </row>
    <row r="564" spans="1:7" ht="17.25">
      <c r="A564" s="150" t="s">
        <v>3340</v>
      </c>
      <c r="B564" s="150" t="s">
        <v>3020</v>
      </c>
      <c r="C564" s="150" t="s">
        <v>1330</v>
      </c>
      <c r="D564" s="150" t="s">
        <v>3688</v>
      </c>
      <c r="E564" s="151" t="s">
        <v>1330</v>
      </c>
      <c r="F564" s="151" t="s">
        <v>2564</v>
      </c>
      <c r="G564" s="150" t="s">
        <v>2913</v>
      </c>
    </row>
    <row r="565" spans="1:7" ht="17.25">
      <c r="A565" s="150" t="s">
        <v>3341</v>
      </c>
      <c r="B565" s="150"/>
      <c r="C565" s="150" t="s">
        <v>3342</v>
      </c>
      <c r="D565" s="150" t="s">
        <v>3688</v>
      </c>
      <c r="E565" s="151" t="s">
        <v>1330</v>
      </c>
      <c r="F565" s="150" t="s">
        <v>2564</v>
      </c>
      <c r="G565" s="150" t="s">
        <v>2913</v>
      </c>
    </row>
    <row r="566" spans="1:7" ht="17.25">
      <c r="A566" s="52" t="s">
        <v>3609</v>
      </c>
      <c r="B566" s="52"/>
      <c r="C566" s="52"/>
      <c r="D566" s="52"/>
      <c r="E566" s="53"/>
      <c r="F566" s="52"/>
      <c r="G566" s="52"/>
    </row>
    <row r="567" spans="1:7" ht="17.100000000000001">
      <c r="A567" s="148" t="s">
        <v>3019</v>
      </c>
      <c r="B567" s="148" t="s">
        <v>3020</v>
      </c>
      <c r="C567" s="148" t="s">
        <v>2921</v>
      </c>
      <c r="D567" s="148" t="s">
        <v>3688</v>
      </c>
      <c r="E567" s="149" t="s">
        <v>2922</v>
      </c>
      <c r="F567" s="149" t="s">
        <v>3663</v>
      </c>
      <c r="G567" s="148" t="s">
        <v>2913</v>
      </c>
    </row>
    <row r="568" spans="1:7" ht="17.25">
      <c r="A568" s="52" t="s">
        <v>3614</v>
      </c>
      <c r="B568" s="52"/>
      <c r="C568" s="52"/>
      <c r="D568" s="52"/>
      <c r="E568" s="53"/>
      <c r="F568" s="52"/>
      <c r="G568" s="52"/>
    </row>
    <row r="569" spans="1:7" ht="17.100000000000001">
      <c r="A569" s="148" t="s">
        <v>3022</v>
      </c>
      <c r="B569" s="148" t="s">
        <v>26</v>
      </c>
      <c r="C569" s="148" t="s">
        <v>2921</v>
      </c>
      <c r="D569" s="148" t="s">
        <v>3688</v>
      </c>
      <c r="E569" s="149" t="s">
        <v>2922</v>
      </c>
      <c r="F569" s="149" t="s">
        <v>3663</v>
      </c>
      <c r="G569" s="148" t="s">
        <v>2913</v>
      </c>
    </row>
    <row r="570" spans="1:7" ht="17.25">
      <c r="A570" s="148" t="s">
        <v>3023</v>
      </c>
      <c r="B570" s="148" t="s">
        <v>26</v>
      </c>
      <c r="C570" s="148" t="s">
        <v>2921</v>
      </c>
      <c r="D570" s="148" t="s">
        <v>3688</v>
      </c>
      <c r="E570" s="149" t="s">
        <v>2922</v>
      </c>
      <c r="F570" s="149" t="s">
        <v>3663</v>
      </c>
      <c r="G570" s="148" t="s">
        <v>2913</v>
      </c>
    </row>
    <row r="571" spans="1:7" ht="17.100000000000001">
      <c r="A571" s="148" t="s">
        <v>3024</v>
      </c>
      <c r="B571" s="148" t="s">
        <v>26</v>
      </c>
      <c r="C571" s="148" t="s">
        <v>2921</v>
      </c>
      <c r="D571" s="148" t="s">
        <v>3688</v>
      </c>
      <c r="E571" s="149" t="s">
        <v>2922</v>
      </c>
      <c r="F571" s="149" t="s">
        <v>3663</v>
      </c>
      <c r="G571" s="148" t="s">
        <v>2913</v>
      </c>
    </row>
    <row r="572" spans="1:7" ht="17.25">
      <c r="A572" s="148" t="s">
        <v>3025</v>
      </c>
      <c r="B572" s="148" t="s">
        <v>26</v>
      </c>
      <c r="C572" s="148" t="s">
        <v>2921</v>
      </c>
      <c r="D572" s="148" t="s">
        <v>3688</v>
      </c>
      <c r="E572" s="149" t="s">
        <v>2922</v>
      </c>
      <c r="F572" s="149" t="s">
        <v>3663</v>
      </c>
      <c r="G572" s="148" t="s">
        <v>2913</v>
      </c>
    </row>
    <row r="573" spans="1:7" ht="17.25">
      <c r="A573" s="52" t="s">
        <v>3615</v>
      </c>
      <c r="B573" s="52"/>
      <c r="C573" s="52"/>
      <c r="D573" s="52"/>
      <c r="E573" s="53"/>
      <c r="F573" s="52"/>
      <c r="G573" s="52"/>
    </row>
    <row r="574" spans="1:7" ht="17.100000000000001">
      <c r="A574" s="148" t="s">
        <v>3030</v>
      </c>
      <c r="B574" s="148" t="s">
        <v>3020</v>
      </c>
      <c r="C574" s="148" t="s">
        <v>2921</v>
      </c>
      <c r="D574" s="148" t="s">
        <v>3688</v>
      </c>
      <c r="E574" s="149" t="s">
        <v>2922</v>
      </c>
      <c r="F574" s="149" t="s">
        <v>3663</v>
      </c>
      <c r="G574" s="148" t="s">
        <v>2913</v>
      </c>
    </row>
    <row r="575" spans="1:7" ht="17.100000000000001">
      <c r="A575" s="148" t="s">
        <v>3031</v>
      </c>
      <c r="B575" s="148" t="s">
        <v>3020</v>
      </c>
      <c r="C575" s="148" t="s">
        <v>2921</v>
      </c>
      <c r="D575" s="148" t="s">
        <v>3688</v>
      </c>
      <c r="E575" s="149" t="s">
        <v>2922</v>
      </c>
      <c r="F575" s="149" t="s">
        <v>3663</v>
      </c>
      <c r="G575" s="148" t="s">
        <v>2913</v>
      </c>
    </row>
    <row r="576" spans="1:7" ht="17.100000000000001">
      <c r="A576" s="148" t="s">
        <v>3032</v>
      </c>
      <c r="B576" s="148" t="s">
        <v>3020</v>
      </c>
      <c r="C576" s="148" t="s">
        <v>2921</v>
      </c>
      <c r="D576" s="148" t="s">
        <v>3688</v>
      </c>
      <c r="E576" s="149" t="s">
        <v>2922</v>
      </c>
      <c r="F576" s="149" t="s">
        <v>3663</v>
      </c>
      <c r="G576" s="148" t="s">
        <v>2913</v>
      </c>
    </row>
    <row r="577" spans="1:7" ht="17.25">
      <c r="A577" s="52" t="s">
        <v>3616</v>
      </c>
      <c r="B577" s="52"/>
      <c r="C577" s="52"/>
      <c r="D577" s="52"/>
      <c r="E577" s="53"/>
      <c r="F577" s="52"/>
      <c r="G577" s="52"/>
    </row>
    <row r="578" spans="1:7" ht="17.25">
      <c r="A578" s="148" t="s">
        <v>3037</v>
      </c>
      <c r="B578" s="148" t="s">
        <v>3020</v>
      </c>
      <c r="C578" s="148" t="s">
        <v>2921</v>
      </c>
      <c r="D578" s="148" t="s">
        <v>3688</v>
      </c>
      <c r="E578" s="149" t="s">
        <v>2922</v>
      </c>
      <c r="F578" s="149" t="s">
        <v>3663</v>
      </c>
      <c r="G578" s="148" t="s">
        <v>2913</v>
      </c>
    </row>
    <row r="579" spans="1:7" ht="17.100000000000001">
      <c r="A579" s="148" t="s">
        <v>3038</v>
      </c>
      <c r="B579" s="148" t="s">
        <v>3020</v>
      </c>
      <c r="C579" s="148" t="s">
        <v>2921</v>
      </c>
      <c r="D579" s="148" t="s">
        <v>3688</v>
      </c>
      <c r="E579" s="149" t="s">
        <v>2922</v>
      </c>
      <c r="F579" s="149" t="s">
        <v>3663</v>
      </c>
      <c r="G579" s="148" t="s">
        <v>2913</v>
      </c>
    </row>
    <row r="580" spans="1:7" ht="17.25">
      <c r="A580" s="52" t="s">
        <v>3617</v>
      </c>
      <c r="B580" s="52"/>
      <c r="C580" s="52"/>
      <c r="D580" s="52"/>
      <c r="E580" s="53"/>
      <c r="F580" s="52"/>
      <c r="G580" s="52"/>
    </row>
    <row r="581" spans="1:7" ht="17.25">
      <c r="A581" s="148" t="s">
        <v>3040</v>
      </c>
      <c r="B581" s="148" t="s">
        <v>3041</v>
      </c>
      <c r="C581" s="148" t="s">
        <v>2925</v>
      </c>
      <c r="D581" s="148" t="s">
        <v>3688</v>
      </c>
      <c r="E581" s="149" t="s">
        <v>2918</v>
      </c>
      <c r="F581" s="149" t="s">
        <v>3663</v>
      </c>
      <c r="G581" s="148" t="s">
        <v>3042</v>
      </c>
    </row>
    <row r="582" spans="1:7" ht="17.100000000000001">
      <c r="A582" s="148" t="s">
        <v>3043</v>
      </c>
      <c r="B582" s="148" t="s">
        <v>3044</v>
      </c>
      <c r="C582" s="148" t="s">
        <v>2925</v>
      </c>
      <c r="D582" s="148" t="s">
        <v>3688</v>
      </c>
      <c r="E582" s="149" t="s">
        <v>2918</v>
      </c>
      <c r="F582" s="149" t="s">
        <v>3663</v>
      </c>
      <c r="G582" s="148" t="s">
        <v>3045</v>
      </c>
    </row>
    <row r="583" spans="1:7" ht="17.100000000000001">
      <c r="A583" s="148" t="s">
        <v>3051</v>
      </c>
      <c r="B583" s="148" t="s">
        <v>89</v>
      </c>
      <c r="C583" s="148" t="s">
        <v>2925</v>
      </c>
      <c r="D583" s="148" t="s">
        <v>3688</v>
      </c>
      <c r="E583" s="149" t="s">
        <v>2918</v>
      </c>
      <c r="F583" s="149" t="s">
        <v>3663</v>
      </c>
      <c r="G583" s="148" t="s">
        <v>3052</v>
      </c>
    </row>
    <row r="584" spans="1:7" ht="17.100000000000001">
      <c r="A584" s="148" t="s">
        <v>3057</v>
      </c>
      <c r="B584" s="148" t="s">
        <v>3020</v>
      </c>
      <c r="C584" s="148" t="s">
        <v>2960</v>
      </c>
      <c r="D584" s="148" t="s">
        <v>3688</v>
      </c>
      <c r="E584" s="149" t="s">
        <v>2961</v>
      </c>
      <c r="F584" s="149" t="s">
        <v>3663</v>
      </c>
      <c r="G584" s="148" t="s">
        <v>2913</v>
      </c>
    </row>
    <row r="585" spans="1:7" ht="17.25">
      <c r="A585" s="148" t="s">
        <v>3058</v>
      </c>
      <c r="B585" s="148" t="s">
        <v>3020</v>
      </c>
      <c r="C585" s="148" t="s">
        <v>2925</v>
      </c>
      <c r="D585" s="148" t="s">
        <v>3688</v>
      </c>
      <c r="E585" s="149" t="s">
        <v>2918</v>
      </c>
      <c r="F585" s="149" t="s">
        <v>3663</v>
      </c>
      <c r="G585" s="148" t="s">
        <v>2913</v>
      </c>
    </row>
    <row r="586" spans="1:7" ht="17.100000000000001">
      <c r="A586" s="148" t="s">
        <v>3059</v>
      </c>
      <c r="B586" s="148" t="s">
        <v>3060</v>
      </c>
      <c r="C586" s="148" t="s">
        <v>2921</v>
      </c>
      <c r="D586" s="148" t="s">
        <v>3688</v>
      </c>
      <c r="E586" s="149" t="s">
        <v>2922</v>
      </c>
      <c r="F586" s="149" t="s">
        <v>3663</v>
      </c>
      <c r="G586" s="148" t="s">
        <v>2913</v>
      </c>
    </row>
    <row r="587" spans="1:7" ht="17.100000000000001">
      <c r="A587" s="148" t="s">
        <v>3059</v>
      </c>
      <c r="B587" s="148" t="s">
        <v>3060</v>
      </c>
      <c r="C587" s="148" t="s">
        <v>2921</v>
      </c>
      <c r="D587" s="148" t="s">
        <v>3688</v>
      </c>
      <c r="E587" s="149" t="s">
        <v>2922</v>
      </c>
      <c r="F587" s="149" t="s">
        <v>3663</v>
      </c>
      <c r="G587" s="148" t="s">
        <v>2913</v>
      </c>
    </row>
    <row r="588" spans="1:7" ht="17.25">
      <c r="A588" s="52" t="s">
        <v>3618</v>
      </c>
      <c r="B588" s="52"/>
      <c r="C588" s="52"/>
      <c r="D588" s="52"/>
      <c r="E588" s="53"/>
      <c r="F588" s="52"/>
      <c r="G588" s="52"/>
    </row>
    <row r="589" spans="1:7" ht="17.100000000000001">
      <c r="A589" s="148" t="s">
        <v>3062</v>
      </c>
      <c r="B589" s="148" t="s">
        <v>3020</v>
      </c>
      <c r="C589" s="148" t="s">
        <v>2925</v>
      </c>
      <c r="D589" s="148" t="s">
        <v>3688</v>
      </c>
      <c r="E589" s="149" t="s">
        <v>2918</v>
      </c>
      <c r="F589" s="149" t="s">
        <v>3663</v>
      </c>
      <c r="G589" s="148" t="s">
        <v>2913</v>
      </c>
    </row>
    <row r="590" spans="1:7" ht="17.25">
      <c r="A590" s="52" t="s">
        <v>3619</v>
      </c>
      <c r="B590" s="52"/>
      <c r="C590" s="52"/>
      <c r="D590" s="52"/>
      <c r="E590" s="53"/>
      <c r="F590" s="52"/>
      <c r="G590" s="52"/>
    </row>
    <row r="591" spans="1:7" ht="17.25">
      <c r="A591" s="150" t="s">
        <v>3441</v>
      </c>
      <c r="B591" s="150" t="s">
        <v>95</v>
      </c>
      <c r="C591" s="150" t="s">
        <v>3442</v>
      </c>
      <c r="D591" s="150" t="s">
        <v>3688</v>
      </c>
      <c r="E591" s="151" t="s">
        <v>3506</v>
      </c>
      <c r="F591" s="151" t="s">
        <v>2564</v>
      </c>
      <c r="G591" s="150" t="s">
        <v>3444</v>
      </c>
    </row>
    <row r="592" spans="1:7" ht="17.100000000000001">
      <c r="A592" s="148" t="s">
        <v>3068</v>
      </c>
      <c r="B592" s="148" t="s">
        <v>3020</v>
      </c>
      <c r="C592" s="148" t="s">
        <v>3069</v>
      </c>
      <c r="D592" s="148" t="s">
        <v>3688</v>
      </c>
      <c r="E592" s="149" t="s">
        <v>3530</v>
      </c>
      <c r="F592" s="149" t="s">
        <v>3663</v>
      </c>
      <c r="G592" s="148" t="s">
        <v>2913</v>
      </c>
    </row>
    <row r="593" spans="1:7" ht="17.25">
      <c r="A593" s="52" t="s">
        <v>3620</v>
      </c>
      <c r="B593" s="52"/>
      <c r="C593" s="52"/>
      <c r="D593" s="52"/>
      <c r="E593" s="53"/>
      <c r="F593" s="52"/>
      <c r="G593" s="52"/>
    </row>
    <row r="594" spans="1:7" ht="17.100000000000001">
      <c r="A594" s="148" t="s">
        <v>3074</v>
      </c>
      <c r="B594" s="148" t="s">
        <v>3020</v>
      </c>
      <c r="C594" s="148" t="s">
        <v>2925</v>
      </c>
      <c r="D594" s="148" t="s">
        <v>3688</v>
      </c>
      <c r="E594" s="149" t="s">
        <v>2918</v>
      </c>
      <c r="F594" s="149" t="s">
        <v>3663</v>
      </c>
      <c r="G594" s="148" t="s">
        <v>3075</v>
      </c>
    </row>
    <row r="595" spans="1:7" ht="17.100000000000001">
      <c r="A595" s="148" t="s">
        <v>3076</v>
      </c>
      <c r="B595" s="148" t="s">
        <v>103</v>
      </c>
      <c r="C595" s="148" t="s">
        <v>2921</v>
      </c>
      <c r="D595" s="148" t="s">
        <v>3688</v>
      </c>
      <c r="E595" s="149" t="s">
        <v>2922</v>
      </c>
      <c r="F595" s="149" t="s">
        <v>3663</v>
      </c>
      <c r="G595" s="148" t="s">
        <v>2913</v>
      </c>
    </row>
    <row r="596" spans="1:7" ht="17.100000000000001">
      <c r="A596" s="148" t="s">
        <v>3077</v>
      </c>
      <c r="B596" s="148" t="s">
        <v>101</v>
      </c>
      <c r="C596" s="148" t="s">
        <v>3078</v>
      </c>
      <c r="D596" s="148" t="s">
        <v>3688</v>
      </c>
      <c r="E596" s="149" t="s">
        <v>2918</v>
      </c>
      <c r="F596" s="149" t="s">
        <v>3663</v>
      </c>
      <c r="G596" s="148" t="s">
        <v>3079</v>
      </c>
    </row>
    <row r="597" spans="1:7" ht="17.100000000000001">
      <c r="A597" s="148" t="s">
        <v>3080</v>
      </c>
      <c r="B597" s="148" t="s">
        <v>3020</v>
      </c>
      <c r="C597" s="148" t="s">
        <v>2921</v>
      </c>
      <c r="D597" s="148" t="s">
        <v>3688</v>
      </c>
      <c r="E597" s="149" t="s">
        <v>2922</v>
      </c>
      <c r="F597" s="149" t="s">
        <v>3663</v>
      </c>
      <c r="G597" s="148" t="s">
        <v>2913</v>
      </c>
    </row>
    <row r="598" spans="1:7" ht="17.25">
      <c r="A598" s="148"/>
      <c r="B598" s="148"/>
      <c r="C598" s="148"/>
      <c r="D598" s="148"/>
      <c r="E598" s="149"/>
      <c r="F598" s="149"/>
      <c r="G598" s="148"/>
    </row>
    <row r="599" spans="1:7" ht="17.100000000000001">
      <c r="A599" s="148"/>
      <c r="B599" s="148"/>
      <c r="C599" s="148"/>
      <c r="D599" s="148"/>
      <c r="E599" s="149"/>
      <c r="F599" s="149"/>
      <c r="G599" s="148"/>
    </row>
    <row r="600" spans="1:7" ht="17.25">
      <c r="A600" s="148"/>
      <c r="B600" s="148"/>
      <c r="C600" s="148"/>
      <c r="D600" s="148"/>
      <c r="E600" s="149"/>
      <c r="F600" s="149"/>
      <c r="G600" s="148"/>
    </row>
    <row r="601" spans="1:7" ht="17.100000000000001">
      <c r="A601" s="148"/>
      <c r="B601" s="148"/>
      <c r="C601" s="148"/>
      <c r="D601" s="148"/>
      <c r="E601" s="149"/>
      <c r="F601" s="149"/>
      <c r="G601" s="148"/>
    </row>
    <row r="602" spans="1:7" ht="17.25">
      <c r="A602" s="52"/>
      <c r="B602" s="52"/>
      <c r="C602" s="52"/>
      <c r="D602" s="52"/>
      <c r="E602" s="53"/>
      <c r="F602" s="52"/>
      <c r="G602" s="52"/>
    </row>
    <row r="603" spans="1:7" ht="17.25">
      <c r="A603" s="148"/>
      <c r="B603" s="148"/>
      <c r="C603" s="148"/>
      <c r="D603" s="148"/>
      <c r="E603" s="149"/>
      <c r="F603" s="149"/>
      <c r="G603" s="148"/>
    </row>
    <row r="604" spans="1:7" ht="17.25">
      <c r="A604" s="148"/>
      <c r="B604" s="148"/>
      <c r="C604" s="148"/>
      <c r="D604" s="148"/>
      <c r="E604" s="149"/>
      <c r="F604" s="149"/>
      <c r="G604" s="148"/>
    </row>
    <row r="605" spans="1:7" ht="17.100000000000001">
      <c r="A605" s="148"/>
      <c r="B605" s="148"/>
      <c r="C605" s="148"/>
      <c r="D605" s="148"/>
      <c r="E605" s="149"/>
      <c r="F605" s="149"/>
      <c r="G605" s="148"/>
    </row>
    <row r="606" spans="1:7" ht="17.25">
      <c r="A606" s="148"/>
      <c r="B606" s="148"/>
      <c r="C606" s="148"/>
      <c r="D606" s="148"/>
      <c r="E606" s="149"/>
      <c r="F606" s="149"/>
      <c r="G606" s="148"/>
    </row>
    <row r="607" spans="1:7" ht="17.100000000000001">
      <c r="A607" s="148"/>
      <c r="B607" s="148"/>
      <c r="C607" s="148"/>
      <c r="D607" s="148"/>
      <c r="E607" s="149"/>
      <c r="F607" s="149"/>
      <c r="G607" s="148"/>
    </row>
    <row r="608" spans="1:7" ht="17.25">
      <c r="A608" s="148"/>
      <c r="B608" s="148"/>
      <c r="C608" s="148"/>
      <c r="D608" s="148"/>
      <c r="E608" s="149"/>
      <c r="F608" s="149"/>
      <c r="G608" s="148"/>
    </row>
    <row r="609" spans="1:7" ht="17.25">
      <c r="A609" s="52"/>
      <c r="B609" s="52"/>
      <c r="C609" s="52"/>
      <c r="D609" s="52"/>
      <c r="E609" s="53"/>
      <c r="F609" s="52"/>
      <c r="G609" s="52"/>
    </row>
    <row r="610" spans="1:7" ht="17.100000000000001">
      <c r="A610" s="148"/>
      <c r="B610" s="148"/>
      <c r="C610" s="148"/>
      <c r="D610" s="148"/>
      <c r="E610" s="149"/>
      <c r="F610" s="149"/>
      <c r="G610" s="148"/>
    </row>
    <row r="611" spans="1:7" ht="17.25">
      <c r="A611" s="52"/>
      <c r="B611" s="52"/>
      <c r="C611" s="52"/>
      <c r="D611" s="52"/>
      <c r="E611" s="53"/>
      <c r="F611" s="52"/>
      <c r="G611" s="52"/>
    </row>
    <row r="612" spans="1:7" ht="17.100000000000001">
      <c r="A612" s="150"/>
      <c r="B612" s="150"/>
      <c r="C612" s="150"/>
      <c r="D612" s="150"/>
      <c r="E612" s="151"/>
      <c r="F612" s="150"/>
      <c r="G612" s="150"/>
    </row>
    <row r="613" spans="1:7" ht="17.25">
      <c r="A613" s="148"/>
      <c r="B613" s="148"/>
      <c r="C613" s="148"/>
      <c r="D613" s="148"/>
      <c r="E613" s="149"/>
      <c r="F613" s="149"/>
      <c r="G613" s="148"/>
    </row>
    <row r="614" spans="1:7" ht="17.25">
      <c r="A614" s="148"/>
      <c r="B614" s="148"/>
      <c r="C614" s="148"/>
      <c r="D614" s="148"/>
      <c r="E614" s="149"/>
      <c r="F614" s="149"/>
      <c r="G614" s="148"/>
    </row>
    <row r="615" spans="1:7" ht="17.100000000000001">
      <c r="A615" s="148"/>
      <c r="B615" s="148"/>
      <c r="C615" s="148"/>
      <c r="D615" s="148"/>
      <c r="E615" s="149"/>
      <c r="F615" s="149"/>
      <c r="G615" s="148"/>
    </row>
    <row r="616" spans="1:7" ht="17.25">
      <c r="A616" s="148"/>
      <c r="B616" s="148"/>
      <c r="C616" s="148"/>
      <c r="D616" s="148"/>
      <c r="E616" s="149"/>
      <c r="F616" s="149"/>
      <c r="G616" s="148"/>
    </row>
    <row r="617" spans="1:7" ht="17.25">
      <c r="A617" s="148"/>
      <c r="B617" s="148"/>
      <c r="C617" s="148"/>
      <c r="D617" s="148"/>
      <c r="E617" s="149"/>
      <c r="F617" s="149"/>
      <c r="G617" s="148"/>
    </row>
    <row r="618" spans="1:7" ht="17.100000000000001">
      <c r="A618" s="148"/>
      <c r="B618" s="148"/>
      <c r="C618" s="148"/>
      <c r="D618" s="148"/>
      <c r="E618" s="149"/>
      <c r="F618" s="149"/>
      <c r="G618" s="148"/>
    </row>
    <row r="619" spans="1:7" ht="17.100000000000001">
      <c r="A619" s="148"/>
      <c r="B619" s="148"/>
      <c r="C619" s="148"/>
      <c r="D619" s="148"/>
      <c r="E619" s="149"/>
      <c r="F619" s="149"/>
      <c r="G619" s="148"/>
    </row>
    <row r="620" spans="1:7" ht="17.25">
      <c r="A620" s="148"/>
      <c r="B620" s="148"/>
      <c r="C620" s="148"/>
      <c r="D620" s="148"/>
      <c r="E620" s="149"/>
      <c r="F620" s="149"/>
      <c r="G620" s="148"/>
    </row>
    <row r="621" spans="1:7" ht="17.25">
      <c r="A621" s="52"/>
      <c r="B621" s="52"/>
      <c r="C621" s="52"/>
      <c r="D621" s="52"/>
      <c r="E621" s="53"/>
      <c r="F621" s="52"/>
      <c r="G621" s="52"/>
    </row>
    <row r="622" spans="1:7" ht="17.100000000000001">
      <c r="A622" s="148"/>
      <c r="B622" s="148"/>
      <c r="C622" s="148"/>
      <c r="D622" s="148"/>
      <c r="E622" s="149"/>
      <c r="F622" s="149"/>
      <c r="G622" s="148"/>
    </row>
    <row r="623" spans="1:7" ht="17.100000000000001">
      <c r="A623" s="148"/>
      <c r="B623" s="148"/>
      <c r="C623" s="148"/>
      <c r="D623" s="148"/>
      <c r="E623" s="149"/>
      <c r="F623" s="149"/>
      <c r="G623" s="148"/>
    </row>
    <row r="624" spans="1:7" ht="17.100000000000001">
      <c r="A624" s="148"/>
      <c r="B624" s="148"/>
      <c r="C624" s="148"/>
      <c r="D624" s="148"/>
      <c r="E624" s="149"/>
      <c r="F624" s="149"/>
      <c r="G624" s="148"/>
    </row>
    <row r="625" spans="1:7" ht="17.25">
      <c r="A625" s="52"/>
      <c r="B625" s="52"/>
      <c r="C625" s="52"/>
      <c r="D625" s="52"/>
      <c r="E625" s="53"/>
      <c r="F625" s="52"/>
      <c r="G625" s="52"/>
    </row>
    <row r="626" spans="1:7" ht="17.100000000000001">
      <c r="A626" s="150"/>
      <c r="B626" s="150"/>
      <c r="C626" s="150"/>
      <c r="D626" s="150"/>
      <c r="E626" s="151"/>
      <c r="F626" s="151"/>
      <c r="G626" s="150"/>
    </row>
    <row r="627" spans="1:7" ht="17.100000000000001">
      <c r="A627" s="150"/>
      <c r="B627" s="150"/>
      <c r="C627" s="150"/>
      <c r="D627" s="150"/>
      <c r="E627" s="151"/>
      <c r="F627" s="151"/>
      <c r="G627" s="150"/>
    </row>
    <row r="628" spans="1:7" ht="17.25">
      <c r="A628" s="148"/>
      <c r="B628" s="148"/>
      <c r="C628" s="148"/>
      <c r="D628" s="148"/>
      <c r="E628" s="149"/>
      <c r="F628" s="149"/>
      <c r="G628" s="148"/>
    </row>
    <row r="629" spans="1:7" ht="17.25">
      <c r="A629" s="148"/>
      <c r="B629" s="148"/>
      <c r="C629" s="148"/>
      <c r="D629" s="148"/>
      <c r="E629" s="149"/>
      <c r="F629" s="149"/>
      <c r="G629" s="148"/>
    </row>
    <row r="630" spans="1:7" ht="17.25">
      <c r="A630" s="148"/>
      <c r="B630" s="148"/>
      <c r="C630" s="148"/>
      <c r="D630" s="148"/>
      <c r="E630" s="149"/>
      <c r="F630" s="149"/>
      <c r="G630" s="148"/>
    </row>
    <row r="631" spans="1:7" ht="17.25">
      <c r="A631" s="52"/>
      <c r="B631" s="52"/>
      <c r="C631" s="52"/>
      <c r="D631" s="52"/>
      <c r="E631" s="53"/>
      <c r="F631" s="52"/>
      <c r="G631" s="52"/>
    </row>
    <row r="632" spans="1:7" ht="17.25">
      <c r="A632" s="148"/>
      <c r="B632" s="148"/>
      <c r="C632" s="148"/>
      <c r="D632" s="148"/>
      <c r="E632" s="149"/>
      <c r="F632" s="149"/>
      <c r="G632" s="148"/>
    </row>
    <row r="633" spans="1:7" ht="17.25">
      <c r="A633" s="148"/>
      <c r="B633" s="148"/>
      <c r="C633" s="148"/>
      <c r="D633" s="148"/>
      <c r="E633" s="149"/>
      <c r="F633" s="149"/>
      <c r="G633" s="148"/>
    </row>
    <row r="634" spans="1:7" ht="17.100000000000001">
      <c r="A634" s="148"/>
      <c r="B634" s="148"/>
      <c r="C634" s="148"/>
      <c r="D634" s="148"/>
      <c r="E634" s="149"/>
      <c r="F634" s="149"/>
      <c r="G634" s="148"/>
    </row>
    <row r="635" spans="1:7" ht="17.25">
      <c r="A635" s="148"/>
      <c r="B635" s="148"/>
      <c r="C635" s="148"/>
      <c r="D635" s="148"/>
      <c r="E635" s="149"/>
      <c r="F635" s="149"/>
      <c r="G635" s="148"/>
    </row>
    <row r="636" spans="1:7" ht="17.100000000000001">
      <c r="A636" s="148"/>
      <c r="B636" s="148"/>
      <c r="C636" s="148"/>
      <c r="D636" s="148"/>
      <c r="E636" s="149"/>
      <c r="F636" s="149"/>
      <c r="G636" s="148"/>
    </row>
    <row r="637" spans="1:7" ht="17.100000000000001">
      <c r="A637" s="148"/>
      <c r="B637" s="148"/>
      <c r="C637" s="148"/>
      <c r="D637" s="148"/>
      <c r="E637" s="149"/>
      <c r="F637" s="149"/>
      <c r="G637" s="148"/>
    </row>
    <row r="638" spans="1:7" ht="17.100000000000001">
      <c r="A638" s="148"/>
      <c r="B638" s="148"/>
      <c r="C638" s="148"/>
      <c r="D638" s="148"/>
      <c r="E638" s="149"/>
      <c r="F638" s="149"/>
      <c r="G638" s="148"/>
    </row>
    <row r="639" spans="1:7" ht="17.25">
      <c r="A639" s="52"/>
      <c r="B639" s="52"/>
      <c r="C639" s="52"/>
      <c r="D639" s="52"/>
      <c r="E639" s="53"/>
      <c r="F639" s="52"/>
      <c r="G639" s="52"/>
    </row>
    <row r="640" spans="1:7" ht="17.25">
      <c r="A640" s="148"/>
      <c r="B640" s="148"/>
      <c r="C640" s="148"/>
      <c r="D640" s="148"/>
      <c r="E640" s="149"/>
      <c r="F640" s="149"/>
      <c r="G640" s="148"/>
    </row>
    <row r="641" spans="1:7" ht="17.25">
      <c r="A641" s="52"/>
      <c r="B641" s="52"/>
      <c r="C641" s="52"/>
      <c r="D641" s="52"/>
      <c r="E641" s="53"/>
      <c r="F641" s="52"/>
      <c r="G641" s="52"/>
    </row>
    <row r="642" spans="1:7" ht="17.25">
      <c r="A642" s="148"/>
      <c r="B642" s="148"/>
      <c r="C642" s="148"/>
      <c r="D642" s="148"/>
      <c r="E642" s="149"/>
      <c r="F642" s="149"/>
      <c r="G642" s="148"/>
    </row>
    <row r="643" spans="1:7" ht="17.25">
      <c r="A643" s="52"/>
      <c r="B643" s="52"/>
      <c r="C643" s="52"/>
      <c r="D643" s="52"/>
      <c r="E643" s="53"/>
      <c r="F643" s="52"/>
      <c r="G643" s="52"/>
    </row>
    <row r="644" spans="1:7" ht="17.25">
      <c r="A644" s="148"/>
      <c r="B644" s="148"/>
      <c r="C644" s="148"/>
      <c r="D644" s="148"/>
      <c r="E644" s="149"/>
      <c r="F644" s="149"/>
      <c r="G644" s="148"/>
    </row>
    <row r="645" spans="1:7">
      <c r="A645" s="36"/>
      <c r="B645" s="36"/>
      <c r="C645" s="36"/>
      <c r="D645" s="36"/>
      <c r="E645" s="51"/>
      <c r="F645" s="51"/>
      <c r="G645" s="36"/>
    </row>
    <row r="646" spans="1:7" ht="17.100000000000001">
      <c r="A646" s="150"/>
      <c r="B646" s="150"/>
      <c r="C646" s="150"/>
      <c r="D646" s="150"/>
      <c r="E646" s="151"/>
      <c r="F646" s="150"/>
      <c r="G646" s="150"/>
    </row>
    <row r="647" spans="1:7" ht="17.25">
      <c r="A647" s="52"/>
      <c r="B647" s="52"/>
      <c r="C647" s="52"/>
      <c r="D647" s="52"/>
      <c r="E647" s="53"/>
      <c r="F647" s="52"/>
      <c r="G647" s="52"/>
    </row>
    <row r="648" spans="1:7" ht="17.100000000000001">
      <c r="A648" s="148"/>
      <c r="B648" s="148"/>
      <c r="C648" s="148"/>
      <c r="D648" s="148"/>
      <c r="E648" s="149"/>
      <c r="F648" s="149"/>
      <c r="G648" s="148"/>
    </row>
    <row r="649" spans="1:7" ht="17.25">
      <c r="A649" s="52"/>
      <c r="B649" s="52"/>
      <c r="C649" s="52"/>
      <c r="D649" s="52"/>
      <c r="E649" s="53"/>
      <c r="F649" s="52"/>
      <c r="G649" s="52"/>
    </row>
    <row r="650" spans="1:7" ht="17.25">
      <c r="A650" s="148"/>
      <c r="B650" s="148"/>
      <c r="C650" s="148"/>
      <c r="D650" s="148"/>
      <c r="E650" s="149"/>
      <c r="F650" s="149"/>
      <c r="G650" s="148"/>
    </row>
    <row r="651" spans="1:7">
      <c r="A651" s="37"/>
      <c r="B651" s="37"/>
      <c r="C651" s="37"/>
      <c r="D651" s="37"/>
      <c r="E651" s="38"/>
      <c r="F651" s="38"/>
      <c r="G651" s="37"/>
    </row>
    <row r="652" spans="1:7" ht="17.100000000000001">
      <c r="A652" s="148"/>
      <c r="B652" s="148"/>
      <c r="C652" s="148"/>
      <c r="D652" s="148"/>
      <c r="E652" s="149"/>
      <c r="F652" s="149"/>
      <c r="G652" s="148"/>
    </row>
    <row r="653" spans="1:7" ht="17.25">
      <c r="A653" s="148"/>
      <c r="B653" s="148"/>
      <c r="C653" s="148"/>
      <c r="D653" s="148"/>
      <c r="E653" s="149"/>
      <c r="F653" s="149"/>
      <c r="G653" s="148"/>
    </row>
    <row r="654" spans="1:7" ht="17.25">
      <c r="A654" s="52"/>
      <c r="B654" s="52"/>
      <c r="C654" s="52"/>
      <c r="D654" s="52"/>
      <c r="E654" s="53"/>
      <c r="F654" s="52"/>
      <c r="G654" s="52"/>
    </row>
    <row r="655" spans="1:7" ht="17.100000000000001">
      <c r="A655" s="148"/>
      <c r="B655" s="148"/>
      <c r="C655" s="148"/>
      <c r="D655" s="148"/>
      <c r="E655" s="149"/>
      <c r="F655" s="149"/>
      <c r="G655" s="148"/>
    </row>
    <row r="656" spans="1:7" ht="17.25">
      <c r="A656" s="148"/>
      <c r="B656" s="148"/>
      <c r="C656" s="148"/>
      <c r="D656" s="148"/>
      <c r="E656" s="149"/>
      <c r="F656" s="149"/>
      <c r="G656" s="148"/>
    </row>
    <row r="657" spans="1:7">
      <c r="A657" s="37"/>
      <c r="B657" s="37"/>
      <c r="C657" s="37"/>
      <c r="D657" s="37"/>
      <c r="E657" s="38"/>
      <c r="F657" s="38"/>
      <c r="G657" s="37"/>
    </row>
    <row r="658" spans="1:7" ht="17.25">
      <c r="A658" s="52"/>
      <c r="B658" s="52"/>
      <c r="C658" s="52"/>
      <c r="D658" s="52"/>
      <c r="E658" s="53"/>
      <c r="F658" s="52"/>
      <c r="G658" s="52"/>
    </row>
    <row r="659" spans="1:7" ht="17.100000000000001">
      <c r="A659" s="148"/>
      <c r="B659" s="148"/>
      <c r="C659" s="148"/>
      <c r="D659" s="148"/>
      <c r="E659" s="149"/>
      <c r="F659" s="149"/>
      <c r="G659" s="148"/>
    </row>
    <row r="660" spans="1:7" ht="17.25">
      <c r="A660" s="148"/>
      <c r="B660" s="148"/>
      <c r="C660" s="148"/>
      <c r="D660" s="148"/>
      <c r="E660" s="149"/>
      <c r="F660" s="149"/>
      <c r="G660" s="148"/>
    </row>
    <row r="661" spans="1:7" ht="17.25">
      <c r="A661" s="52"/>
      <c r="B661" s="52"/>
      <c r="C661" s="52"/>
      <c r="D661" s="52"/>
      <c r="E661" s="53"/>
      <c r="F661" s="52"/>
      <c r="G661" s="52"/>
    </row>
    <row r="662" spans="1:7">
      <c r="A662" s="37"/>
      <c r="B662" s="37"/>
      <c r="C662" s="37"/>
      <c r="D662" s="37"/>
      <c r="E662" s="38"/>
      <c r="F662" s="38"/>
      <c r="G662" s="37"/>
    </row>
    <row r="663" spans="1:7" ht="17.25">
      <c r="A663" s="148"/>
      <c r="B663" s="148"/>
      <c r="C663" s="148"/>
      <c r="D663" s="148"/>
      <c r="E663" s="149"/>
      <c r="F663" s="149"/>
      <c r="G663" s="148"/>
    </row>
    <row r="664" spans="1:7" ht="17.100000000000001">
      <c r="A664" s="148"/>
      <c r="B664" s="148"/>
      <c r="C664" s="148"/>
      <c r="D664" s="148"/>
      <c r="E664" s="149"/>
      <c r="F664" s="149"/>
      <c r="G664" s="148"/>
    </row>
    <row r="665" spans="1:7" ht="17.25">
      <c r="A665" s="148"/>
      <c r="B665" s="148"/>
      <c r="C665" s="148"/>
      <c r="D665" s="148"/>
      <c r="E665" s="149"/>
      <c r="F665" s="149"/>
      <c r="G665" s="148"/>
    </row>
    <row r="666" spans="1:7" ht="17.100000000000001">
      <c r="A666" s="148"/>
      <c r="B666" s="148"/>
      <c r="C666" s="148"/>
      <c r="D666" s="148"/>
      <c r="E666" s="149"/>
      <c r="F666" s="149"/>
      <c r="G666" s="148"/>
    </row>
    <row r="667" spans="1:7" ht="17.100000000000001">
      <c r="A667" s="148"/>
      <c r="B667" s="148"/>
      <c r="C667" s="148"/>
      <c r="D667" s="148"/>
      <c r="E667" s="149"/>
      <c r="F667" s="149"/>
      <c r="G667" s="148"/>
    </row>
    <row r="668" spans="1:7" ht="17.25">
      <c r="A668" s="148"/>
      <c r="B668" s="148"/>
      <c r="C668" s="148"/>
      <c r="D668" s="148"/>
      <c r="E668" s="149"/>
      <c r="F668" s="149"/>
      <c r="G668" s="148"/>
    </row>
    <row r="669" spans="1:7" ht="17.25">
      <c r="A669" s="52"/>
      <c r="B669" s="52"/>
      <c r="C669" s="52"/>
      <c r="D669" s="52"/>
      <c r="E669" s="53"/>
      <c r="F669" s="52"/>
      <c r="G669" s="52"/>
    </row>
    <row r="670" spans="1:7" ht="17.25">
      <c r="A670" s="148"/>
      <c r="B670" s="148"/>
      <c r="C670" s="148"/>
      <c r="D670" s="148"/>
      <c r="E670" s="149"/>
      <c r="F670" s="149"/>
      <c r="G670" s="148"/>
    </row>
    <row r="671" spans="1:7" ht="17.25">
      <c r="A671" s="52"/>
      <c r="B671" s="52"/>
      <c r="C671" s="52"/>
      <c r="D671" s="52"/>
      <c r="E671" s="53"/>
      <c r="F671" s="52"/>
      <c r="G671" s="52"/>
    </row>
    <row r="672" spans="1:7">
      <c r="A672" s="36"/>
      <c r="B672" s="36"/>
      <c r="C672" s="36"/>
      <c r="D672" s="36"/>
      <c r="E672" s="51"/>
      <c r="F672" s="51"/>
      <c r="G672" s="36"/>
    </row>
    <row r="673" spans="1:7" ht="17.25">
      <c r="A673" s="148"/>
      <c r="B673" s="148"/>
      <c r="C673" s="148"/>
      <c r="D673" s="148"/>
      <c r="E673" s="149"/>
      <c r="F673" s="149"/>
      <c r="G673" s="148"/>
    </row>
    <row r="674" spans="1:7" ht="17.25">
      <c r="A674" s="52"/>
      <c r="B674" s="52"/>
      <c r="C674" s="52"/>
      <c r="D674" s="52"/>
      <c r="E674" s="53"/>
      <c r="F674" s="52"/>
      <c r="G674" s="52"/>
    </row>
    <row r="675" spans="1:7" ht="17.25">
      <c r="A675" s="148"/>
      <c r="B675" s="148"/>
      <c r="C675" s="148"/>
      <c r="D675" s="148"/>
      <c r="E675" s="149"/>
      <c r="F675" s="149"/>
      <c r="G675" s="148"/>
    </row>
    <row r="676" spans="1:7" ht="17.100000000000001">
      <c r="A676" s="148"/>
      <c r="B676" s="148"/>
      <c r="C676" s="148"/>
      <c r="D676" s="148"/>
      <c r="E676" s="149"/>
      <c r="F676" s="149"/>
      <c r="G676" s="148"/>
    </row>
    <row r="677" spans="1:7" ht="17.25">
      <c r="A677" s="148"/>
      <c r="B677" s="148"/>
      <c r="C677" s="148"/>
      <c r="D677" s="148"/>
      <c r="E677" s="149"/>
      <c r="F677" s="149"/>
      <c r="G677" s="148"/>
    </row>
    <row r="678" spans="1:7" ht="17.25">
      <c r="A678" s="148"/>
      <c r="B678" s="148"/>
      <c r="C678" s="148"/>
      <c r="D678" s="148"/>
      <c r="E678" s="149"/>
      <c r="F678" s="149"/>
      <c r="G678" s="148"/>
    </row>
    <row r="679" spans="1:7" ht="17.100000000000001">
      <c r="A679" s="150"/>
      <c r="B679" s="150"/>
      <c r="C679" s="150"/>
      <c r="D679" s="150"/>
      <c r="E679" s="151"/>
      <c r="F679" s="150"/>
      <c r="G679" s="150"/>
    </row>
    <row r="680" spans="1:7" ht="17.100000000000001">
      <c r="A680" s="150"/>
      <c r="B680" s="150"/>
      <c r="C680" s="150"/>
      <c r="D680" s="150"/>
      <c r="E680" s="151"/>
      <c r="F680" s="151"/>
      <c r="G680" s="150"/>
    </row>
    <row r="681" spans="1:7" ht="17.100000000000001">
      <c r="A681" s="52"/>
      <c r="B681" s="52"/>
      <c r="C681" s="52"/>
      <c r="D681" s="52"/>
      <c r="E681" s="53"/>
      <c r="F681" s="52"/>
      <c r="G681" s="52"/>
    </row>
    <row r="682" spans="1:7">
      <c r="A682" s="36"/>
      <c r="B682" s="36"/>
      <c r="C682" s="36"/>
      <c r="D682" s="36"/>
      <c r="E682" s="51"/>
      <c r="F682" s="51"/>
      <c r="G682" s="36"/>
    </row>
    <row r="683" spans="1:7" ht="17.100000000000001">
      <c r="A683" s="150"/>
      <c r="B683" s="150"/>
      <c r="C683" s="150"/>
      <c r="D683" s="150"/>
      <c r="E683" s="151"/>
      <c r="F683" s="151"/>
      <c r="G683" s="150"/>
    </row>
    <row r="684" spans="1:7" ht="17.100000000000001">
      <c r="A684" s="52"/>
      <c r="B684" s="52"/>
      <c r="C684" s="52"/>
      <c r="D684" s="52"/>
      <c r="E684" s="53"/>
      <c r="F684" s="52"/>
      <c r="G684" s="52"/>
    </row>
    <row r="685" spans="1:7" ht="17.100000000000001">
      <c r="A685" s="150"/>
      <c r="B685" s="150"/>
      <c r="C685" s="150"/>
      <c r="D685" s="150"/>
      <c r="E685" s="151"/>
      <c r="F685" s="150"/>
      <c r="G685" s="150"/>
    </row>
    <row r="686" spans="1:7" ht="17.100000000000001">
      <c r="A686" s="150"/>
      <c r="B686" s="150"/>
      <c r="C686" s="150"/>
      <c r="D686" s="150"/>
      <c r="E686" s="151"/>
      <c r="F686" s="150"/>
      <c r="G686" s="150"/>
    </row>
    <row r="687" spans="1:7">
      <c r="A687" s="36"/>
      <c r="B687" s="36"/>
      <c r="C687" s="36"/>
      <c r="D687" s="36"/>
      <c r="E687" s="51"/>
      <c r="F687" s="51"/>
      <c r="G687" s="36"/>
    </row>
    <row r="688" spans="1:7" ht="17.100000000000001">
      <c r="A688" s="150"/>
      <c r="B688" s="150"/>
      <c r="C688" s="150"/>
      <c r="D688" s="150"/>
      <c r="E688" s="151"/>
      <c r="F688" s="151"/>
      <c r="G688" s="150"/>
    </row>
    <row r="689" spans="1:7" ht="17.100000000000001">
      <c r="A689" s="52"/>
      <c r="B689" s="52"/>
      <c r="C689" s="52"/>
      <c r="D689" s="52"/>
      <c r="E689" s="53"/>
      <c r="F689" s="52"/>
      <c r="G689" s="52"/>
    </row>
    <row r="690" spans="1:7" ht="17.100000000000001">
      <c r="A690" s="150"/>
      <c r="B690" s="150"/>
      <c r="C690" s="150"/>
      <c r="D690" s="150"/>
      <c r="E690" s="151"/>
      <c r="F690" s="151"/>
      <c r="G690" s="150"/>
    </row>
    <row r="691" spans="1:7" ht="17.100000000000001">
      <c r="A691" s="150"/>
      <c r="B691" s="150"/>
      <c r="C691" s="150"/>
      <c r="D691" s="150"/>
      <c r="E691" s="151"/>
      <c r="F691" s="150"/>
      <c r="G691" s="150"/>
    </row>
    <row r="692" spans="1:7">
      <c r="A692" s="36"/>
      <c r="B692" s="36"/>
      <c r="C692" s="36"/>
      <c r="D692" s="36"/>
      <c r="E692" s="51"/>
      <c r="F692" s="51"/>
      <c r="G692" s="36"/>
    </row>
    <row r="693" spans="1:7" ht="17.100000000000001">
      <c r="A693" s="150"/>
      <c r="B693" s="150"/>
      <c r="C693" s="150"/>
      <c r="D693" s="150"/>
      <c r="E693" s="151"/>
      <c r="F693" s="150"/>
      <c r="G693" s="150"/>
    </row>
    <row r="694" spans="1:7" ht="17.100000000000001">
      <c r="A694" s="150"/>
      <c r="B694" s="150"/>
      <c r="C694" s="150"/>
      <c r="D694" s="150"/>
      <c r="E694" s="151"/>
      <c r="F694" s="150"/>
      <c r="G694" s="150"/>
    </row>
    <row r="695" spans="1:7" ht="17.100000000000001">
      <c r="A695" s="52"/>
      <c r="B695" s="52"/>
      <c r="C695" s="52"/>
      <c r="D695" s="52"/>
      <c r="E695" s="53"/>
      <c r="F695" s="52"/>
      <c r="G695" s="52"/>
    </row>
    <row r="696" spans="1:7" ht="17.100000000000001">
      <c r="A696" s="150"/>
      <c r="B696" s="150"/>
      <c r="C696" s="150"/>
      <c r="D696" s="150"/>
      <c r="E696" s="151"/>
      <c r="F696" s="150"/>
      <c r="G696" s="150"/>
    </row>
    <row r="697" spans="1:7">
      <c r="A697" s="36"/>
      <c r="B697" s="36"/>
      <c r="C697" s="36"/>
      <c r="D697" s="36"/>
      <c r="E697" s="51"/>
      <c r="F697" s="51"/>
      <c r="G697" s="36"/>
    </row>
    <row r="698" spans="1:7" ht="17.100000000000001">
      <c r="A698" s="150"/>
      <c r="B698" s="150"/>
      <c r="C698" s="150"/>
      <c r="D698" s="150"/>
      <c r="E698" s="151"/>
      <c r="F698" s="151"/>
      <c r="G698" s="150"/>
    </row>
    <row r="699" spans="1:7" ht="17.100000000000001">
      <c r="A699" s="150"/>
      <c r="B699" s="150"/>
      <c r="C699" s="150"/>
      <c r="D699" s="150"/>
      <c r="E699" s="151"/>
      <c r="F699" s="150"/>
      <c r="G699" s="150"/>
    </row>
    <row r="700" spans="1:7" ht="17.100000000000001">
      <c r="A700" s="52"/>
      <c r="B700" s="52"/>
      <c r="C700" s="52"/>
      <c r="D700" s="52"/>
      <c r="E700" s="53"/>
      <c r="F700" s="52"/>
      <c r="G700" s="52"/>
    </row>
    <row r="701" spans="1:7" ht="17.100000000000001">
      <c r="A701" s="150"/>
      <c r="B701" s="150"/>
      <c r="C701" s="150"/>
      <c r="D701" s="150"/>
      <c r="E701" s="151"/>
      <c r="F701" s="150"/>
      <c r="G701" s="150"/>
    </row>
    <row r="702" spans="1:7" ht="17.100000000000001">
      <c r="A702" s="150"/>
      <c r="B702" s="150"/>
      <c r="C702" s="150"/>
      <c r="D702" s="150"/>
      <c r="E702" s="151"/>
      <c r="F702" s="151"/>
      <c r="G702" s="150"/>
    </row>
    <row r="703" spans="1:7" ht="17.100000000000001">
      <c r="A703" s="150"/>
      <c r="B703" s="150"/>
      <c r="C703" s="150"/>
      <c r="D703" s="150"/>
      <c r="E703" s="151"/>
      <c r="F703" s="150"/>
      <c r="G703" s="150"/>
    </row>
    <row r="704" spans="1:7" ht="17.100000000000001">
      <c r="A704" s="150"/>
      <c r="B704" s="150"/>
      <c r="C704" s="150"/>
      <c r="D704" s="150"/>
      <c r="E704" s="151"/>
      <c r="F704" s="150"/>
      <c r="G704" s="150"/>
    </row>
    <row r="705" spans="1:7" ht="17.100000000000001">
      <c r="A705" s="150"/>
      <c r="B705" s="150"/>
      <c r="C705" s="150"/>
      <c r="D705" s="150"/>
      <c r="E705" s="151"/>
      <c r="F705" s="151"/>
      <c r="G705" s="150"/>
    </row>
    <row r="706" spans="1:7">
      <c r="A706" s="36"/>
      <c r="B706" s="36"/>
      <c r="C706" s="36"/>
      <c r="D706" s="36"/>
      <c r="E706" s="51"/>
      <c r="F706" s="51"/>
      <c r="G706" s="36"/>
    </row>
    <row r="707" spans="1:7" ht="17.100000000000001">
      <c r="A707" s="52"/>
      <c r="B707" s="52"/>
      <c r="C707" s="52"/>
      <c r="D707" s="52"/>
      <c r="E707" s="53"/>
      <c r="F707" s="52"/>
      <c r="G707" s="52"/>
    </row>
    <row r="708" spans="1:7">
      <c r="A708" s="36"/>
      <c r="B708" s="36"/>
      <c r="C708" s="36"/>
      <c r="D708" s="36"/>
      <c r="E708" s="51"/>
      <c r="F708" s="51"/>
      <c r="G708" s="36"/>
    </row>
    <row r="709" spans="1:7" ht="17.100000000000001">
      <c r="A709" s="150"/>
      <c r="B709" s="150"/>
      <c r="C709" s="150"/>
      <c r="D709" s="150"/>
      <c r="E709" s="151"/>
      <c r="F709" s="150"/>
      <c r="G709" s="150"/>
    </row>
    <row r="710" spans="1:7">
      <c r="A710" s="36"/>
      <c r="B710" s="36"/>
      <c r="C710" s="36"/>
      <c r="D710" s="36"/>
      <c r="E710" s="51"/>
      <c r="F710" s="51"/>
      <c r="G710" s="36"/>
    </row>
    <row r="711" spans="1:7" ht="17.100000000000001">
      <c r="A711" s="150"/>
      <c r="B711" s="150"/>
      <c r="C711" s="150"/>
      <c r="D711" s="150"/>
      <c r="E711" s="151"/>
      <c r="F711" s="150"/>
      <c r="G711" s="150"/>
    </row>
    <row r="712" spans="1:7" ht="17.100000000000001">
      <c r="A712" s="150"/>
      <c r="B712" s="150"/>
      <c r="C712" s="150"/>
      <c r="D712" s="150"/>
      <c r="E712" s="151"/>
      <c r="F712" s="151"/>
      <c r="G712" s="150"/>
    </row>
    <row r="713" spans="1:7" ht="17.100000000000001">
      <c r="A713" s="150"/>
      <c r="B713" s="150"/>
      <c r="C713" s="150"/>
      <c r="D713" s="150"/>
      <c r="E713" s="151"/>
      <c r="F713" s="151"/>
      <c r="G713" s="150"/>
    </row>
    <row r="714" spans="1:7">
      <c r="A714" s="36"/>
      <c r="B714" s="36"/>
      <c r="C714" s="36"/>
      <c r="D714" s="36"/>
      <c r="E714" s="51"/>
      <c r="F714" s="51"/>
      <c r="G714" s="36"/>
    </row>
    <row r="715" spans="1:7" ht="17.100000000000001">
      <c r="A715" s="52"/>
      <c r="B715" s="52"/>
      <c r="C715" s="52"/>
      <c r="D715" s="52"/>
      <c r="E715" s="53"/>
      <c r="F715" s="52"/>
      <c r="G715" s="52"/>
    </row>
    <row r="716" spans="1:7" ht="17.100000000000001">
      <c r="A716" s="150"/>
      <c r="B716" s="150"/>
      <c r="C716" s="150"/>
      <c r="D716" s="150"/>
      <c r="E716" s="151"/>
      <c r="F716" s="150"/>
      <c r="G716" s="150"/>
    </row>
    <row r="717" spans="1:7" ht="17.100000000000001">
      <c r="A717" s="150"/>
      <c r="B717" s="150"/>
      <c r="C717" s="150"/>
      <c r="D717" s="150"/>
      <c r="E717" s="151"/>
      <c r="F717" s="151"/>
      <c r="G717" s="150"/>
    </row>
    <row r="718" spans="1:7" ht="17.100000000000001">
      <c r="A718" s="150"/>
      <c r="B718" s="150"/>
      <c r="C718" s="150"/>
      <c r="D718" s="150"/>
      <c r="E718" s="151"/>
      <c r="F718" s="150"/>
      <c r="G718" s="150"/>
    </row>
    <row r="719" spans="1:7">
      <c r="A719" s="36"/>
      <c r="B719" s="36"/>
      <c r="C719" s="36"/>
      <c r="D719" s="36"/>
      <c r="E719" s="51"/>
      <c r="F719" s="51"/>
      <c r="G719" s="36"/>
    </row>
    <row r="720" spans="1:7" ht="17.100000000000001">
      <c r="A720" s="150"/>
      <c r="B720" s="150"/>
      <c r="C720" s="150"/>
      <c r="D720" s="150"/>
      <c r="E720" s="151"/>
      <c r="F720" s="150"/>
      <c r="G720" s="150"/>
    </row>
    <row r="721" spans="1:7">
      <c r="A721" s="36"/>
      <c r="B721" s="36"/>
      <c r="C721" s="36"/>
      <c r="D721" s="36"/>
      <c r="E721" s="51"/>
      <c r="F721" s="51"/>
      <c r="G721" s="36"/>
    </row>
    <row r="722" spans="1:7" ht="17.100000000000001">
      <c r="A722" s="150"/>
      <c r="B722" s="150"/>
      <c r="C722" s="150"/>
      <c r="D722" s="150"/>
      <c r="E722" s="151"/>
      <c r="F722" s="151"/>
      <c r="G722" s="150"/>
    </row>
    <row r="723" spans="1:7" ht="17.100000000000001">
      <c r="A723" s="150"/>
      <c r="B723" s="150"/>
      <c r="C723" s="150"/>
      <c r="D723" s="150"/>
      <c r="E723" s="151"/>
      <c r="F723" s="150"/>
      <c r="G723" s="150"/>
    </row>
    <row r="724" spans="1:7">
      <c r="A724" s="36"/>
      <c r="B724" s="36"/>
      <c r="C724" s="36"/>
      <c r="D724" s="36"/>
      <c r="E724" s="51"/>
      <c r="F724" s="51"/>
      <c r="G724" s="36"/>
    </row>
    <row r="725" spans="1:7" ht="17.100000000000001">
      <c r="A725" s="150"/>
      <c r="B725" s="150"/>
      <c r="C725" s="150"/>
      <c r="D725" s="150"/>
      <c r="E725" s="151"/>
      <c r="F725" s="151"/>
      <c r="G725" s="150"/>
    </row>
    <row r="726" spans="1:7" ht="17.100000000000001">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100000000000001">
      <c r="A729" s="150"/>
      <c r="B729" s="150"/>
      <c r="C729" s="150"/>
      <c r="D729" s="150"/>
      <c r="E729" s="151"/>
      <c r="F729" s="150"/>
      <c r="G729" s="150"/>
    </row>
    <row r="730" spans="1:7" ht="17.100000000000001">
      <c r="A730" s="150"/>
      <c r="B730" s="150"/>
      <c r="C730" s="150"/>
      <c r="D730" s="150"/>
      <c r="E730" s="151"/>
      <c r="F730" s="150"/>
      <c r="G730" s="150"/>
    </row>
    <row r="731" spans="1:7">
      <c r="A731" s="36"/>
      <c r="B731" s="36"/>
      <c r="C731" s="36"/>
      <c r="D731" s="36"/>
      <c r="E731" s="51"/>
      <c r="F731" s="51"/>
      <c r="G731" s="36"/>
    </row>
    <row r="732" spans="1:7" ht="17.100000000000001">
      <c r="A732" s="150"/>
      <c r="B732" s="150"/>
      <c r="C732" s="150"/>
      <c r="D732" s="150"/>
      <c r="E732" s="151"/>
      <c r="F732" s="150"/>
      <c r="G732" s="150"/>
    </row>
    <row r="733" spans="1:7">
      <c r="A733" s="36"/>
      <c r="B733" s="36"/>
      <c r="C733" s="36"/>
      <c r="D733" s="36"/>
      <c r="E733" s="51"/>
      <c r="F733" s="51"/>
      <c r="G733" s="36"/>
    </row>
    <row r="734" spans="1:7" ht="17.100000000000001">
      <c r="A734" s="150"/>
      <c r="B734" s="150"/>
      <c r="C734" s="150"/>
      <c r="D734" s="150"/>
      <c r="E734" s="151"/>
      <c r="F734" s="150"/>
      <c r="G734" s="150"/>
    </row>
    <row r="735" spans="1:7">
      <c r="A735" s="36"/>
      <c r="B735" s="36"/>
      <c r="C735" s="36"/>
      <c r="D735" s="36"/>
      <c r="E735" s="51"/>
      <c r="F735" s="51"/>
      <c r="G735" s="36"/>
    </row>
    <row r="736" spans="1:7" ht="17.100000000000001">
      <c r="A736" s="150"/>
      <c r="B736" s="150"/>
      <c r="C736" s="150"/>
      <c r="D736" s="150"/>
      <c r="E736" s="151"/>
      <c r="F736" s="151"/>
      <c r="G736" s="150"/>
    </row>
    <row r="737" spans="1:7" ht="17.100000000000001">
      <c r="A737" s="52"/>
      <c r="B737" s="52"/>
      <c r="C737" s="52"/>
      <c r="D737" s="52"/>
      <c r="E737" s="53"/>
      <c r="F737" s="52"/>
      <c r="G737" s="52"/>
    </row>
    <row r="738" spans="1:7">
      <c r="A738" s="36"/>
      <c r="B738" s="36"/>
      <c r="C738" s="36"/>
      <c r="D738" s="36"/>
      <c r="E738" s="51"/>
      <c r="F738" s="51"/>
      <c r="G738" s="36"/>
    </row>
    <row r="739" spans="1:7" ht="17.100000000000001">
      <c r="A739" s="150"/>
      <c r="B739" s="150"/>
      <c r="C739" s="150"/>
      <c r="D739" s="150"/>
      <c r="E739" s="151"/>
      <c r="F739" s="150"/>
      <c r="G739" s="150"/>
    </row>
    <row r="740" spans="1:7" ht="17.100000000000001">
      <c r="A740" s="52"/>
      <c r="B740" s="52"/>
      <c r="C740" s="52"/>
      <c r="D740" s="52"/>
      <c r="E740" s="53"/>
      <c r="F740" s="52"/>
      <c r="G740" s="52"/>
    </row>
    <row r="741" spans="1:7" ht="17.100000000000001">
      <c r="A741" s="150"/>
      <c r="B741" s="150"/>
      <c r="C741" s="150"/>
      <c r="D741" s="150"/>
      <c r="E741" s="151"/>
      <c r="F741" s="150"/>
      <c r="G741" s="150"/>
    </row>
    <row r="742" spans="1:7">
      <c r="A742" s="36"/>
      <c r="B742" s="36"/>
      <c r="C742" s="36"/>
      <c r="D742" s="36"/>
      <c r="E742" s="51"/>
      <c r="F742" s="51"/>
      <c r="G742" s="36"/>
    </row>
    <row r="743" spans="1:7" ht="17.100000000000001">
      <c r="A743" s="150"/>
      <c r="B743" s="150"/>
      <c r="C743" s="150"/>
      <c r="D743" s="150"/>
      <c r="E743" s="151"/>
      <c r="F743" s="150"/>
      <c r="G743" s="150"/>
    </row>
    <row r="744" spans="1:7" ht="17.100000000000001">
      <c r="A744" s="150"/>
      <c r="B744" s="150"/>
      <c r="C744" s="150"/>
      <c r="D744" s="150"/>
      <c r="E744" s="151"/>
      <c r="F744" s="151"/>
      <c r="G744" s="150"/>
    </row>
    <row r="745" spans="1:7" ht="17.100000000000001">
      <c r="A745" s="150"/>
      <c r="B745" s="150"/>
      <c r="C745" s="150"/>
      <c r="D745" s="150"/>
      <c r="E745" s="151"/>
      <c r="F745" s="150"/>
      <c r="G745" s="150"/>
    </row>
    <row r="746" spans="1:7">
      <c r="A746" s="36"/>
      <c r="B746" s="36"/>
      <c r="C746" s="36"/>
      <c r="D746" s="36"/>
      <c r="E746" s="51"/>
      <c r="F746" s="51"/>
      <c r="G746" s="36"/>
    </row>
    <row r="747" spans="1:7" ht="17.100000000000001">
      <c r="A747" s="150"/>
      <c r="B747" s="150"/>
      <c r="C747" s="150"/>
      <c r="D747" s="150"/>
      <c r="E747" s="151"/>
      <c r="F747" s="150"/>
      <c r="G747" s="150"/>
    </row>
    <row r="748" spans="1:7" ht="17.100000000000001">
      <c r="A748" s="52"/>
      <c r="B748" s="52"/>
      <c r="C748" s="52"/>
      <c r="D748" s="52"/>
      <c r="E748" s="53"/>
      <c r="F748" s="52"/>
      <c r="G748" s="52"/>
    </row>
    <row r="749" spans="1:7" ht="17.100000000000001">
      <c r="A749" s="150"/>
      <c r="B749" s="150"/>
      <c r="C749" s="150"/>
      <c r="D749" s="150"/>
      <c r="E749" s="151"/>
      <c r="F749" s="150"/>
      <c r="G749" s="150"/>
    </row>
    <row r="750" spans="1:7" ht="17.100000000000001">
      <c r="A750" s="150"/>
      <c r="B750" s="150"/>
      <c r="C750" s="150"/>
      <c r="D750" s="150"/>
      <c r="E750" s="151"/>
      <c r="F750" s="151"/>
      <c r="G750" s="150"/>
    </row>
    <row r="751" spans="1:7" ht="17.100000000000001">
      <c r="A751" s="52"/>
      <c r="B751" s="52"/>
      <c r="C751" s="52"/>
      <c r="D751" s="52"/>
      <c r="E751" s="53"/>
      <c r="F751" s="52"/>
      <c r="G751" s="52"/>
    </row>
    <row r="752" spans="1:7" ht="17.100000000000001">
      <c r="A752" s="150"/>
      <c r="B752" s="150"/>
      <c r="C752" s="150"/>
      <c r="D752" s="150"/>
      <c r="E752" s="151"/>
      <c r="F752" s="151"/>
      <c r="G752" s="150"/>
    </row>
    <row r="753" spans="1:7" ht="17.100000000000001">
      <c r="A753" s="150"/>
      <c r="B753" s="150"/>
      <c r="C753" s="150"/>
      <c r="D753" s="150"/>
      <c r="E753" s="151"/>
      <c r="F753" s="150"/>
      <c r="G753" s="150"/>
    </row>
    <row r="754" spans="1:7" ht="17.100000000000001">
      <c r="A754" s="150"/>
      <c r="B754" s="150"/>
      <c r="C754" s="150"/>
      <c r="D754" s="150"/>
      <c r="E754" s="151"/>
      <c r="F754" s="151"/>
      <c r="G754" s="150"/>
    </row>
    <row r="755" spans="1:7" ht="17.100000000000001">
      <c r="A755" s="150"/>
      <c r="B755" s="150"/>
      <c r="C755" s="150"/>
      <c r="D755" s="150"/>
      <c r="E755" s="151"/>
      <c r="F755" s="150"/>
      <c r="G755" s="150"/>
    </row>
    <row r="756" spans="1:7" ht="17.100000000000001">
      <c r="A756" s="150"/>
      <c r="B756" s="150"/>
      <c r="C756" s="150"/>
      <c r="D756" s="150"/>
      <c r="E756" s="151"/>
      <c r="F756" s="151"/>
      <c r="G756" s="150"/>
    </row>
    <row r="757" spans="1:7">
      <c r="A757" s="36"/>
      <c r="B757" s="36"/>
      <c r="C757" s="36"/>
      <c r="D757" s="36"/>
      <c r="E757" s="51"/>
      <c r="F757" s="51"/>
      <c r="G757" s="36"/>
    </row>
    <row r="758" spans="1:7" ht="17.100000000000001">
      <c r="A758" s="150"/>
      <c r="B758" s="150"/>
      <c r="C758" s="150"/>
      <c r="D758" s="150"/>
      <c r="E758" s="151"/>
      <c r="F758" s="150"/>
      <c r="G758" s="150"/>
    </row>
    <row r="759" spans="1:7" ht="17.100000000000001">
      <c r="A759" s="52"/>
      <c r="B759" s="52"/>
      <c r="C759" s="52"/>
      <c r="D759" s="52"/>
      <c r="E759" s="53"/>
      <c r="F759" s="52"/>
      <c r="G759" s="52"/>
    </row>
    <row r="760" spans="1:7">
      <c r="A760" s="36"/>
      <c r="B760" s="36"/>
      <c r="C760" s="36"/>
      <c r="D760" s="36"/>
      <c r="E760" s="51"/>
      <c r="F760" s="51"/>
      <c r="G760" s="36"/>
    </row>
    <row r="761" spans="1:7" ht="17.100000000000001">
      <c r="A761" s="150"/>
      <c r="B761" s="150"/>
      <c r="C761" s="150"/>
      <c r="D761" s="150"/>
      <c r="E761" s="151"/>
      <c r="F761" s="151"/>
      <c r="G761" s="150"/>
    </row>
    <row r="762" spans="1:7" ht="17.100000000000001">
      <c r="A762" s="150"/>
      <c r="B762" s="150"/>
      <c r="C762" s="150"/>
      <c r="D762" s="150"/>
      <c r="E762" s="151"/>
      <c r="F762" s="151"/>
      <c r="G762" s="150"/>
    </row>
    <row r="763" spans="1:7" ht="17.100000000000001">
      <c r="A763" s="150"/>
      <c r="B763" s="150"/>
      <c r="C763" s="150"/>
      <c r="D763" s="150"/>
      <c r="E763" s="151"/>
      <c r="F763" s="150"/>
      <c r="G763" s="150"/>
    </row>
    <row r="764" spans="1:7" ht="17.100000000000001">
      <c r="A764" s="150"/>
      <c r="B764" s="150"/>
      <c r="C764" s="150"/>
      <c r="D764" s="150"/>
      <c r="E764" s="151"/>
      <c r="F764" s="151"/>
      <c r="G764" s="150"/>
    </row>
    <row r="765" spans="1:7" ht="17.100000000000001">
      <c r="A765" s="52"/>
      <c r="B765" s="52"/>
      <c r="C765" s="52"/>
      <c r="D765" s="52"/>
      <c r="E765" s="53"/>
      <c r="F765" s="52"/>
      <c r="G765" s="52"/>
    </row>
    <row r="766" spans="1:7" ht="17.100000000000001">
      <c r="A766" s="148"/>
      <c r="B766" s="148"/>
      <c r="C766" s="148"/>
      <c r="D766" s="148"/>
      <c r="E766" s="149"/>
      <c r="F766" s="149"/>
      <c r="G766" s="148"/>
    </row>
    <row r="767" spans="1:7" ht="17.100000000000001">
      <c r="A767" s="52"/>
      <c r="B767" s="52"/>
      <c r="C767" s="52"/>
      <c r="D767" s="52"/>
      <c r="E767" s="53"/>
      <c r="F767" s="52"/>
      <c r="G767" s="52"/>
    </row>
    <row r="768" spans="1:7">
      <c r="A768" s="37"/>
      <c r="B768" s="37"/>
      <c r="C768" s="37"/>
      <c r="D768" s="37"/>
      <c r="E768" s="38"/>
      <c r="F768" s="38"/>
      <c r="G768" s="37"/>
    </row>
    <row r="769" spans="1:7" ht="17.100000000000001">
      <c r="A769" s="52"/>
      <c r="B769" s="52"/>
      <c r="C769" s="52"/>
      <c r="D769" s="52"/>
      <c r="E769" s="53"/>
      <c r="F769" s="52"/>
      <c r="G769" s="52"/>
    </row>
    <row r="770" spans="1:7" ht="17.100000000000001">
      <c r="A770" s="148"/>
      <c r="B770" s="148"/>
      <c r="C770" s="148"/>
      <c r="D770" s="148"/>
      <c r="E770" s="149"/>
      <c r="F770" s="149"/>
      <c r="G770" s="148"/>
    </row>
    <row r="771" spans="1:7" ht="17.100000000000001">
      <c r="A771" s="52"/>
      <c r="B771" s="52"/>
      <c r="C771" s="52"/>
      <c r="D771" s="52"/>
      <c r="E771" s="53"/>
      <c r="F771" s="52"/>
      <c r="G771" s="52"/>
    </row>
    <row r="772" spans="1:7" ht="17.100000000000001">
      <c r="A772" s="148"/>
      <c r="B772" s="148"/>
      <c r="C772" s="148"/>
      <c r="D772" s="148"/>
      <c r="E772" s="149"/>
      <c r="F772" s="149"/>
      <c r="G772" s="148"/>
    </row>
    <row r="773" spans="1:7">
      <c r="A773" s="37"/>
      <c r="B773" s="37"/>
      <c r="C773" s="37"/>
      <c r="D773" s="37"/>
      <c r="E773" s="38"/>
      <c r="F773" s="38"/>
      <c r="G773" s="37"/>
    </row>
    <row r="774" spans="1:7" ht="17.100000000000001">
      <c r="A774" s="148"/>
      <c r="B774" s="148"/>
      <c r="C774" s="148"/>
      <c r="D774" s="148"/>
      <c r="E774" s="149"/>
      <c r="F774" s="149"/>
      <c r="G774" s="148"/>
    </row>
    <row r="775" spans="1:7" ht="17.100000000000001">
      <c r="A775" s="52"/>
      <c r="B775" s="52"/>
      <c r="C775" s="52"/>
      <c r="D775" s="52"/>
      <c r="E775" s="53"/>
      <c r="F775" s="52"/>
      <c r="G775" s="52"/>
    </row>
    <row r="776" spans="1:7" ht="17.100000000000001">
      <c r="A776" s="148"/>
      <c r="B776" s="148"/>
      <c r="C776" s="148"/>
      <c r="D776" s="148"/>
      <c r="E776" s="149"/>
      <c r="F776" s="149"/>
      <c r="G776" s="148"/>
    </row>
    <row r="777" spans="1:7" ht="17.100000000000001">
      <c r="A777" s="52"/>
      <c r="B777" s="52"/>
      <c r="C777" s="52"/>
      <c r="D777" s="52"/>
      <c r="E777" s="53"/>
      <c r="F777" s="52"/>
      <c r="G777" s="52"/>
    </row>
    <row r="778" spans="1:7" ht="17.100000000000001">
      <c r="A778" s="148"/>
      <c r="B778" s="148"/>
      <c r="C778" s="148"/>
      <c r="D778" s="148"/>
      <c r="E778" s="149"/>
      <c r="F778" s="149"/>
      <c r="G778" s="148"/>
    </row>
    <row r="779" spans="1:7" ht="17.100000000000001">
      <c r="A779" s="52"/>
      <c r="B779" s="52"/>
      <c r="C779" s="52"/>
      <c r="D779" s="52"/>
      <c r="E779" s="53"/>
      <c r="F779" s="52"/>
      <c r="G779" s="52"/>
    </row>
    <row r="780" spans="1:7" ht="17.100000000000001">
      <c r="A780" s="148"/>
      <c r="B780" s="148"/>
      <c r="C780" s="148"/>
      <c r="D780" s="148"/>
      <c r="E780" s="149"/>
      <c r="F780" s="149"/>
      <c r="G780" s="148"/>
    </row>
    <row r="781" spans="1:7" ht="17.100000000000001">
      <c r="A781" s="148"/>
      <c r="B781" s="148"/>
      <c r="C781" s="148"/>
      <c r="D781" s="148"/>
      <c r="E781" s="149"/>
      <c r="F781" s="149"/>
      <c r="G781" s="148"/>
    </row>
    <row r="782" spans="1:7" ht="17.100000000000001">
      <c r="A782" s="52"/>
      <c r="B782" s="52"/>
      <c r="C782" s="52"/>
      <c r="D782" s="52"/>
      <c r="E782" s="53"/>
      <c r="F782" s="52"/>
      <c r="G782" s="52"/>
    </row>
    <row r="783" spans="1:7">
      <c r="A783" s="37"/>
      <c r="B783" s="37"/>
      <c r="C783" s="37"/>
      <c r="D783" s="37"/>
      <c r="E783" s="38"/>
      <c r="F783" s="38"/>
      <c r="G783" s="37"/>
    </row>
    <row r="784" spans="1:7" ht="17.100000000000001">
      <c r="A784" s="148"/>
      <c r="B784" s="148"/>
      <c r="C784" s="148"/>
      <c r="D784" s="148"/>
      <c r="E784" s="149"/>
      <c r="F784" s="149"/>
      <c r="G784" s="148"/>
    </row>
    <row r="785" spans="1:7">
      <c r="A785" s="37"/>
      <c r="B785" s="37"/>
      <c r="C785" s="37"/>
      <c r="D785" s="37"/>
      <c r="E785" s="38"/>
      <c r="F785" s="38"/>
      <c r="G785" s="37"/>
    </row>
    <row r="786" spans="1:7" ht="17.100000000000001">
      <c r="A786" s="148"/>
      <c r="B786" s="148"/>
      <c r="C786" s="148"/>
      <c r="D786" s="148"/>
      <c r="E786" s="149"/>
      <c r="F786" s="149"/>
      <c r="G786" s="148"/>
    </row>
    <row r="787" spans="1:7" ht="17.100000000000001">
      <c r="A787" s="52"/>
      <c r="B787" s="52"/>
      <c r="C787" s="52"/>
      <c r="D787" s="52"/>
      <c r="E787" s="53"/>
      <c r="F787" s="52"/>
      <c r="G787" s="52"/>
    </row>
    <row r="788" spans="1:7">
      <c r="A788" s="37"/>
      <c r="B788" s="37"/>
      <c r="C788" s="37"/>
      <c r="D788" s="37"/>
      <c r="E788" s="38"/>
      <c r="F788" s="38"/>
      <c r="G788" s="37"/>
    </row>
    <row r="789" spans="1:7" ht="17.100000000000001">
      <c r="A789" s="148"/>
      <c r="B789" s="148"/>
      <c r="C789" s="148"/>
      <c r="D789" s="148"/>
      <c r="E789" s="149"/>
      <c r="F789" s="149"/>
      <c r="G789" s="148"/>
    </row>
    <row r="790" spans="1:7" ht="17.100000000000001">
      <c r="A790" s="148"/>
      <c r="B790" s="148"/>
      <c r="C790" s="148"/>
      <c r="D790" s="148"/>
      <c r="E790" s="149"/>
      <c r="F790" s="149"/>
      <c r="G790" s="148"/>
    </row>
    <row r="791" spans="1:7" ht="17.100000000000001">
      <c r="A791" s="52"/>
      <c r="B791" s="52"/>
      <c r="C791" s="52"/>
      <c r="D791" s="52"/>
      <c r="E791" s="53"/>
      <c r="F791" s="52"/>
      <c r="G791" s="52"/>
    </row>
    <row r="792" spans="1:7" ht="17.100000000000001">
      <c r="A792" s="148"/>
      <c r="B792" s="148"/>
      <c r="C792" s="148"/>
      <c r="D792" s="148"/>
      <c r="E792" s="149"/>
      <c r="F792" s="149"/>
      <c r="G792" s="148"/>
    </row>
    <row r="793" spans="1:7" ht="17.100000000000001">
      <c r="A793" s="148"/>
      <c r="B793" s="148"/>
      <c r="C793" s="148"/>
      <c r="D793" s="148"/>
      <c r="E793" s="149"/>
      <c r="F793" s="149"/>
      <c r="G793" s="148"/>
    </row>
    <row r="794" spans="1:7" ht="17.100000000000001">
      <c r="A794" s="52"/>
      <c r="B794" s="52"/>
      <c r="C794" s="52"/>
      <c r="D794" s="52"/>
      <c r="E794" s="53"/>
      <c r="F794" s="52"/>
      <c r="G794" s="52"/>
    </row>
    <row r="795" spans="1:7" ht="17.100000000000001">
      <c r="A795" s="148"/>
      <c r="B795" s="148"/>
      <c r="C795" s="148"/>
      <c r="D795" s="148"/>
      <c r="E795" s="149"/>
      <c r="F795" s="149"/>
      <c r="G795" s="148"/>
    </row>
    <row r="796" spans="1:7">
      <c r="A796" s="37"/>
      <c r="B796" s="37"/>
      <c r="C796" s="37"/>
      <c r="D796" s="37"/>
      <c r="E796" s="38"/>
      <c r="F796" s="38"/>
      <c r="G796" s="37"/>
    </row>
    <row r="797" spans="1:7" ht="17.100000000000001">
      <c r="A797" s="148"/>
      <c r="B797" s="148"/>
      <c r="C797" s="148"/>
      <c r="D797" s="148"/>
      <c r="E797" s="149"/>
      <c r="F797" s="149"/>
      <c r="G797" s="148"/>
    </row>
    <row r="798" spans="1:7" ht="17.100000000000001">
      <c r="A798" s="148"/>
      <c r="B798" s="148"/>
      <c r="C798" s="148"/>
      <c r="D798" s="148"/>
      <c r="E798" s="149"/>
      <c r="F798" s="149"/>
      <c r="G798" s="148"/>
    </row>
    <row r="799" spans="1:7" ht="17.100000000000001">
      <c r="A799" s="148"/>
      <c r="B799" s="148"/>
      <c r="C799" s="148"/>
      <c r="D799" s="148"/>
      <c r="E799" s="149"/>
      <c r="F799" s="149"/>
      <c r="G799" s="148"/>
    </row>
    <row r="800" spans="1:7">
      <c r="A800" s="37"/>
      <c r="B800" s="37"/>
      <c r="C800" s="37"/>
      <c r="D800" s="37"/>
      <c r="E800" s="38"/>
      <c r="F800" s="38"/>
      <c r="G800" s="37"/>
    </row>
    <row r="801" spans="1:7" ht="17.100000000000001">
      <c r="A801" s="148"/>
      <c r="B801" s="148"/>
      <c r="C801" s="148"/>
      <c r="D801" s="148"/>
      <c r="E801" s="149"/>
      <c r="F801" s="149"/>
      <c r="G801" s="148"/>
    </row>
    <row r="802" spans="1:7" ht="17.100000000000001">
      <c r="A802" s="148"/>
      <c r="B802" s="148"/>
      <c r="C802" s="148"/>
      <c r="D802" s="148"/>
      <c r="E802" s="149"/>
      <c r="F802" s="149"/>
      <c r="G802" s="148"/>
    </row>
    <row r="803" spans="1:7" ht="17.100000000000001">
      <c r="A803" s="52"/>
      <c r="B803" s="52"/>
      <c r="C803" s="52"/>
      <c r="D803" s="52"/>
      <c r="E803" s="53"/>
      <c r="F803" s="52"/>
      <c r="G803" s="52"/>
    </row>
    <row r="804" spans="1:7" ht="17.100000000000001">
      <c r="A804" s="148"/>
      <c r="B804" s="148"/>
      <c r="C804" s="148"/>
      <c r="D804" s="148"/>
      <c r="E804" s="149"/>
      <c r="F804" s="149"/>
      <c r="G804" s="148"/>
    </row>
    <row r="805" spans="1:7" ht="17.100000000000001">
      <c r="A805" s="52"/>
      <c r="B805" s="52"/>
      <c r="C805" s="52"/>
      <c r="D805" s="52"/>
      <c r="E805" s="53"/>
      <c r="F805" s="52"/>
      <c r="G805" s="52"/>
    </row>
    <row r="806" spans="1:7" ht="17.100000000000001">
      <c r="A806" s="148"/>
      <c r="B806" s="148"/>
      <c r="C806" s="148"/>
      <c r="D806" s="148"/>
      <c r="E806" s="149"/>
      <c r="F806" s="149"/>
      <c r="G806" s="148"/>
    </row>
    <row r="807" spans="1:7">
      <c r="A807" s="37"/>
      <c r="B807" s="37"/>
      <c r="C807" s="37"/>
      <c r="D807" s="37"/>
      <c r="E807" s="38"/>
      <c r="F807" s="38"/>
      <c r="G807" s="37"/>
    </row>
    <row r="808" spans="1:7" ht="17.100000000000001">
      <c r="A808" s="52"/>
      <c r="B808" s="52"/>
      <c r="C808" s="52"/>
      <c r="D808" s="52"/>
      <c r="E808" s="53"/>
      <c r="F808" s="52"/>
      <c r="G808" s="52"/>
    </row>
    <row r="809" spans="1:7" ht="17.100000000000001">
      <c r="A809" s="148"/>
      <c r="B809" s="148"/>
      <c r="C809" s="148"/>
      <c r="D809" s="148"/>
      <c r="E809" s="149"/>
      <c r="F809" s="149"/>
      <c r="G809" s="148"/>
    </row>
    <row r="810" spans="1:7">
      <c r="A810" s="37"/>
      <c r="B810" s="37"/>
      <c r="C810" s="37"/>
      <c r="D810" s="37"/>
      <c r="E810" s="38"/>
      <c r="F810" s="38"/>
      <c r="G810" s="37"/>
    </row>
    <row r="811" spans="1:7" ht="17.100000000000001">
      <c r="A811" s="148"/>
      <c r="B811" s="148"/>
      <c r="C811" s="148"/>
      <c r="D811" s="148"/>
      <c r="E811" s="149"/>
      <c r="F811" s="149"/>
      <c r="G811" s="148"/>
    </row>
    <row r="812" spans="1:7" ht="17.100000000000001">
      <c r="A812" s="148"/>
      <c r="B812" s="148"/>
      <c r="C812" s="148"/>
      <c r="D812" s="148"/>
      <c r="E812" s="149"/>
      <c r="F812" s="149"/>
      <c r="G812" s="148"/>
    </row>
    <row r="813" spans="1:7" ht="17.100000000000001">
      <c r="A813" s="52"/>
      <c r="B813" s="52"/>
      <c r="C813" s="52"/>
      <c r="D813" s="52"/>
      <c r="E813" s="53"/>
      <c r="F813" s="52"/>
      <c r="G813" s="52"/>
    </row>
    <row r="814" spans="1:7" ht="17.100000000000001">
      <c r="A814" s="150"/>
      <c r="B814" s="150"/>
      <c r="C814" s="150"/>
      <c r="D814" s="150"/>
      <c r="E814" s="151"/>
      <c r="F814" s="151"/>
      <c r="G814" s="150"/>
    </row>
    <row r="815" spans="1:7" ht="17.100000000000001">
      <c r="A815" s="52"/>
      <c r="B815" s="52"/>
      <c r="C815" s="52"/>
      <c r="D815" s="52"/>
      <c r="E815" s="53"/>
      <c r="F815" s="52"/>
      <c r="G815" s="52"/>
    </row>
    <row r="816" spans="1:7" ht="17.100000000000001">
      <c r="A816" s="150"/>
      <c r="B816" s="150"/>
      <c r="C816" s="150"/>
      <c r="D816" s="150"/>
      <c r="E816" s="151"/>
      <c r="F816" s="151"/>
      <c r="G816" s="150"/>
    </row>
    <row r="817" spans="1:7" ht="17.100000000000001">
      <c r="A817" s="52"/>
      <c r="B817" s="52"/>
      <c r="C817" s="52"/>
      <c r="D817" s="52"/>
      <c r="E817" s="53"/>
      <c r="F817" s="52"/>
      <c r="G817" s="52"/>
    </row>
    <row r="818" spans="1:7" ht="17.100000000000001">
      <c r="A818" s="150"/>
      <c r="B818" s="150"/>
      <c r="C818" s="150"/>
      <c r="D818" s="150"/>
      <c r="E818" s="151"/>
      <c r="F818" s="151"/>
      <c r="G818" s="150"/>
    </row>
    <row r="819" spans="1:7" ht="17.100000000000001">
      <c r="A819" s="150"/>
      <c r="B819" s="150"/>
      <c r="C819" s="150"/>
      <c r="D819" s="150"/>
      <c r="E819" s="151"/>
      <c r="F819" s="150"/>
      <c r="G819" s="150"/>
    </row>
    <row r="820" spans="1:7">
      <c r="A820" s="36"/>
      <c r="B820" s="36"/>
      <c r="C820" s="36"/>
      <c r="D820" s="36"/>
      <c r="E820" s="51"/>
      <c r="F820" s="51"/>
      <c r="G820" s="36"/>
    </row>
    <row r="821" spans="1:7" ht="17.100000000000001">
      <c r="A821" s="52"/>
      <c r="B821" s="52"/>
      <c r="C821" s="52"/>
      <c r="D821" s="52"/>
      <c r="E821" s="53"/>
      <c r="F821" s="52"/>
      <c r="G821" s="52"/>
    </row>
    <row r="822" spans="1:7" ht="17.100000000000001">
      <c r="A822" s="150"/>
      <c r="B822" s="150"/>
      <c r="C822" s="150"/>
      <c r="D822" s="150"/>
      <c r="E822" s="151"/>
      <c r="F822" s="150"/>
      <c r="G822" s="150"/>
    </row>
    <row r="823" spans="1:7" ht="17.100000000000001">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100000000000001">
      <c r="A826" s="150"/>
      <c r="B826" s="150"/>
      <c r="C826" s="150"/>
      <c r="D826" s="150"/>
      <c r="E826" s="151"/>
      <c r="F826" s="151"/>
      <c r="G826" s="150"/>
    </row>
    <row r="827" spans="1:7" ht="17.100000000000001">
      <c r="A827" s="150"/>
      <c r="B827" s="150"/>
      <c r="C827" s="150"/>
      <c r="D827" s="150"/>
      <c r="E827" s="151"/>
      <c r="F827" s="150"/>
      <c r="G827" s="150"/>
    </row>
    <row r="828" spans="1:7" ht="17.100000000000001">
      <c r="A828" s="52"/>
      <c r="B828" s="52"/>
      <c r="C828" s="52"/>
      <c r="D828" s="52"/>
      <c r="E828" s="53"/>
      <c r="F828" s="52"/>
      <c r="G828" s="52"/>
    </row>
    <row r="829" spans="1:7" ht="17.100000000000001">
      <c r="A829" s="150"/>
      <c r="B829" s="150"/>
      <c r="C829" s="150"/>
      <c r="D829" s="150"/>
      <c r="E829" s="151"/>
      <c r="F829" s="151"/>
      <c r="G829" s="150"/>
    </row>
    <row r="830" spans="1:7" ht="17.100000000000001">
      <c r="A830" s="150"/>
      <c r="B830" s="150"/>
      <c r="C830" s="150"/>
      <c r="D830" s="150"/>
      <c r="E830" s="151"/>
      <c r="F830" s="151"/>
      <c r="G830" s="150"/>
    </row>
    <row r="831" spans="1:7" ht="17.100000000000001">
      <c r="A831" s="150"/>
      <c r="B831" s="150"/>
      <c r="C831" s="150"/>
      <c r="D831" s="150"/>
      <c r="E831" s="151"/>
      <c r="F831" s="151"/>
      <c r="G831" s="150"/>
    </row>
    <row r="832" spans="1:7" ht="17.100000000000001">
      <c r="A832" s="52"/>
      <c r="B832" s="52"/>
      <c r="C832" s="52"/>
      <c r="D832" s="52"/>
      <c r="E832" s="53"/>
      <c r="F832" s="52"/>
      <c r="G832" s="52"/>
    </row>
    <row r="833" spans="1:7">
      <c r="A833" s="36"/>
      <c r="B833" s="36"/>
      <c r="C833" s="36"/>
      <c r="D833" s="36"/>
      <c r="E833" s="51"/>
      <c r="F833" s="51"/>
      <c r="G833" s="36"/>
    </row>
    <row r="834" spans="1:7" ht="17.100000000000001">
      <c r="A834" s="150"/>
      <c r="B834" s="150"/>
      <c r="C834" s="150"/>
      <c r="D834" s="150"/>
      <c r="E834" s="151"/>
      <c r="F834" s="150"/>
      <c r="G834" s="150"/>
    </row>
    <row r="835" spans="1:7" ht="17.100000000000001">
      <c r="A835" s="52"/>
      <c r="B835" s="52"/>
      <c r="C835" s="52"/>
      <c r="D835" s="52"/>
      <c r="E835" s="53"/>
      <c r="F835" s="52"/>
      <c r="G835" s="52"/>
    </row>
    <row r="836" spans="1:7" ht="17.100000000000001">
      <c r="A836" s="150"/>
      <c r="B836" s="150"/>
      <c r="C836" s="150"/>
      <c r="D836" s="150"/>
      <c r="E836" s="151"/>
      <c r="F836" s="151"/>
      <c r="G836" s="150"/>
    </row>
    <row r="837" spans="1:7" ht="17.100000000000001">
      <c r="A837" s="150"/>
      <c r="B837" s="150"/>
      <c r="C837" s="150"/>
      <c r="D837" s="150"/>
      <c r="E837" s="151"/>
      <c r="F837" s="151"/>
      <c r="G837" s="150"/>
    </row>
    <row r="838" spans="1:7" ht="17.100000000000001">
      <c r="A838" s="150"/>
      <c r="B838" s="150"/>
      <c r="C838" s="150"/>
      <c r="D838" s="150"/>
      <c r="E838" s="151"/>
      <c r="F838" s="151"/>
      <c r="G838" s="150"/>
    </row>
    <row r="839" spans="1:7">
      <c r="A839" s="36"/>
      <c r="B839" s="36"/>
      <c r="C839" s="36"/>
      <c r="D839" s="36"/>
      <c r="E839" s="51"/>
      <c r="F839" s="51"/>
      <c r="G839" s="36"/>
    </row>
    <row r="840" spans="1:7" ht="17.100000000000001">
      <c r="A840" s="150"/>
      <c r="B840" s="150"/>
      <c r="C840" s="150"/>
      <c r="D840" s="150"/>
      <c r="E840" s="151"/>
      <c r="F840" s="150"/>
      <c r="G840" s="150"/>
    </row>
    <row r="841" spans="1:7" ht="17.100000000000001">
      <c r="A841" s="150"/>
      <c r="B841" s="150"/>
      <c r="C841" s="150"/>
      <c r="D841" s="150"/>
      <c r="E841" s="151"/>
      <c r="F841" s="151"/>
      <c r="G841" s="150"/>
    </row>
    <row r="842" spans="1:7" ht="17.100000000000001">
      <c r="A842" s="150"/>
      <c r="B842" s="150"/>
      <c r="C842" s="150"/>
      <c r="D842" s="150"/>
      <c r="E842" s="151"/>
      <c r="F842" s="150"/>
      <c r="G842" s="150"/>
    </row>
    <row r="843" spans="1:7" ht="17.100000000000001">
      <c r="A843" s="52"/>
      <c r="B843" s="52"/>
      <c r="C843" s="52"/>
      <c r="D843" s="52"/>
      <c r="E843" s="53"/>
      <c r="F843" s="52"/>
      <c r="G843" s="52"/>
    </row>
    <row r="844" spans="1:7">
      <c r="A844" s="36"/>
      <c r="B844" s="36"/>
      <c r="C844" s="36"/>
      <c r="D844" s="36"/>
      <c r="E844" s="51"/>
      <c r="F844" s="51"/>
      <c r="G844" s="36"/>
    </row>
    <row r="845" spans="1:7" ht="17.100000000000001">
      <c r="A845" s="52"/>
      <c r="B845" s="52"/>
      <c r="C845" s="52"/>
      <c r="D845" s="52"/>
      <c r="E845" s="53"/>
      <c r="F845" s="52"/>
      <c r="G845" s="52"/>
    </row>
    <row r="846" spans="1:7" ht="17.100000000000001">
      <c r="A846" s="150"/>
      <c r="B846" s="150"/>
      <c r="C846" s="150"/>
      <c r="D846" s="150"/>
      <c r="E846" s="151"/>
      <c r="F846" s="151"/>
      <c r="G846" s="150"/>
    </row>
    <row r="847" spans="1:7" ht="17.100000000000001">
      <c r="A847" s="150"/>
      <c r="B847" s="150"/>
      <c r="C847" s="150"/>
      <c r="D847" s="150"/>
      <c r="E847" s="151"/>
      <c r="F847" s="150"/>
      <c r="G847" s="150"/>
    </row>
    <row r="848" spans="1:7" ht="17.100000000000001">
      <c r="A848" s="52"/>
      <c r="B848" s="52"/>
      <c r="C848" s="52"/>
      <c r="D848" s="52"/>
      <c r="E848" s="53"/>
      <c r="F848" s="52"/>
      <c r="G848" s="52"/>
    </row>
    <row r="849" spans="1:7">
      <c r="A849" s="36"/>
      <c r="B849" s="36"/>
      <c r="C849" s="36"/>
      <c r="D849" s="36"/>
      <c r="E849" s="51"/>
      <c r="F849" s="51"/>
      <c r="G849" s="36"/>
    </row>
    <row r="850" spans="1:7" ht="17.100000000000001">
      <c r="A850" s="150"/>
      <c r="B850" s="150"/>
      <c r="C850" s="150"/>
      <c r="D850" s="150"/>
      <c r="E850" s="151"/>
      <c r="F850" s="150"/>
      <c r="G850" s="150"/>
    </row>
    <row r="851" spans="1:7" ht="17.100000000000001">
      <c r="A851" s="150"/>
      <c r="B851" s="150"/>
      <c r="C851" s="150"/>
      <c r="D851" s="150"/>
      <c r="E851" s="151"/>
      <c r="F851" s="151"/>
      <c r="G851" s="150"/>
    </row>
    <row r="852" spans="1:7" ht="17.100000000000001">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F19" sqref="F19"/>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1784</v>
      </c>
      <c r="BS1" s="268" t="s">
        <v>3755</v>
      </c>
    </row>
    <row r="2" spans="1:71">
      <c r="A2" s="344" t="s">
        <v>32</v>
      </c>
      <c r="B2" s="344" t="s">
        <v>3756</v>
      </c>
      <c r="C2" s="344" t="s">
        <v>35</v>
      </c>
      <c r="D2" s="344" t="s">
        <v>1784</v>
      </c>
      <c r="E2" s="344" t="s">
        <v>1784</v>
      </c>
      <c r="F2" s="344" t="s">
        <v>1784</v>
      </c>
      <c r="G2" s="344" t="s">
        <v>3757</v>
      </c>
      <c r="H2" s="344" t="s">
        <v>1784</v>
      </c>
      <c r="I2" s="344" t="s">
        <v>3758</v>
      </c>
      <c r="J2" s="344" t="s">
        <v>3759</v>
      </c>
      <c r="K2" s="344" t="s">
        <v>3757</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3760</v>
      </c>
      <c r="BR2" s="344" t="s">
        <v>1784</v>
      </c>
      <c r="BS2" s="344" t="s">
        <v>1784</v>
      </c>
    </row>
    <row r="3" spans="1:71">
      <c r="A3" s="345" t="s">
        <v>32</v>
      </c>
      <c r="B3" s="345" t="s">
        <v>3082</v>
      </c>
      <c r="C3" s="345" t="s">
        <v>35</v>
      </c>
      <c r="D3" s="345" t="s">
        <v>1784</v>
      </c>
      <c r="E3" s="345" t="s">
        <v>1784</v>
      </c>
      <c r="F3" s="345" t="s">
        <v>1784</v>
      </c>
      <c r="G3" s="345" t="s">
        <v>3757</v>
      </c>
      <c r="H3" s="345" t="s">
        <v>1784</v>
      </c>
      <c r="I3" s="345" t="s">
        <v>3083</v>
      </c>
      <c r="J3" s="345" t="s">
        <v>3085</v>
      </c>
      <c r="K3" s="345" t="s">
        <v>3757</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3761</v>
      </c>
      <c r="BR3" s="345"/>
      <c r="BS3" s="345"/>
    </row>
    <row r="4" spans="1:71">
      <c r="A4" s="344" t="s">
        <v>32</v>
      </c>
      <c r="B4" s="344" t="s">
        <v>3762</v>
      </c>
      <c r="C4" s="344" t="s">
        <v>35</v>
      </c>
      <c r="D4" s="344" t="s">
        <v>1784</v>
      </c>
      <c r="E4" s="344" t="s">
        <v>1784</v>
      </c>
      <c r="F4" s="344" t="s">
        <v>1784</v>
      </c>
      <c r="G4" s="344" t="s">
        <v>3757</v>
      </c>
      <c r="H4" s="344" t="s">
        <v>1784</v>
      </c>
      <c r="I4" s="344" t="s">
        <v>3763</v>
      </c>
      <c r="J4" s="344" t="s">
        <v>3764</v>
      </c>
      <c r="K4" s="344" t="s">
        <v>3757</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3765</v>
      </c>
      <c r="BR4" s="344" t="s">
        <v>1784</v>
      </c>
      <c r="BS4" s="344" t="s">
        <v>1784</v>
      </c>
    </row>
    <row r="5" spans="1:71">
      <c r="A5" s="345" t="s">
        <v>32</v>
      </c>
      <c r="B5" s="345" t="s">
        <v>3766</v>
      </c>
      <c r="C5" s="345" t="s">
        <v>35</v>
      </c>
      <c r="D5" s="345" t="s">
        <v>1784</v>
      </c>
      <c r="E5" s="345" t="s">
        <v>1784</v>
      </c>
      <c r="F5" s="345" t="s">
        <v>1784</v>
      </c>
      <c r="G5" s="345" t="s">
        <v>3757</v>
      </c>
      <c r="H5" s="345" t="s">
        <v>1784</v>
      </c>
      <c r="I5" s="345" t="s">
        <v>932</v>
      </c>
      <c r="J5" s="345" t="s">
        <v>3767</v>
      </c>
      <c r="K5" s="345" t="s">
        <v>3757</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3768</v>
      </c>
      <c r="BR5" s="345"/>
      <c r="BS5" s="345"/>
    </row>
    <row r="6" spans="1:71">
      <c r="A6" s="344" t="s">
        <v>32</v>
      </c>
      <c r="B6" s="344" t="s">
        <v>3086</v>
      </c>
      <c r="C6" s="344" t="s">
        <v>36</v>
      </c>
      <c r="D6" s="344" t="s">
        <v>1784</v>
      </c>
      <c r="E6" s="344" t="s">
        <v>1784</v>
      </c>
      <c r="F6" s="344" t="s">
        <v>1784</v>
      </c>
      <c r="G6" s="344" t="s">
        <v>3757</v>
      </c>
      <c r="H6" s="344" t="s">
        <v>1784</v>
      </c>
      <c r="I6" s="344" t="s">
        <v>666</v>
      </c>
      <c r="J6" s="344" t="s">
        <v>3087</v>
      </c>
      <c r="K6" s="344" t="s">
        <v>3757</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3769</v>
      </c>
      <c r="BR6" s="344" t="s">
        <v>1784</v>
      </c>
      <c r="BS6" s="344" t="s">
        <v>1784</v>
      </c>
    </row>
    <row r="7" spans="1:71">
      <c r="A7" s="345" t="s">
        <v>32</v>
      </c>
      <c r="B7" s="345" t="s">
        <v>3770</v>
      </c>
      <c r="C7" s="345" t="s">
        <v>40</v>
      </c>
      <c r="D7" s="345" t="s">
        <v>1784</v>
      </c>
      <c r="E7" s="345" t="s">
        <v>1784</v>
      </c>
      <c r="F7" s="345" t="s">
        <v>1784</v>
      </c>
      <c r="G7" s="345" t="s">
        <v>3757</v>
      </c>
      <c r="H7" s="345" t="s">
        <v>1784</v>
      </c>
      <c r="I7" s="345" t="s">
        <v>3771</v>
      </c>
      <c r="J7" s="345" t="s">
        <v>3772</v>
      </c>
      <c r="K7" s="345" t="s">
        <v>3773</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3774</v>
      </c>
      <c r="BR7" s="345"/>
      <c r="BS7" s="346" t="s">
        <v>3775</v>
      </c>
    </row>
    <row r="8" spans="1:71">
      <c r="A8" s="344" t="s">
        <v>32</v>
      </c>
      <c r="B8" s="344" t="s">
        <v>3776</v>
      </c>
      <c r="C8" s="344" t="s">
        <v>40</v>
      </c>
      <c r="D8" s="344" t="s">
        <v>1784</v>
      </c>
      <c r="E8" s="344" t="s">
        <v>1784</v>
      </c>
      <c r="F8" s="344" t="s">
        <v>1784</v>
      </c>
      <c r="G8" s="344" t="s">
        <v>3757</v>
      </c>
      <c r="H8" s="344" t="s">
        <v>1784</v>
      </c>
      <c r="I8" s="344" t="s">
        <v>3777</v>
      </c>
      <c r="J8" s="344" t="s">
        <v>3778</v>
      </c>
      <c r="K8" s="344" t="s">
        <v>3757</v>
      </c>
      <c r="L8" s="344" t="s">
        <v>3681</v>
      </c>
      <c r="M8" s="344" t="s">
        <v>3778</v>
      </c>
      <c r="N8" s="344" t="s">
        <v>3757</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3779</v>
      </c>
      <c r="BR8" s="344" t="s">
        <v>1784</v>
      </c>
      <c r="BS8" s="344" t="s">
        <v>1784</v>
      </c>
    </row>
    <row r="9" spans="1:71">
      <c r="A9" s="345" t="s">
        <v>32</v>
      </c>
      <c r="B9" s="345" t="s">
        <v>3780</v>
      </c>
      <c r="C9" s="345" t="s">
        <v>40</v>
      </c>
      <c r="D9" s="345" t="s">
        <v>1784</v>
      </c>
      <c r="E9" s="345" t="s">
        <v>1784</v>
      </c>
      <c r="F9" s="345" t="s">
        <v>1784</v>
      </c>
      <c r="G9" s="345" t="s">
        <v>3757</v>
      </c>
      <c r="H9" s="345" t="s">
        <v>1784</v>
      </c>
      <c r="I9" s="345" t="s">
        <v>1689</v>
      </c>
      <c r="J9" s="345" t="s">
        <v>3781</v>
      </c>
      <c r="K9" s="345" t="s">
        <v>3757</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3782</v>
      </c>
      <c r="BR9" s="345"/>
      <c r="BS9" s="345"/>
    </row>
    <row r="10" spans="1:71">
      <c r="A10" s="344" t="s">
        <v>32</v>
      </c>
      <c r="B10" s="344" t="s">
        <v>3088</v>
      </c>
      <c r="C10" s="344" t="s">
        <v>40</v>
      </c>
      <c r="D10" s="344" t="s">
        <v>1784</v>
      </c>
      <c r="E10" s="344" t="s">
        <v>1784</v>
      </c>
      <c r="F10" s="344" t="s">
        <v>1784</v>
      </c>
      <c r="G10" s="344" t="s">
        <v>3757</v>
      </c>
      <c r="H10" s="344" t="s">
        <v>1784</v>
      </c>
      <c r="I10" s="344" t="s">
        <v>666</v>
      </c>
      <c r="J10" s="344" t="s">
        <v>3089</v>
      </c>
      <c r="K10" s="344" t="s">
        <v>3773</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3783</v>
      </c>
      <c r="BR10" s="344" t="s">
        <v>1784</v>
      </c>
      <c r="BS10" s="347" t="s">
        <v>3775</v>
      </c>
    </row>
    <row r="11" spans="1:71">
      <c r="A11" s="345" t="s">
        <v>32</v>
      </c>
      <c r="B11" s="345" t="s">
        <v>3090</v>
      </c>
      <c r="C11" s="345" t="s">
        <v>42</v>
      </c>
      <c r="D11" s="345" t="s">
        <v>1784</v>
      </c>
      <c r="E11" s="345" t="s">
        <v>1784</v>
      </c>
      <c r="F11" s="345" t="s">
        <v>1784</v>
      </c>
      <c r="G11" s="345" t="s">
        <v>3757</v>
      </c>
      <c r="H11" s="345" t="s">
        <v>1784</v>
      </c>
      <c r="I11" s="345" t="s">
        <v>3626</v>
      </c>
      <c r="J11" s="345" t="s">
        <v>3784</v>
      </c>
      <c r="K11" s="345" t="s">
        <v>3757</v>
      </c>
      <c r="L11" s="345" t="s">
        <v>214</v>
      </c>
      <c r="M11" s="345" t="s">
        <v>3784</v>
      </c>
      <c r="N11" s="345" t="s">
        <v>3757</v>
      </c>
      <c r="O11" s="345" t="s">
        <v>666</v>
      </c>
      <c r="P11" s="345" t="s">
        <v>3784</v>
      </c>
      <c r="Q11" s="345" t="s">
        <v>3757</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3785</v>
      </c>
      <c r="BR11" s="345"/>
      <c r="BS11" s="345"/>
    </row>
    <row r="12" spans="1:71">
      <c r="A12" s="344" t="s">
        <v>32</v>
      </c>
      <c r="B12" s="344" t="s">
        <v>3094</v>
      </c>
      <c r="C12" s="344" t="s">
        <v>42</v>
      </c>
      <c r="D12" s="344" t="s">
        <v>1784</v>
      </c>
      <c r="E12" s="344" t="s">
        <v>1784</v>
      </c>
      <c r="F12" s="344" t="s">
        <v>1784</v>
      </c>
      <c r="G12" s="344" t="s">
        <v>3757</v>
      </c>
      <c r="H12" s="344" t="s">
        <v>1784</v>
      </c>
      <c r="I12" s="344" t="s">
        <v>3083</v>
      </c>
      <c r="J12" s="344" t="s">
        <v>3085</v>
      </c>
      <c r="K12" s="344" t="s">
        <v>3757</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3786</v>
      </c>
      <c r="BR12" s="344" t="s">
        <v>1784</v>
      </c>
      <c r="BS12" s="344" t="s">
        <v>1784</v>
      </c>
    </row>
    <row r="13" spans="1:71">
      <c r="A13" s="345" t="s">
        <v>32</v>
      </c>
      <c r="B13" s="345" t="s">
        <v>3787</v>
      </c>
      <c r="C13" s="345" t="s">
        <v>42</v>
      </c>
      <c r="D13" s="345" t="s">
        <v>1784</v>
      </c>
      <c r="E13" s="345" t="s">
        <v>1784</v>
      </c>
      <c r="F13" s="345" t="s">
        <v>1784</v>
      </c>
      <c r="G13" s="345" t="s">
        <v>3757</v>
      </c>
      <c r="H13" s="345" t="s">
        <v>1784</v>
      </c>
      <c r="I13" s="345" t="s">
        <v>3758</v>
      </c>
      <c r="J13" s="345" t="s">
        <v>3788</v>
      </c>
      <c r="K13" s="345" t="s">
        <v>3757</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3789</v>
      </c>
      <c r="BR13" s="345"/>
      <c r="BS13" s="345"/>
    </row>
    <row r="14" spans="1:71">
      <c r="A14" s="344" t="s">
        <v>32</v>
      </c>
      <c r="B14" s="344" t="s">
        <v>3095</v>
      </c>
      <c r="C14" s="344" t="s">
        <v>44</v>
      </c>
      <c r="D14" s="344" t="s">
        <v>1784</v>
      </c>
      <c r="E14" s="344" t="s">
        <v>1784</v>
      </c>
      <c r="F14" s="344" t="s">
        <v>1784</v>
      </c>
      <c r="G14" s="344" t="s">
        <v>3757</v>
      </c>
      <c r="H14" s="344" t="s">
        <v>1784</v>
      </c>
      <c r="I14" s="344" t="s">
        <v>666</v>
      </c>
      <c r="J14" s="344" t="s">
        <v>3790</v>
      </c>
      <c r="K14" s="344" t="s">
        <v>3757</v>
      </c>
      <c r="L14" s="344" t="s">
        <v>214</v>
      </c>
      <c r="M14" s="344" t="s">
        <v>3790</v>
      </c>
      <c r="N14" s="344" t="s">
        <v>3757</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3791</v>
      </c>
      <c r="BR14" s="344" t="s">
        <v>1784</v>
      </c>
      <c r="BS14" s="344" t="s">
        <v>1784</v>
      </c>
    </row>
    <row r="15" spans="1:71">
      <c r="A15" s="345" t="s">
        <v>32</v>
      </c>
      <c r="B15" s="345" t="s">
        <v>3792</v>
      </c>
      <c r="C15" s="345" t="s">
        <v>44</v>
      </c>
      <c r="D15" s="345" t="s">
        <v>1784</v>
      </c>
      <c r="E15" s="345" t="s">
        <v>1784</v>
      </c>
      <c r="F15" s="345" t="s">
        <v>1784</v>
      </c>
      <c r="G15" s="345" t="s">
        <v>3757</v>
      </c>
      <c r="H15" s="345" t="s">
        <v>1784</v>
      </c>
      <c r="I15" s="345" t="s">
        <v>3758</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3793</v>
      </c>
      <c r="BR15" s="345"/>
      <c r="BS15" s="345"/>
    </row>
    <row r="16" spans="1:71">
      <c r="A16" s="344" t="s">
        <v>32</v>
      </c>
      <c r="B16" s="344" t="s">
        <v>3097</v>
      </c>
      <c r="C16" s="344" t="s">
        <v>44</v>
      </c>
      <c r="D16" s="344" t="s">
        <v>1784</v>
      </c>
      <c r="E16" s="344" t="s">
        <v>1784</v>
      </c>
      <c r="F16" s="344" t="s">
        <v>1784</v>
      </c>
      <c r="G16" s="344" t="s">
        <v>3757</v>
      </c>
      <c r="H16" s="344" t="s">
        <v>1784</v>
      </c>
      <c r="I16" s="344" t="s">
        <v>214</v>
      </c>
      <c r="J16" s="344" t="s">
        <v>3098</v>
      </c>
      <c r="K16" s="344" t="s">
        <v>3757</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3794</v>
      </c>
      <c r="BR16" s="344" t="s">
        <v>1784</v>
      </c>
      <c r="BS16" s="344" t="s">
        <v>1784</v>
      </c>
    </row>
    <row r="17" spans="1:71">
      <c r="A17" s="345" t="s">
        <v>32</v>
      </c>
      <c r="B17" s="345" t="s">
        <v>3795</v>
      </c>
      <c r="C17" s="345" t="s">
        <v>44</v>
      </c>
      <c r="D17" s="345" t="s">
        <v>1784</v>
      </c>
      <c r="E17" s="345" t="s">
        <v>1784</v>
      </c>
      <c r="F17" s="345" t="s">
        <v>1784</v>
      </c>
      <c r="G17" s="345" t="s">
        <v>3757</v>
      </c>
      <c r="H17" s="345" t="s">
        <v>1784</v>
      </c>
      <c r="I17" s="345" t="s">
        <v>3777</v>
      </c>
      <c r="J17" s="345" t="s">
        <v>3796</v>
      </c>
      <c r="K17" s="345" t="s">
        <v>3757</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3797</v>
      </c>
      <c r="BR17" s="345"/>
      <c r="BS17" s="345"/>
    </row>
    <row r="18" spans="1:71">
      <c r="A18" s="345" t="s">
        <v>32</v>
      </c>
      <c r="B18" s="345" t="s">
        <v>3798</v>
      </c>
      <c r="C18" s="156" t="s">
        <v>35</v>
      </c>
      <c r="D18" s="345" t="s">
        <v>1784</v>
      </c>
      <c r="E18" s="345" t="s">
        <v>1784</v>
      </c>
      <c r="F18" s="345" t="s">
        <v>1784</v>
      </c>
      <c r="G18" s="345" t="s">
        <v>3757</v>
      </c>
      <c r="H18" s="345" t="s">
        <v>1784</v>
      </c>
      <c r="I18" s="345" t="s">
        <v>3758</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3799</v>
      </c>
      <c r="BR18" s="345"/>
      <c r="BS18" s="345"/>
    </row>
    <row r="19" spans="1:71">
      <c r="A19" s="344" t="s">
        <v>32</v>
      </c>
      <c r="B19" s="344" t="s">
        <v>2910</v>
      </c>
      <c r="C19" s="348" t="s">
        <v>36</v>
      </c>
      <c r="D19" s="344" t="s">
        <v>1784</v>
      </c>
      <c r="E19" s="344" t="s">
        <v>1784</v>
      </c>
      <c r="F19" s="344" t="s">
        <v>1784</v>
      </c>
      <c r="G19" s="344" t="s">
        <v>3757</v>
      </c>
      <c r="H19" s="344" t="s">
        <v>2912</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3800</v>
      </c>
      <c r="BR19" s="344" t="s">
        <v>1784</v>
      </c>
      <c r="BS19" s="347" t="s">
        <v>3775</v>
      </c>
    </row>
    <row r="20" spans="1:71">
      <c r="A20" s="346" t="s">
        <v>32</v>
      </c>
      <c r="B20" s="346" t="s">
        <v>3801</v>
      </c>
      <c r="C20" s="346" t="s">
        <v>2933</v>
      </c>
      <c r="D20" s="346"/>
      <c r="E20" s="346" t="s">
        <v>3757</v>
      </c>
      <c r="F20" s="346" t="s">
        <v>3757</v>
      </c>
      <c r="G20" s="346" t="s">
        <v>3757</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3802</v>
      </c>
      <c r="BR20" s="266"/>
      <c r="BS20" s="266"/>
    </row>
    <row r="21" spans="1:71" ht="18" customHeight="1">
      <c r="A21" s="347" t="s">
        <v>32</v>
      </c>
      <c r="B21" s="347" t="s">
        <v>3099</v>
      </c>
      <c r="C21" s="347" t="s">
        <v>2933</v>
      </c>
      <c r="D21" s="347" t="s">
        <v>1784</v>
      </c>
      <c r="E21" s="347" t="s">
        <v>3757</v>
      </c>
      <c r="F21" s="347" t="s">
        <v>3757</v>
      </c>
      <c r="G21" s="347" t="s">
        <v>3757</v>
      </c>
      <c r="H21" s="347" t="s">
        <v>1784</v>
      </c>
      <c r="I21" s="347" t="s">
        <v>3467</v>
      </c>
      <c r="J21" s="349" t="s">
        <v>1784</v>
      </c>
      <c r="K21" s="347" t="s">
        <v>1784</v>
      </c>
      <c r="L21" s="347" t="s">
        <v>677</v>
      </c>
      <c r="M21" s="347" t="s">
        <v>3101</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3803</v>
      </c>
      <c r="BR21" s="267" t="s">
        <v>1784</v>
      </c>
      <c r="BS21" s="267" t="s">
        <v>1784</v>
      </c>
    </row>
    <row r="22" spans="1:71">
      <c r="A22" s="345" t="s">
        <v>62</v>
      </c>
      <c r="B22" s="345" t="s">
        <v>3804</v>
      </c>
      <c r="C22" s="345" t="s">
        <v>35</v>
      </c>
      <c r="D22" s="345" t="s">
        <v>1784</v>
      </c>
      <c r="E22" s="345" t="s">
        <v>1784</v>
      </c>
      <c r="F22" s="345" t="s">
        <v>1784</v>
      </c>
      <c r="G22" s="345" t="s">
        <v>3757</v>
      </c>
      <c r="H22" s="345" t="s">
        <v>1784</v>
      </c>
      <c r="I22" s="345" t="s">
        <v>3758</v>
      </c>
      <c r="J22" s="345" t="s">
        <v>3805</v>
      </c>
      <c r="K22" s="345" t="s">
        <v>3757</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3806</v>
      </c>
      <c r="BR22" s="345"/>
      <c r="BS22" s="345"/>
    </row>
    <row r="23" spans="1:71">
      <c r="A23" s="344" t="s">
        <v>62</v>
      </c>
      <c r="B23" s="344" t="s">
        <v>2915</v>
      </c>
      <c r="C23" s="344" t="s">
        <v>35</v>
      </c>
      <c r="D23" s="344" t="s">
        <v>1784</v>
      </c>
      <c r="E23" s="344" t="s">
        <v>1784</v>
      </c>
      <c r="F23" s="344" t="s">
        <v>1784</v>
      </c>
      <c r="G23" s="344" t="s">
        <v>3757</v>
      </c>
      <c r="H23" s="344" t="s">
        <v>1784</v>
      </c>
      <c r="I23" s="344" t="s">
        <v>214</v>
      </c>
      <c r="J23" s="344" t="s">
        <v>3807</v>
      </c>
      <c r="K23" s="344" t="s">
        <v>3757</v>
      </c>
      <c r="L23" s="344" t="s">
        <v>2925</v>
      </c>
      <c r="M23" s="344" t="s">
        <v>3807</v>
      </c>
      <c r="N23" s="344" t="s">
        <v>3757</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3808</v>
      </c>
      <c r="BR23" s="344" t="s">
        <v>1784</v>
      </c>
      <c r="BS23" s="344" t="s">
        <v>1784</v>
      </c>
    </row>
    <row r="24" spans="1:71">
      <c r="A24" s="345" t="s">
        <v>62</v>
      </c>
      <c r="B24" s="345" t="s">
        <v>3809</v>
      </c>
      <c r="C24" s="345" t="s">
        <v>35</v>
      </c>
      <c r="D24" s="345" t="s">
        <v>1784</v>
      </c>
      <c r="E24" s="345" t="s">
        <v>1784</v>
      </c>
      <c r="F24" s="345" t="s">
        <v>1784</v>
      </c>
      <c r="G24" s="345" t="s">
        <v>3757</v>
      </c>
      <c r="H24" s="345" t="s">
        <v>1784</v>
      </c>
      <c r="I24" s="345" t="s">
        <v>3758</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3810</v>
      </c>
      <c r="BR24" s="345"/>
      <c r="BS24" s="345"/>
    </row>
    <row r="25" spans="1:71">
      <c r="A25" s="344" t="s">
        <v>62</v>
      </c>
      <c r="B25" s="344" t="s">
        <v>3811</v>
      </c>
      <c r="C25" s="344" t="s">
        <v>35</v>
      </c>
      <c r="D25" s="344" t="s">
        <v>1784</v>
      </c>
      <c r="E25" s="344" t="s">
        <v>1784</v>
      </c>
      <c r="F25" s="344" t="s">
        <v>1784</v>
      </c>
      <c r="G25" s="344" t="s">
        <v>3757</v>
      </c>
      <c r="H25" s="344" t="s">
        <v>1784</v>
      </c>
      <c r="I25" s="344" t="s">
        <v>3758</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3812</v>
      </c>
      <c r="BR25" s="344" t="s">
        <v>1784</v>
      </c>
      <c r="BS25" s="344" t="s">
        <v>1784</v>
      </c>
    </row>
    <row r="26" spans="1:71">
      <c r="A26" s="345" t="s">
        <v>62</v>
      </c>
      <c r="B26" s="345" t="s">
        <v>3813</v>
      </c>
      <c r="C26" s="345" t="s">
        <v>35</v>
      </c>
      <c r="D26" s="345" t="s">
        <v>1784</v>
      </c>
      <c r="E26" s="345" t="s">
        <v>1784</v>
      </c>
      <c r="F26" s="345" t="s">
        <v>1784</v>
      </c>
      <c r="G26" s="345" t="s">
        <v>3757</v>
      </c>
      <c r="H26" s="345" t="s">
        <v>1784</v>
      </c>
      <c r="I26" s="345" t="s">
        <v>3814</v>
      </c>
      <c r="J26" s="345" t="s">
        <v>3815</v>
      </c>
      <c r="K26" s="345" t="s">
        <v>3773</v>
      </c>
      <c r="L26" s="345" t="s">
        <v>3816</v>
      </c>
      <c r="M26" s="345" t="s">
        <v>3815</v>
      </c>
      <c r="N26" s="345" t="s">
        <v>3773</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3817</v>
      </c>
      <c r="BR26" s="345"/>
      <c r="BS26" s="346" t="s">
        <v>3775</v>
      </c>
    </row>
    <row r="27" spans="1:71">
      <c r="A27" s="344" t="s">
        <v>62</v>
      </c>
      <c r="B27" s="344" t="s">
        <v>3103</v>
      </c>
      <c r="C27" s="344" t="s">
        <v>35</v>
      </c>
      <c r="D27" s="344" t="s">
        <v>3773</v>
      </c>
      <c r="E27" s="344" t="s">
        <v>1784</v>
      </c>
      <c r="F27" s="344" t="s">
        <v>1784</v>
      </c>
      <c r="G27" s="344" t="s">
        <v>3757</v>
      </c>
      <c r="H27" s="344" t="s">
        <v>1784</v>
      </c>
      <c r="I27" s="344" t="s">
        <v>214</v>
      </c>
      <c r="J27" s="344" t="s">
        <v>3106</v>
      </c>
      <c r="K27" s="344" t="s">
        <v>3757</v>
      </c>
      <c r="L27" s="344" t="s">
        <v>1689</v>
      </c>
      <c r="M27" s="344" t="s">
        <v>1784</v>
      </c>
      <c r="N27" s="344" t="s">
        <v>1784</v>
      </c>
      <c r="O27" s="344" t="s">
        <v>1330</v>
      </c>
      <c r="P27" s="344" t="s">
        <v>1784</v>
      </c>
      <c r="Q27" s="344" t="s">
        <v>1784</v>
      </c>
      <c r="R27" s="344" t="s">
        <v>666</v>
      </c>
      <c r="S27" s="344" t="s">
        <v>1784</v>
      </c>
      <c r="T27" s="344" t="s">
        <v>1784</v>
      </c>
      <c r="U27" s="344" t="s">
        <v>3777</v>
      </c>
      <c r="V27" s="344" t="s">
        <v>1784</v>
      </c>
      <c r="W27" s="344" t="s">
        <v>1784</v>
      </c>
      <c r="X27" s="344" t="s">
        <v>934</v>
      </c>
      <c r="Y27" s="344" t="s">
        <v>1784</v>
      </c>
      <c r="Z27" s="344" t="s">
        <v>1784</v>
      </c>
      <c r="AA27" s="344" t="s">
        <v>3818</v>
      </c>
      <c r="AB27" s="344" t="s">
        <v>1784</v>
      </c>
      <c r="AC27" s="344" t="s">
        <v>1784</v>
      </c>
      <c r="AD27" s="344" t="s">
        <v>3530</v>
      </c>
      <c r="AE27" s="344" t="s">
        <v>1784</v>
      </c>
      <c r="AF27" s="344" t="s">
        <v>1784</v>
      </c>
      <c r="AG27" s="344" t="s">
        <v>235</v>
      </c>
      <c r="AH27" s="344" t="s">
        <v>1784</v>
      </c>
      <c r="AI27" s="344" t="s">
        <v>1784</v>
      </c>
      <c r="AJ27" s="344" t="s">
        <v>3681</v>
      </c>
      <c r="AK27" s="344" t="s">
        <v>1784</v>
      </c>
      <c r="AL27" s="344" t="s">
        <v>1784</v>
      </c>
      <c r="AM27" s="344" t="s">
        <v>3819</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3820</v>
      </c>
      <c r="BR27" s="344" t="s">
        <v>1784</v>
      </c>
      <c r="BS27" s="344" t="s">
        <v>1784</v>
      </c>
    </row>
    <row r="28" spans="1:71">
      <c r="A28" s="345" t="s">
        <v>62</v>
      </c>
      <c r="B28" s="345" t="s">
        <v>3821</v>
      </c>
      <c r="C28" s="345" t="s">
        <v>35</v>
      </c>
      <c r="D28" s="345" t="s">
        <v>3773</v>
      </c>
      <c r="E28" s="345" t="s">
        <v>1784</v>
      </c>
      <c r="F28" s="345" t="s">
        <v>1784</v>
      </c>
      <c r="G28" s="345" t="s">
        <v>3757</v>
      </c>
      <c r="H28" s="345" t="s">
        <v>1784</v>
      </c>
      <c r="I28" s="345" t="s">
        <v>3822</v>
      </c>
      <c r="J28" s="345" t="s">
        <v>3823</v>
      </c>
      <c r="K28" s="345" t="s">
        <v>3757</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3824</v>
      </c>
      <c r="BR28" s="345"/>
      <c r="BS28" s="345"/>
    </row>
    <row r="29" spans="1:71">
      <c r="A29" s="344" t="s">
        <v>62</v>
      </c>
      <c r="B29" s="344" t="s">
        <v>2920</v>
      </c>
      <c r="C29" s="344" t="s">
        <v>36</v>
      </c>
      <c r="D29" s="344" t="s">
        <v>1784</v>
      </c>
      <c r="E29" s="344" t="s">
        <v>1784</v>
      </c>
      <c r="F29" s="344" t="s">
        <v>1784</v>
      </c>
      <c r="G29" s="344" t="s">
        <v>3757</v>
      </c>
      <c r="H29" s="344" t="s">
        <v>1784</v>
      </c>
      <c r="I29" s="344" t="s">
        <v>2921</v>
      </c>
      <c r="J29" s="344" t="s">
        <v>2923</v>
      </c>
      <c r="K29" s="344" t="s">
        <v>3773</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3825</v>
      </c>
      <c r="BR29" s="344" t="s">
        <v>1784</v>
      </c>
      <c r="BS29" s="347" t="s">
        <v>3775</v>
      </c>
    </row>
    <row r="30" spans="1:71">
      <c r="A30" s="345" t="s">
        <v>62</v>
      </c>
      <c r="B30" s="345" t="s">
        <v>3826</v>
      </c>
      <c r="C30" s="345" t="s">
        <v>36</v>
      </c>
      <c r="D30" s="345" t="s">
        <v>1784</v>
      </c>
      <c r="E30" s="345" t="s">
        <v>1784</v>
      </c>
      <c r="F30" s="345" t="s">
        <v>1784</v>
      </c>
      <c r="G30" s="345" t="s">
        <v>3757</v>
      </c>
      <c r="H30" s="345" t="s">
        <v>1784</v>
      </c>
      <c r="I30" s="345" t="s">
        <v>3758</v>
      </c>
      <c r="J30" s="345" t="s">
        <v>3827</v>
      </c>
      <c r="K30" s="345" t="s">
        <v>3757</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3828</v>
      </c>
      <c r="BR30" s="345"/>
      <c r="BS30" s="345"/>
    </row>
    <row r="31" spans="1:71">
      <c r="A31" s="344" t="s">
        <v>62</v>
      </c>
      <c r="B31" s="344" t="s">
        <v>3829</v>
      </c>
      <c r="C31" s="344" t="s">
        <v>36</v>
      </c>
      <c r="D31" s="344" t="s">
        <v>1784</v>
      </c>
      <c r="E31" s="344" t="s">
        <v>1784</v>
      </c>
      <c r="F31" s="344" t="s">
        <v>1784</v>
      </c>
      <c r="G31" s="344" t="s">
        <v>3757</v>
      </c>
      <c r="H31" s="344" t="s">
        <v>1784</v>
      </c>
      <c r="I31" s="344" t="s">
        <v>3758</v>
      </c>
      <c r="J31" s="344" t="s">
        <v>3827</v>
      </c>
      <c r="K31" s="344" t="s">
        <v>3757</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3830</v>
      </c>
      <c r="BR31" s="344" t="s">
        <v>1784</v>
      </c>
      <c r="BS31" s="344" t="s">
        <v>1784</v>
      </c>
    </row>
    <row r="32" spans="1:71">
      <c r="A32" s="345" t="s">
        <v>62</v>
      </c>
      <c r="B32" s="345" t="s">
        <v>3831</v>
      </c>
      <c r="C32" s="345" t="s">
        <v>36</v>
      </c>
      <c r="D32" s="345" t="s">
        <v>1784</v>
      </c>
      <c r="E32" s="345" t="s">
        <v>1784</v>
      </c>
      <c r="F32" s="345" t="s">
        <v>1784</v>
      </c>
      <c r="G32" s="345" t="s">
        <v>3757</v>
      </c>
      <c r="H32" s="345" t="s">
        <v>1784</v>
      </c>
      <c r="I32" s="345" t="s">
        <v>3758</v>
      </c>
      <c r="J32" s="345" t="s">
        <v>3832</v>
      </c>
      <c r="K32" s="345" t="s">
        <v>3757</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3833</v>
      </c>
      <c r="BR32" s="345"/>
      <c r="BS32" s="345"/>
    </row>
    <row r="33" spans="1:71">
      <c r="A33" s="344" t="s">
        <v>62</v>
      </c>
      <c r="B33" s="344" t="s">
        <v>3108</v>
      </c>
      <c r="C33" s="344" t="s">
        <v>36</v>
      </c>
      <c r="D33" s="344" t="s">
        <v>3773</v>
      </c>
      <c r="E33" s="344" t="s">
        <v>1784</v>
      </c>
      <c r="F33" s="344" t="s">
        <v>1784</v>
      </c>
      <c r="G33" s="344" t="s">
        <v>3757</v>
      </c>
      <c r="H33" s="344" t="s">
        <v>1784</v>
      </c>
      <c r="I33" s="344" t="s">
        <v>214</v>
      </c>
      <c r="J33" s="344" t="s">
        <v>3109</v>
      </c>
      <c r="K33" s="344" t="s">
        <v>3773</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3834</v>
      </c>
      <c r="BR33" s="344" t="s">
        <v>1784</v>
      </c>
      <c r="BS33" s="347" t="s">
        <v>3775</v>
      </c>
    </row>
    <row r="34" spans="1:71">
      <c r="A34" s="344" t="s">
        <v>62</v>
      </c>
      <c r="B34" s="344" t="s">
        <v>3110</v>
      </c>
      <c r="C34" s="344" t="s">
        <v>36</v>
      </c>
      <c r="D34" s="344" t="s">
        <v>3773</v>
      </c>
      <c r="E34" s="344" t="s">
        <v>1784</v>
      </c>
      <c r="F34" s="344" t="s">
        <v>1784</v>
      </c>
      <c r="G34" s="344" t="s">
        <v>3757</v>
      </c>
      <c r="H34" s="344" t="s">
        <v>1784</v>
      </c>
      <c r="I34" s="344" t="s">
        <v>666</v>
      </c>
      <c r="J34" s="344" t="s">
        <v>3835</v>
      </c>
      <c r="K34" s="344" t="s">
        <v>3757</v>
      </c>
      <c r="L34" s="344" t="s">
        <v>3777</v>
      </c>
      <c r="M34" s="344" t="s">
        <v>3836</v>
      </c>
      <c r="N34" s="344" t="s">
        <v>3757</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3837</v>
      </c>
      <c r="BR34" s="344" t="s">
        <v>1784</v>
      </c>
      <c r="BS34" s="344" t="s">
        <v>1784</v>
      </c>
    </row>
    <row r="35" spans="1:71">
      <c r="A35" s="344" t="s">
        <v>62</v>
      </c>
      <c r="B35" s="344" t="s">
        <v>3113</v>
      </c>
      <c r="C35" s="344" t="s">
        <v>38</v>
      </c>
      <c r="D35" s="344" t="s">
        <v>1784</v>
      </c>
      <c r="E35" s="344" t="s">
        <v>1784</v>
      </c>
      <c r="F35" s="344" t="s">
        <v>1784</v>
      </c>
      <c r="G35" s="344" t="s">
        <v>3757</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3838</v>
      </c>
      <c r="BR35" s="344" t="s">
        <v>1784</v>
      </c>
      <c r="BS35" s="344" t="s">
        <v>1784</v>
      </c>
    </row>
    <row r="36" spans="1:71">
      <c r="A36" s="344" t="s">
        <v>62</v>
      </c>
      <c r="B36" s="344" t="s">
        <v>3839</v>
      </c>
      <c r="C36" s="344" t="s">
        <v>38</v>
      </c>
      <c r="D36" s="344" t="s">
        <v>1784</v>
      </c>
      <c r="E36" s="344" t="s">
        <v>1784</v>
      </c>
      <c r="F36" s="344" t="s">
        <v>1784</v>
      </c>
      <c r="G36" s="344" t="s">
        <v>3757</v>
      </c>
      <c r="H36" s="344" t="s">
        <v>1784</v>
      </c>
      <c r="I36" s="344" t="s">
        <v>3758</v>
      </c>
      <c r="J36" s="344" t="s">
        <v>3827</v>
      </c>
      <c r="K36" s="344" t="s">
        <v>3757</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3840</v>
      </c>
      <c r="BR36" s="344" t="s">
        <v>1784</v>
      </c>
      <c r="BS36" s="344" t="s">
        <v>1784</v>
      </c>
    </row>
    <row r="37" spans="1:71">
      <c r="A37" s="344" t="s">
        <v>62</v>
      </c>
      <c r="B37" s="344" t="s">
        <v>3841</v>
      </c>
      <c r="C37" s="344" t="s">
        <v>38</v>
      </c>
      <c r="D37" s="344" t="s">
        <v>1784</v>
      </c>
      <c r="E37" s="344" t="s">
        <v>1784</v>
      </c>
      <c r="F37" s="344" t="s">
        <v>1784</v>
      </c>
      <c r="G37" s="344" t="s">
        <v>3757</v>
      </c>
      <c r="H37" s="344" t="s">
        <v>1784</v>
      </c>
      <c r="I37" s="344" t="s">
        <v>3758</v>
      </c>
      <c r="J37" s="344" t="s">
        <v>3827</v>
      </c>
      <c r="K37" s="344" t="s">
        <v>3757</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3842</v>
      </c>
      <c r="BR37" s="344" t="s">
        <v>1784</v>
      </c>
      <c r="BS37" s="344" t="s">
        <v>1784</v>
      </c>
    </row>
    <row r="38" spans="1:71">
      <c r="A38" s="344" t="s">
        <v>62</v>
      </c>
      <c r="B38" s="344" t="s">
        <v>3114</v>
      </c>
      <c r="C38" s="344" t="s">
        <v>38</v>
      </c>
      <c r="D38" s="344" t="s">
        <v>1784</v>
      </c>
      <c r="E38" s="344" t="s">
        <v>1784</v>
      </c>
      <c r="F38" s="344" t="s">
        <v>1784</v>
      </c>
      <c r="G38" s="344" t="s">
        <v>3757</v>
      </c>
      <c r="H38" s="344" t="s">
        <v>1784</v>
      </c>
      <c r="I38" s="344" t="s">
        <v>3758</v>
      </c>
      <c r="J38" s="344" t="s">
        <v>3843</v>
      </c>
      <c r="K38" s="344" t="s">
        <v>3757</v>
      </c>
      <c r="L38" s="344" t="s">
        <v>1330</v>
      </c>
      <c r="M38" s="344" t="s">
        <v>3843</v>
      </c>
      <c r="N38" s="344" t="s">
        <v>3757</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3844</v>
      </c>
      <c r="BR38" s="344" t="s">
        <v>1784</v>
      </c>
      <c r="BS38" s="344" t="s">
        <v>1784</v>
      </c>
    </row>
    <row r="39" spans="1:71">
      <c r="A39" s="344" t="s">
        <v>62</v>
      </c>
      <c r="B39" s="344" t="s">
        <v>3845</v>
      </c>
      <c r="C39" s="344" t="s">
        <v>38</v>
      </c>
      <c r="D39" s="344" t="s">
        <v>1784</v>
      </c>
      <c r="E39" s="344" t="s">
        <v>1784</v>
      </c>
      <c r="F39" s="344" t="s">
        <v>1784</v>
      </c>
      <c r="G39" s="344" t="s">
        <v>3757</v>
      </c>
      <c r="H39" s="344" t="s">
        <v>1784</v>
      </c>
      <c r="I39" s="344" t="s">
        <v>3758</v>
      </c>
      <c r="J39" s="344" t="s">
        <v>3827</v>
      </c>
      <c r="K39" s="344" t="s">
        <v>3757</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3846</v>
      </c>
      <c r="BR39" s="344" t="s">
        <v>1784</v>
      </c>
      <c r="BS39" s="344" t="s">
        <v>1784</v>
      </c>
    </row>
    <row r="40" spans="1:71">
      <c r="A40" s="344" t="s">
        <v>62</v>
      </c>
      <c r="B40" s="344" t="s">
        <v>3847</v>
      </c>
      <c r="C40" s="344" t="s">
        <v>38</v>
      </c>
      <c r="D40" s="344" t="s">
        <v>1784</v>
      </c>
      <c r="E40" s="344" t="s">
        <v>1784</v>
      </c>
      <c r="F40" s="344" t="s">
        <v>1784</v>
      </c>
      <c r="G40" s="344" t="s">
        <v>3757</v>
      </c>
      <c r="H40" s="344" t="s">
        <v>1784</v>
      </c>
      <c r="I40" s="344" t="s">
        <v>3758</v>
      </c>
      <c r="J40" s="344" t="s">
        <v>3827</v>
      </c>
      <c r="K40" s="344" t="s">
        <v>3757</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3848</v>
      </c>
      <c r="BR40" s="344" t="s">
        <v>1784</v>
      </c>
      <c r="BS40" s="344" t="s">
        <v>1784</v>
      </c>
    </row>
    <row r="41" spans="1:71">
      <c r="A41" s="344" t="s">
        <v>62</v>
      </c>
      <c r="B41" s="344" t="s">
        <v>3849</v>
      </c>
      <c r="C41" s="344" t="s">
        <v>38</v>
      </c>
      <c r="D41" s="344" t="s">
        <v>1784</v>
      </c>
      <c r="E41" s="344" t="s">
        <v>1784</v>
      </c>
      <c r="F41" s="344" t="s">
        <v>1784</v>
      </c>
      <c r="G41" s="344" t="s">
        <v>3757</v>
      </c>
      <c r="H41" s="344" t="s">
        <v>1784</v>
      </c>
      <c r="I41" s="344" t="s">
        <v>3758</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3850</v>
      </c>
      <c r="BR41" s="344" t="s">
        <v>1784</v>
      </c>
      <c r="BS41" s="344" t="s">
        <v>1784</v>
      </c>
    </row>
    <row r="42" spans="1:71">
      <c r="A42" s="344" t="s">
        <v>62</v>
      </c>
      <c r="B42" s="344" t="s">
        <v>2924</v>
      </c>
      <c r="C42" s="344" t="s">
        <v>38</v>
      </c>
      <c r="D42" s="344" t="s">
        <v>1784</v>
      </c>
      <c r="E42" s="344" t="s">
        <v>1784</v>
      </c>
      <c r="F42" s="344" t="s">
        <v>1784</v>
      </c>
      <c r="G42" s="344" t="s">
        <v>3757</v>
      </c>
      <c r="H42" s="344" t="s">
        <v>1784</v>
      </c>
      <c r="I42" s="344" t="s">
        <v>2925</v>
      </c>
      <c r="J42" s="344" t="s">
        <v>2926</v>
      </c>
      <c r="K42" s="344" t="s">
        <v>3757</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3851</v>
      </c>
      <c r="BR42" s="344" t="s">
        <v>1784</v>
      </c>
      <c r="BS42" s="344" t="s">
        <v>1784</v>
      </c>
    </row>
    <row r="43" spans="1:71">
      <c r="A43" s="344" t="s">
        <v>62</v>
      </c>
      <c r="B43" s="344" t="s">
        <v>3852</v>
      </c>
      <c r="C43" s="344" t="s">
        <v>38</v>
      </c>
      <c r="D43" s="344" t="s">
        <v>3773</v>
      </c>
      <c r="E43" s="344" t="s">
        <v>1784</v>
      </c>
      <c r="F43" s="344" t="s">
        <v>1784</v>
      </c>
      <c r="G43" s="344" t="s">
        <v>3757</v>
      </c>
      <c r="H43" s="344" t="s">
        <v>1784</v>
      </c>
      <c r="I43" s="344" t="s">
        <v>3763</v>
      </c>
      <c r="J43" s="344" t="s">
        <v>3853</v>
      </c>
      <c r="K43" s="344" t="s">
        <v>3757</v>
      </c>
      <c r="L43" s="344" t="s">
        <v>3822</v>
      </c>
      <c r="M43" s="344" t="s">
        <v>3853</v>
      </c>
      <c r="N43" s="344" t="s">
        <v>3757</v>
      </c>
      <c r="O43" s="344" t="s">
        <v>3854</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3855</v>
      </c>
      <c r="BR43" s="344" t="s">
        <v>1784</v>
      </c>
      <c r="BS43" s="344" t="s">
        <v>1784</v>
      </c>
    </row>
    <row r="44" spans="1:71">
      <c r="A44" s="344" t="s">
        <v>62</v>
      </c>
      <c r="B44" s="344" t="s">
        <v>3856</v>
      </c>
      <c r="C44" s="344" t="s">
        <v>38</v>
      </c>
      <c r="D44" s="344" t="s">
        <v>1784</v>
      </c>
      <c r="E44" s="344" t="s">
        <v>1784</v>
      </c>
      <c r="F44" s="344" t="s">
        <v>1784</v>
      </c>
      <c r="G44" s="344" t="s">
        <v>3757</v>
      </c>
      <c r="H44" s="344" t="s">
        <v>1784</v>
      </c>
      <c r="I44" s="344" t="s">
        <v>1689</v>
      </c>
      <c r="J44" s="344" t="s">
        <v>3857</v>
      </c>
      <c r="K44" s="344" t="s">
        <v>3757</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3858</v>
      </c>
      <c r="BR44" s="344" t="s">
        <v>1784</v>
      </c>
      <c r="BS44" s="344" t="s">
        <v>1784</v>
      </c>
    </row>
    <row r="45" spans="1:71">
      <c r="A45" s="344" t="s">
        <v>62</v>
      </c>
      <c r="B45" s="344" t="s">
        <v>3859</v>
      </c>
      <c r="C45" s="344" t="s">
        <v>40</v>
      </c>
      <c r="D45" s="344" t="s">
        <v>1784</v>
      </c>
      <c r="E45" s="344" t="s">
        <v>1784</v>
      </c>
      <c r="F45" s="344" t="s">
        <v>1784</v>
      </c>
      <c r="G45" s="344" t="s">
        <v>3757</v>
      </c>
      <c r="H45" s="344" t="s">
        <v>1784</v>
      </c>
      <c r="I45" s="344" t="s">
        <v>3758</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3860</v>
      </c>
      <c r="BR45" s="344" t="s">
        <v>1784</v>
      </c>
      <c r="BS45" s="344" t="s">
        <v>1784</v>
      </c>
    </row>
    <row r="46" spans="1:71">
      <c r="A46" s="344" t="s">
        <v>62</v>
      </c>
      <c r="B46" s="344" t="s">
        <v>3861</v>
      </c>
      <c r="C46" s="344" t="s">
        <v>42</v>
      </c>
      <c r="D46" s="344" t="s">
        <v>1784</v>
      </c>
      <c r="E46" s="344" t="s">
        <v>1784</v>
      </c>
      <c r="F46" s="344" t="s">
        <v>1784</v>
      </c>
      <c r="G46" s="344" t="s">
        <v>3757</v>
      </c>
      <c r="H46" s="344" t="s">
        <v>1784</v>
      </c>
      <c r="I46" s="344" t="s">
        <v>3758</v>
      </c>
      <c r="J46" s="344" t="s">
        <v>3862</v>
      </c>
      <c r="K46" s="344" t="s">
        <v>3757</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3863</v>
      </c>
      <c r="BR46" s="344" t="s">
        <v>1784</v>
      </c>
      <c r="BS46" s="344" t="s">
        <v>1784</v>
      </c>
    </row>
    <row r="47" spans="1:71">
      <c r="A47" s="344" t="s">
        <v>62</v>
      </c>
      <c r="B47" s="344" t="s">
        <v>3117</v>
      </c>
      <c r="C47" s="344" t="s">
        <v>42</v>
      </c>
      <c r="D47" s="344" t="s">
        <v>1784</v>
      </c>
      <c r="E47" s="344" t="s">
        <v>1784</v>
      </c>
      <c r="F47" s="344" t="s">
        <v>1784</v>
      </c>
      <c r="G47" s="344" t="s">
        <v>3757</v>
      </c>
      <c r="H47" s="344" t="s">
        <v>1784</v>
      </c>
      <c r="I47" s="344" t="s">
        <v>214</v>
      </c>
      <c r="J47" s="344" t="s">
        <v>3118</v>
      </c>
      <c r="K47" s="344" t="s">
        <v>3757</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3864</v>
      </c>
      <c r="BR47" s="344" t="s">
        <v>1784</v>
      </c>
      <c r="BS47" s="344" t="s">
        <v>1784</v>
      </c>
    </row>
    <row r="48" spans="1:71">
      <c r="A48" s="344" t="s">
        <v>62</v>
      </c>
      <c r="B48" s="344" t="s">
        <v>2927</v>
      </c>
      <c r="C48" s="344" t="s">
        <v>42</v>
      </c>
      <c r="D48" s="344" t="s">
        <v>1784</v>
      </c>
      <c r="E48" s="344" t="s">
        <v>1784</v>
      </c>
      <c r="F48" s="344" t="s">
        <v>1784</v>
      </c>
      <c r="G48" s="344" t="s">
        <v>3757</v>
      </c>
      <c r="H48" s="344" t="s">
        <v>1784</v>
      </c>
      <c r="I48" s="344" t="s">
        <v>2921</v>
      </c>
      <c r="J48" s="344" t="s">
        <v>2928</v>
      </c>
      <c r="K48" s="344" t="s">
        <v>3757</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3865</v>
      </c>
      <c r="BR48" s="344" t="s">
        <v>1784</v>
      </c>
      <c r="BS48" s="344" t="s">
        <v>1784</v>
      </c>
    </row>
    <row r="49" spans="1:71">
      <c r="A49" s="344" t="s">
        <v>62</v>
      </c>
      <c r="B49" s="344" t="s">
        <v>3866</v>
      </c>
      <c r="C49" s="344" t="s">
        <v>42</v>
      </c>
      <c r="D49" s="344" t="s">
        <v>1784</v>
      </c>
      <c r="E49" s="344" t="s">
        <v>1784</v>
      </c>
      <c r="F49" s="344" t="s">
        <v>1784</v>
      </c>
      <c r="G49" s="344" t="s">
        <v>3757</v>
      </c>
      <c r="H49" s="344" t="s">
        <v>1784</v>
      </c>
      <c r="I49" s="344" t="s">
        <v>3758</v>
      </c>
      <c r="J49" s="344" t="s">
        <v>3827</v>
      </c>
      <c r="K49" s="344" t="s">
        <v>3757</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3867</v>
      </c>
      <c r="BR49" s="344" t="s">
        <v>1784</v>
      </c>
      <c r="BS49" s="344" t="s">
        <v>1784</v>
      </c>
    </row>
    <row r="50" spans="1:71">
      <c r="A50" s="344" t="s">
        <v>62</v>
      </c>
      <c r="B50" s="344" t="s">
        <v>3119</v>
      </c>
      <c r="C50" s="344" t="s">
        <v>42</v>
      </c>
      <c r="D50" s="344" t="s">
        <v>1784</v>
      </c>
      <c r="E50" s="344" t="s">
        <v>1784</v>
      </c>
      <c r="F50" s="344" t="s">
        <v>1784</v>
      </c>
      <c r="G50" s="344" t="s">
        <v>3757</v>
      </c>
      <c r="H50" s="344" t="s">
        <v>1784</v>
      </c>
      <c r="I50" s="344" t="s">
        <v>3777</v>
      </c>
      <c r="J50" s="344" t="s">
        <v>3868</v>
      </c>
      <c r="K50" s="344" t="s">
        <v>3757</v>
      </c>
      <c r="L50" s="344" t="s">
        <v>666</v>
      </c>
      <c r="M50" s="344" t="s">
        <v>3869</v>
      </c>
      <c r="N50" s="344" t="s">
        <v>3757</v>
      </c>
      <c r="O50" s="344" t="s">
        <v>1689</v>
      </c>
      <c r="P50" s="344" t="s">
        <v>3869</v>
      </c>
      <c r="Q50" s="344" t="s">
        <v>3757</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3870</v>
      </c>
      <c r="BR50" s="344" t="s">
        <v>1784</v>
      </c>
      <c r="BS50" s="344" t="s">
        <v>1784</v>
      </c>
    </row>
    <row r="51" spans="1:71">
      <c r="A51" s="344" t="s">
        <v>62</v>
      </c>
      <c r="B51" s="344" t="s">
        <v>3871</v>
      </c>
      <c r="C51" s="344" t="s">
        <v>42</v>
      </c>
      <c r="D51" s="344" t="s">
        <v>1784</v>
      </c>
      <c r="E51" s="344" t="s">
        <v>1784</v>
      </c>
      <c r="F51" s="344" t="s">
        <v>1784</v>
      </c>
      <c r="G51" s="344" t="s">
        <v>3757</v>
      </c>
      <c r="H51" s="344" t="s">
        <v>1784</v>
      </c>
      <c r="I51" s="344" t="s">
        <v>3758</v>
      </c>
      <c r="J51" s="344" t="s">
        <v>3832</v>
      </c>
      <c r="K51" s="344" t="s">
        <v>3757</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3872</v>
      </c>
      <c r="BR51" s="344" t="s">
        <v>1784</v>
      </c>
      <c r="BS51" s="344" t="s">
        <v>1784</v>
      </c>
    </row>
    <row r="52" spans="1:71">
      <c r="A52" s="344" t="s">
        <v>62</v>
      </c>
      <c r="B52" s="344" t="s">
        <v>3122</v>
      </c>
      <c r="C52" s="344" t="s">
        <v>44</v>
      </c>
      <c r="D52" s="344" t="s">
        <v>1784</v>
      </c>
      <c r="E52" s="344" t="s">
        <v>1784</v>
      </c>
      <c r="F52" s="344" t="s">
        <v>1784</v>
      </c>
      <c r="G52" s="344" t="s">
        <v>3757</v>
      </c>
      <c r="H52" s="344" t="s">
        <v>1784</v>
      </c>
      <c r="I52" s="344" t="s">
        <v>214</v>
      </c>
      <c r="J52" s="344" t="s">
        <v>3123</v>
      </c>
      <c r="K52" s="344" t="s">
        <v>3757</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3873</v>
      </c>
      <c r="BR52" s="344" t="s">
        <v>1784</v>
      </c>
      <c r="BS52" s="344" t="s">
        <v>1784</v>
      </c>
    </row>
    <row r="53" spans="1:71">
      <c r="A53" s="344" t="s">
        <v>62</v>
      </c>
      <c r="B53" s="344" t="s">
        <v>2929</v>
      </c>
      <c r="C53" s="344" t="s">
        <v>44</v>
      </c>
      <c r="D53" s="344" t="s">
        <v>1784</v>
      </c>
      <c r="E53" s="344" t="s">
        <v>1784</v>
      </c>
      <c r="F53" s="344" t="s">
        <v>1784</v>
      </c>
      <c r="G53" s="344" t="s">
        <v>3757</v>
      </c>
      <c r="H53" s="344" t="s">
        <v>1784</v>
      </c>
      <c r="I53" s="344" t="s">
        <v>2921</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3874</v>
      </c>
      <c r="BR53" s="344" t="s">
        <v>1784</v>
      </c>
      <c r="BS53" s="344" t="s">
        <v>1784</v>
      </c>
    </row>
    <row r="54" spans="1:71">
      <c r="A54" s="344" t="s">
        <v>62</v>
      </c>
      <c r="B54" s="344" t="s">
        <v>2930</v>
      </c>
      <c r="C54" s="348" t="s">
        <v>64</v>
      </c>
      <c r="D54" s="344" t="s">
        <v>1784</v>
      </c>
      <c r="E54" s="344" t="s">
        <v>1784</v>
      </c>
      <c r="F54" s="344" t="s">
        <v>1784</v>
      </c>
      <c r="G54" s="344" t="s">
        <v>3757</v>
      </c>
      <c r="H54" s="344" t="s">
        <v>1784</v>
      </c>
      <c r="I54" s="344" t="s">
        <v>2921</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3875</v>
      </c>
      <c r="BR54" s="344" t="s">
        <v>1784</v>
      </c>
      <c r="BS54" s="344" t="s">
        <v>1784</v>
      </c>
    </row>
    <row r="55" spans="1:71">
      <c r="A55" s="344" t="s">
        <v>62</v>
      </c>
      <c r="B55" s="344" t="s">
        <v>3876</v>
      </c>
      <c r="C55" s="344" t="s">
        <v>63</v>
      </c>
      <c r="D55" s="344" t="s">
        <v>1784</v>
      </c>
      <c r="E55" s="344" t="s">
        <v>1784</v>
      </c>
      <c r="F55" s="344" t="s">
        <v>1784</v>
      </c>
      <c r="G55" s="344" t="s">
        <v>3757</v>
      </c>
      <c r="H55" s="344" t="s">
        <v>1784</v>
      </c>
      <c r="I55" s="344" t="s">
        <v>3758</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3877</v>
      </c>
      <c r="BR55" s="344" t="s">
        <v>1784</v>
      </c>
      <c r="BS55" s="344" t="s">
        <v>1784</v>
      </c>
    </row>
    <row r="56" spans="1:71">
      <c r="A56" s="344" t="s">
        <v>62</v>
      </c>
      <c r="B56" s="344" t="s">
        <v>2931</v>
      </c>
      <c r="C56" s="344" t="s">
        <v>63</v>
      </c>
      <c r="D56" s="344" t="s">
        <v>1784</v>
      </c>
      <c r="E56" s="344" t="s">
        <v>1784</v>
      </c>
      <c r="F56" s="344" t="s">
        <v>1784</v>
      </c>
      <c r="G56" s="344" t="s">
        <v>3757</v>
      </c>
      <c r="H56" s="344" t="s">
        <v>1784</v>
      </c>
      <c r="I56" s="344" t="s">
        <v>2925</v>
      </c>
      <c r="J56" s="344" t="s">
        <v>2926</v>
      </c>
      <c r="K56" s="344" t="s">
        <v>3757</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3878</v>
      </c>
      <c r="BR56" s="344" t="s">
        <v>1784</v>
      </c>
      <c r="BS56" s="344" t="s">
        <v>1784</v>
      </c>
    </row>
    <row r="57" spans="1:71">
      <c r="A57" s="344" t="s">
        <v>62</v>
      </c>
      <c r="B57" s="344" t="s">
        <v>3124</v>
      </c>
      <c r="C57" s="344" t="s">
        <v>63</v>
      </c>
      <c r="D57" s="344" t="s">
        <v>1784</v>
      </c>
      <c r="E57" s="344" t="s">
        <v>1784</v>
      </c>
      <c r="F57" s="344" t="s">
        <v>1784</v>
      </c>
      <c r="G57" s="344" t="s">
        <v>3757</v>
      </c>
      <c r="H57" s="344" t="s">
        <v>1784</v>
      </c>
      <c r="I57" s="344" t="s">
        <v>3083</v>
      </c>
      <c r="J57" s="344" t="s">
        <v>3125</v>
      </c>
      <c r="K57" s="344" t="s">
        <v>3773</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3879</v>
      </c>
      <c r="BR57" s="344" t="s">
        <v>1784</v>
      </c>
      <c r="BS57" s="347" t="s">
        <v>3775</v>
      </c>
    </row>
    <row r="58" spans="1:71">
      <c r="A58" s="344" t="s">
        <v>62</v>
      </c>
      <c r="B58" s="344" t="s">
        <v>3880</v>
      </c>
      <c r="C58" s="344" t="s">
        <v>63</v>
      </c>
      <c r="D58" s="344" t="s">
        <v>1784</v>
      </c>
      <c r="E58" s="344" t="s">
        <v>1784</v>
      </c>
      <c r="F58" s="344" t="s">
        <v>1784</v>
      </c>
      <c r="G58" s="344" t="s">
        <v>3757</v>
      </c>
      <c r="H58" s="344" t="s">
        <v>1784</v>
      </c>
      <c r="I58" s="344" t="s">
        <v>3758</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3881</v>
      </c>
      <c r="BR58" s="344" t="s">
        <v>1784</v>
      </c>
      <c r="BS58" s="344" t="s">
        <v>1784</v>
      </c>
    </row>
    <row r="59" spans="1:71">
      <c r="A59" s="344" t="s">
        <v>62</v>
      </c>
      <c r="B59" s="344" t="s">
        <v>3882</v>
      </c>
      <c r="C59" s="344" t="s">
        <v>64</v>
      </c>
      <c r="D59" s="344" t="s">
        <v>1784</v>
      </c>
      <c r="E59" s="344" t="s">
        <v>1784</v>
      </c>
      <c r="F59" s="344" t="s">
        <v>1784</v>
      </c>
      <c r="G59" s="344" t="s">
        <v>3757</v>
      </c>
      <c r="H59" s="344" t="s">
        <v>1784</v>
      </c>
      <c r="I59" s="344" t="s">
        <v>3777</v>
      </c>
      <c r="J59" s="344" t="s">
        <v>3883</v>
      </c>
      <c r="K59" s="344" t="s">
        <v>3757</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3884</v>
      </c>
      <c r="BR59" s="344" t="s">
        <v>1784</v>
      </c>
      <c r="BS59" s="344" t="s">
        <v>1784</v>
      </c>
    </row>
    <row r="60" spans="1:71">
      <c r="A60" s="344" t="s">
        <v>62</v>
      </c>
      <c r="B60" s="344" t="s">
        <v>3126</v>
      </c>
      <c r="C60" s="344" t="s">
        <v>64</v>
      </c>
      <c r="D60" s="344" t="s">
        <v>1784</v>
      </c>
      <c r="E60" s="344" t="s">
        <v>1784</v>
      </c>
      <c r="F60" s="344" t="s">
        <v>1784</v>
      </c>
      <c r="G60" s="344" t="s">
        <v>3757</v>
      </c>
      <c r="H60" s="344" t="s">
        <v>1784</v>
      </c>
      <c r="I60" s="344" t="s">
        <v>214</v>
      </c>
      <c r="J60" s="344" t="s">
        <v>3885</v>
      </c>
      <c r="K60" s="344" t="s">
        <v>3757</v>
      </c>
      <c r="L60" s="344" t="s">
        <v>3886</v>
      </c>
      <c r="M60" s="344" t="s">
        <v>3885</v>
      </c>
      <c r="N60" s="344" t="s">
        <v>3757</v>
      </c>
      <c r="O60" s="344" t="s">
        <v>3777</v>
      </c>
      <c r="P60" s="344" t="s">
        <v>3885</v>
      </c>
      <c r="Q60" s="344" t="s">
        <v>3757</v>
      </c>
      <c r="R60" s="344" t="s">
        <v>1689</v>
      </c>
      <c r="S60" s="344" t="s">
        <v>3885</v>
      </c>
      <c r="T60" s="344" t="s">
        <v>3757</v>
      </c>
      <c r="U60" s="344" t="s">
        <v>1689</v>
      </c>
      <c r="V60" s="344" t="s">
        <v>3885</v>
      </c>
      <c r="W60" s="344" t="s">
        <v>3757</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3887</v>
      </c>
      <c r="BR60" s="344" t="s">
        <v>1784</v>
      </c>
      <c r="BS60" s="344" t="s">
        <v>1784</v>
      </c>
    </row>
    <row r="61" spans="1:71">
      <c r="A61" s="344" t="s">
        <v>62</v>
      </c>
      <c r="B61" s="344" t="s">
        <v>3888</v>
      </c>
      <c r="C61" s="344" t="s">
        <v>64</v>
      </c>
      <c r="D61" s="344" t="s">
        <v>1784</v>
      </c>
      <c r="E61" s="344" t="s">
        <v>1784</v>
      </c>
      <c r="F61" s="344" t="s">
        <v>1784</v>
      </c>
      <c r="G61" s="344" t="s">
        <v>3757</v>
      </c>
      <c r="H61" s="344" t="s">
        <v>1784</v>
      </c>
      <c r="I61" s="344" t="s">
        <v>3758</v>
      </c>
      <c r="J61" s="344" t="s">
        <v>3889</v>
      </c>
      <c r="K61" s="344" t="s">
        <v>3757</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3890</v>
      </c>
      <c r="BR61" s="344" t="s">
        <v>1784</v>
      </c>
      <c r="BS61" s="344" t="s">
        <v>1784</v>
      </c>
    </row>
    <row r="62" spans="1:71">
      <c r="A62" s="344" t="s">
        <v>62</v>
      </c>
      <c r="B62" s="344" t="s">
        <v>3891</v>
      </c>
      <c r="C62" s="344" t="s">
        <v>65</v>
      </c>
      <c r="D62" s="344" t="s">
        <v>1784</v>
      </c>
      <c r="E62" s="344" t="s">
        <v>1784</v>
      </c>
      <c r="F62" s="344" t="s">
        <v>1784</v>
      </c>
      <c r="G62" s="344" t="s">
        <v>3757</v>
      </c>
      <c r="H62" s="344" t="s">
        <v>1784</v>
      </c>
      <c r="I62" s="344" t="s">
        <v>3777</v>
      </c>
      <c r="J62" s="344" t="s">
        <v>3892</v>
      </c>
      <c r="K62" s="344" t="s">
        <v>3757</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3893</v>
      </c>
      <c r="BR62" s="344" t="s">
        <v>1784</v>
      </c>
      <c r="BS62" s="344" t="s">
        <v>1784</v>
      </c>
    </row>
    <row r="63" spans="1:71">
      <c r="A63" s="344" t="s">
        <v>62</v>
      </c>
      <c r="B63" s="344" t="s">
        <v>3894</v>
      </c>
      <c r="C63" s="344" t="s">
        <v>65</v>
      </c>
      <c r="D63" s="344" t="s">
        <v>1784</v>
      </c>
      <c r="E63" s="344" t="s">
        <v>1784</v>
      </c>
      <c r="F63" s="344" t="s">
        <v>1784</v>
      </c>
      <c r="G63" s="344" t="s">
        <v>3757</v>
      </c>
      <c r="H63" s="344" t="s">
        <v>1784</v>
      </c>
      <c r="I63" s="344" t="s">
        <v>3758</v>
      </c>
      <c r="J63" s="344" t="s">
        <v>3827</v>
      </c>
      <c r="K63" s="344" t="s">
        <v>3757</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3895</v>
      </c>
      <c r="BR63" s="344" t="s">
        <v>1784</v>
      </c>
      <c r="BS63" s="344" t="s">
        <v>1784</v>
      </c>
    </row>
    <row r="64" spans="1:71">
      <c r="A64" s="344" t="s">
        <v>62</v>
      </c>
      <c r="B64" s="344" t="s">
        <v>3129</v>
      </c>
      <c r="C64" s="344" t="s">
        <v>65</v>
      </c>
      <c r="D64" s="344" t="s">
        <v>1784</v>
      </c>
      <c r="E64" s="344" t="s">
        <v>1784</v>
      </c>
      <c r="F64" s="344" t="s">
        <v>1784</v>
      </c>
      <c r="G64" s="344" t="s">
        <v>3757</v>
      </c>
      <c r="H64" s="344" t="s">
        <v>1784</v>
      </c>
      <c r="I64" s="344" t="s">
        <v>3758</v>
      </c>
      <c r="J64" s="344" t="s">
        <v>3843</v>
      </c>
      <c r="K64" s="344" t="s">
        <v>3757</v>
      </c>
      <c r="L64" s="344" t="s">
        <v>1330</v>
      </c>
      <c r="M64" s="344" t="s">
        <v>3843</v>
      </c>
      <c r="N64" s="344" t="s">
        <v>3757</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3896</v>
      </c>
      <c r="BR64" s="344" t="s">
        <v>1784</v>
      </c>
      <c r="BS64" s="344" t="s">
        <v>1784</v>
      </c>
    </row>
    <row r="65" spans="1:71">
      <c r="A65" s="344" t="s">
        <v>62</v>
      </c>
      <c r="B65" s="344" t="s">
        <v>2932</v>
      </c>
      <c r="C65" s="344" t="s">
        <v>2933</v>
      </c>
      <c r="D65" s="344" t="s">
        <v>1784</v>
      </c>
      <c r="E65" s="344" t="s">
        <v>1784</v>
      </c>
      <c r="F65" s="344" t="s">
        <v>1784</v>
      </c>
      <c r="G65" s="344" t="s">
        <v>3773</v>
      </c>
      <c r="H65" s="344" t="s">
        <v>2912</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3897</v>
      </c>
      <c r="BR65" s="344" t="s">
        <v>1784</v>
      </c>
      <c r="BS65" s="344" t="s">
        <v>1784</v>
      </c>
    </row>
    <row r="66" spans="1:71">
      <c r="A66" s="344" t="s">
        <v>62</v>
      </c>
      <c r="B66" s="344" t="s">
        <v>2934</v>
      </c>
      <c r="C66" s="344" t="s">
        <v>2933</v>
      </c>
      <c r="D66" s="344" t="s">
        <v>1784</v>
      </c>
      <c r="E66" s="344" t="s">
        <v>1784</v>
      </c>
      <c r="F66" s="344" t="s">
        <v>1784</v>
      </c>
      <c r="G66" s="344" t="s">
        <v>3773</v>
      </c>
      <c r="H66" s="344" t="s">
        <v>2912</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3898</v>
      </c>
      <c r="BR66" s="344" t="s">
        <v>1784</v>
      </c>
      <c r="BS66" s="344" t="s">
        <v>1784</v>
      </c>
    </row>
    <row r="67" spans="1:71">
      <c r="A67" s="344" t="s">
        <v>62</v>
      </c>
      <c r="B67" s="344" t="s">
        <v>2935</v>
      </c>
      <c r="C67" s="344" t="s">
        <v>2936</v>
      </c>
      <c r="D67" s="344" t="s">
        <v>1784</v>
      </c>
      <c r="E67" s="344" t="s">
        <v>1784</v>
      </c>
      <c r="F67" s="344" t="s">
        <v>1784</v>
      </c>
      <c r="G67" s="344" t="s">
        <v>3773</v>
      </c>
      <c r="H67" s="344" t="s">
        <v>2912</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3899</v>
      </c>
      <c r="BR67" s="344" t="s">
        <v>1784</v>
      </c>
      <c r="BS67" s="344" t="s">
        <v>1784</v>
      </c>
    </row>
    <row r="68" spans="1:71">
      <c r="A68" s="345" t="s">
        <v>62</v>
      </c>
      <c r="B68" s="345" t="s">
        <v>2937</v>
      </c>
      <c r="C68" s="345" t="s">
        <v>2938</v>
      </c>
      <c r="D68" s="345" t="s">
        <v>1784</v>
      </c>
      <c r="E68" s="345" t="s">
        <v>1784</v>
      </c>
      <c r="F68" s="345" t="s">
        <v>1784</v>
      </c>
      <c r="G68" s="345" t="s">
        <v>3773</v>
      </c>
      <c r="H68" s="345" t="s">
        <v>2912</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3900</v>
      </c>
      <c r="BR68" s="345"/>
      <c r="BS68" s="346" t="s">
        <v>3775</v>
      </c>
    </row>
    <row r="69" spans="1:71">
      <c r="A69" s="344" t="s">
        <v>62</v>
      </c>
      <c r="B69" s="344" t="s">
        <v>2939</v>
      </c>
      <c r="C69" s="344" t="s">
        <v>2938</v>
      </c>
      <c r="D69" s="344" t="s">
        <v>1784</v>
      </c>
      <c r="E69" s="344" t="s">
        <v>1784</v>
      </c>
      <c r="F69" s="344" t="s">
        <v>1784</v>
      </c>
      <c r="G69" s="344" t="s">
        <v>3773</v>
      </c>
      <c r="H69" s="344" t="s">
        <v>2912</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3901</v>
      </c>
      <c r="BR69" s="344" t="s">
        <v>1784</v>
      </c>
      <c r="BS69" s="347" t="s">
        <v>3775</v>
      </c>
    </row>
    <row r="70" spans="1:71">
      <c r="A70" s="345" t="s">
        <v>62</v>
      </c>
      <c r="B70" s="345" t="s">
        <v>2940</v>
      </c>
      <c r="C70" s="345" t="s">
        <v>2938</v>
      </c>
      <c r="D70" s="345" t="s">
        <v>1784</v>
      </c>
      <c r="E70" s="345" t="s">
        <v>1784</v>
      </c>
      <c r="F70" s="345" t="s">
        <v>1784</v>
      </c>
      <c r="G70" s="345" t="s">
        <v>3773</v>
      </c>
      <c r="H70" s="345" t="s">
        <v>2912</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3902</v>
      </c>
      <c r="BR70" s="345"/>
      <c r="BS70" s="346" t="s">
        <v>3775</v>
      </c>
    </row>
    <row r="71" spans="1:71">
      <c r="A71" s="344" t="s">
        <v>62</v>
      </c>
      <c r="B71" s="344" t="s">
        <v>2941</v>
      </c>
      <c r="C71" s="344" t="s">
        <v>2938</v>
      </c>
      <c r="D71" s="344" t="s">
        <v>1784</v>
      </c>
      <c r="E71" s="344" t="s">
        <v>1784</v>
      </c>
      <c r="F71" s="344" t="s">
        <v>1784</v>
      </c>
      <c r="G71" s="344" t="s">
        <v>3773</v>
      </c>
      <c r="H71" s="344" t="s">
        <v>2912</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3903</v>
      </c>
      <c r="BR71" s="344" t="s">
        <v>1784</v>
      </c>
      <c r="BS71" s="347" t="s">
        <v>3775</v>
      </c>
    </row>
    <row r="72" spans="1:71">
      <c r="A72" s="344" t="s">
        <v>62</v>
      </c>
      <c r="B72" s="344" t="s">
        <v>2942</v>
      </c>
      <c r="C72" s="348" t="s">
        <v>36</v>
      </c>
      <c r="D72" s="344" t="s">
        <v>1784</v>
      </c>
      <c r="E72" s="344" t="s">
        <v>1784</v>
      </c>
      <c r="F72" s="344" t="s">
        <v>1784</v>
      </c>
      <c r="G72" s="344" t="s">
        <v>3757</v>
      </c>
      <c r="H72" s="344" t="s">
        <v>2912</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3904</v>
      </c>
      <c r="BR72" s="344" t="s">
        <v>1784</v>
      </c>
      <c r="BS72" s="347" t="s">
        <v>3775</v>
      </c>
    </row>
    <row r="73" spans="1:71">
      <c r="A73" s="345" t="s">
        <v>62</v>
      </c>
      <c r="B73" s="345" t="s">
        <v>2943</v>
      </c>
      <c r="C73" s="156" t="s">
        <v>35</v>
      </c>
      <c r="D73" s="345" t="s">
        <v>1784</v>
      </c>
      <c r="E73" s="345" t="s">
        <v>1784</v>
      </c>
      <c r="F73" s="345" t="s">
        <v>1784</v>
      </c>
      <c r="G73" s="345" t="s">
        <v>3757</v>
      </c>
      <c r="H73" s="345" t="s">
        <v>2912</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3905</v>
      </c>
      <c r="BR73" s="345"/>
      <c r="BS73" s="346" t="s">
        <v>3775</v>
      </c>
    </row>
    <row r="74" spans="1:71">
      <c r="A74" s="344" t="s">
        <v>62</v>
      </c>
      <c r="B74" s="344" t="s">
        <v>2944</v>
      </c>
      <c r="C74" s="348" t="s">
        <v>40</v>
      </c>
      <c r="D74" s="344" t="s">
        <v>1784</v>
      </c>
      <c r="E74" s="344" t="s">
        <v>1784</v>
      </c>
      <c r="F74" s="344" t="s">
        <v>1784</v>
      </c>
      <c r="G74" s="344" t="s">
        <v>3757</v>
      </c>
      <c r="H74" s="344" t="s">
        <v>2912</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3906</v>
      </c>
      <c r="BR74" s="344" t="s">
        <v>1784</v>
      </c>
      <c r="BS74" s="347" t="s">
        <v>3775</v>
      </c>
    </row>
    <row r="75" spans="1:71">
      <c r="A75" s="345" t="s">
        <v>62</v>
      </c>
      <c r="B75" s="345" t="s">
        <v>2945</v>
      </c>
      <c r="C75" s="345" t="s">
        <v>2946</v>
      </c>
      <c r="D75" s="345" t="s">
        <v>1784</v>
      </c>
      <c r="E75" s="345" t="s">
        <v>1784</v>
      </c>
      <c r="F75" s="345" t="s">
        <v>1784</v>
      </c>
      <c r="G75" s="345" t="s">
        <v>3757</v>
      </c>
      <c r="H75" s="345" t="s">
        <v>2912</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3907</v>
      </c>
      <c r="BR75" s="345"/>
      <c r="BS75" s="346" t="s">
        <v>3775</v>
      </c>
    </row>
    <row r="76" spans="1:71">
      <c r="A76" s="344" t="s">
        <v>62</v>
      </c>
      <c r="B76" s="344" t="s">
        <v>2947</v>
      </c>
      <c r="C76" s="348" t="s">
        <v>35</v>
      </c>
      <c r="D76" s="344" t="s">
        <v>1784</v>
      </c>
      <c r="E76" s="344" t="s">
        <v>1784</v>
      </c>
      <c r="F76" s="344" t="s">
        <v>1784</v>
      </c>
      <c r="G76" s="344" t="s">
        <v>3757</v>
      </c>
      <c r="H76" s="344" t="s">
        <v>2912</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3908</v>
      </c>
      <c r="BR76" s="344" t="s">
        <v>1784</v>
      </c>
      <c r="BS76" s="347" t="s">
        <v>3775</v>
      </c>
    </row>
    <row r="77" spans="1:71">
      <c r="A77" s="345" t="s">
        <v>62</v>
      </c>
      <c r="B77" s="345" t="s">
        <v>2948</v>
      </c>
      <c r="C77" s="156" t="s">
        <v>42</v>
      </c>
      <c r="D77" s="345" t="s">
        <v>1784</v>
      </c>
      <c r="E77" s="345" t="s">
        <v>1784</v>
      </c>
      <c r="F77" s="345" t="s">
        <v>1784</v>
      </c>
      <c r="G77" s="345" t="s">
        <v>3757</v>
      </c>
      <c r="H77" s="345" t="s">
        <v>1784</v>
      </c>
      <c r="I77" s="345" t="s">
        <v>2921</v>
      </c>
      <c r="J77" s="345" t="s">
        <v>2949</v>
      </c>
      <c r="K77" s="345" t="s">
        <v>3773</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3909</v>
      </c>
      <c r="BR77" s="345"/>
      <c r="BS77" s="346" t="s">
        <v>3775</v>
      </c>
    </row>
    <row r="78" spans="1:71">
      <c r="A78" s="347" t="s">
        <v>62</v>
      </c>
      <c r="B78" s="347" t="s">
        <v>3910</v>
      </c>
      <c r="C78" s="347" t="s">
        <v>2951</v>
      </c>
      <c r="D78" s="347" t="s">
        <v>3773</v>
      </c>
      <c r="E78" s="347" t="s">
        <v>3757</v>
      </c>
      <c r="F78" s="347" t="s">
        <v>3773</v>
      </c>
      <c r="G78" s="347" t="s">
        <v>3757</v>
      </c>
      <c r="H78" s="347" t="s">
        <v>1784</v>
      </c>
      <c r="I78" s="347" t="s">
        <v>3854</v>
      </c>
      <c r="J78" s="347"/>
      <c r="K78" s="347" t="s">
        <v>1784</v>
      </c>
      <c r="L78" s="347" t="s">
        <v>3777</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3911</v>
      </c>
      <c r="BR78" s="267" t="s">
        <v>1784</v>
      </c>
      <c r="BS78" s="267" t="s">
        <v>1784</v>
      </c>
    </row>
    <row r="79" spans="1:71">
      <c r="A79" s="346" t="s">
        <v>62</v>
      </c>
      <c r="B79" s="346" t="s">
        <v>3912</v>
      </c>
      <c r="C79" s="346" t="s">
        <v>2951</v>
      </c>
      <c r="D79" s="346" t="s">
        <v>3773</v>
      </c>
      <c r="E79" s="346" t="s">
        <v>3757</v>
      </c>
      <c r="F79" s="346" t="s">
        <v>3773</v>
      </c>
      <c r="G79" s="346" t="s">
        <v>3757</v>
      </c>
      <c r="H79" s="346"/>
      <c r="I79" s="346" t="s">
        <v>3777</v>
      </c>
      <c r="J79" s="346" t="s">
        <v>3886</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3913</v>
      </c>
      <c r="BR79" s="266"/>
      <c r="BS79" s="266"/>
    </row>
    <row r="80" spans="1:71">
      <c r="A80" s="347" t="s">
        <v>62</v>
      </c>
      <c r="B80" s="347" t="s">
        <v>3130</v>
      </c>
      <c r="C80" s="347" t="s">
        <v>2951</v>
      </c>
      <c r="D80" s="347" t="s">
        <v>1784</v>
      </c>
      <c r="E80" s="347" t="s">
        <v>3757</v>
      </c>
      <c r="F80" s="347" t="s">
        <v>3773</v>
      </c>
      <c r="G80" s="347" t="s">
        <v>3757</v>
      </c>
      <c r="H80" s="347" t="s">
        <v>1784</v>
      </c>
      <c r="I80" s="347" t="s">
        <v>3083</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3914</v>
      </c>
      <c r="BR80" s="267" t="s">
        <v>1784</v>
      </c>
      <c r="BS80" s="267" t="s">
        <v>1784</v>
      </c>
    </row>
    <row r="81" spans="1:71">
      <c r="A81" s="201" t="s">
        <v>62</v>
      </c>
      <c r="B81" s="201" t="s">
        <v>3131</v>
      </c>
      <c r="C81" s="201" t="s">
        <v>36</v>
      </c>
      <c r="D81" s="201" t="s">
        <v>3773</v>
      </c>
      <c r="E81" s="266"/>
      <c r="F81" s="266"/>
      <c r="G81" s="266"/>
      <c r="H81" s="266"/>
      <c r="I81" s="201" t="s">
        <v>3083</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3915</v>
      </c>
      <c r="BR81" s="266"/>
      <c r="BS81" s="266"/>
    </row>
    <row r="82" spans="1:71">
      <c r="A82" s="280" t="s">
        <v>62</v>
      </c>
      <c r="B82" s="280" t="s">
        <v>3132</v>
      </c>
      <c r="C82" s="280" t="s">
        <v>35</v>
      </c>
      <c r="D82" s="280" t="s">
        <v>3773</v>
      </c>
      <c r="E82" s="267" t="s">
        <v>1784</v>
      </c>
      <c r="F82" s="267" t="s">
        <v>1784</v>
      </c>
      <c r="G82" s="267" t="s">
        <v>1784</v>
      </c>
      <c r="H82" s="267" t="s">
        <v>1784</v>
      </c>
      <c r="I82" s="280" t="s">
        <v>666</v>
      </c>
      <c r="J82" s="280" t="s">
        <v>3133</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3916</v>
      </c>
      <c r="BR82" s="267" t="s">
        <v>1784</v>
      </c>
      <c r="BS82" s="267" t="s">
        <v>1784</v>
      </c>
    </row>
    <row r="83" spans="1:71">
      <c r="A83" s="201" t="s">
        <v>62</v>
      </c>
      <c r="B83" s="201" t="s">
        <v>3134</v>
      </c>
      <c r="C83" s="201" t="s">
        <v>33</v>
      </c>
      <c r="D83" s="201" t="s">
        <v>3773</v>
      </c>
      <c r="E83" s="266"/>
      <c r="F83" s="266"/>
      <c r="G83" s="266"/>
      <c r="H83" s="266"/>
      <c r="I83" s="201" t="s">
        <v>3083</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3917</v>
      </c>
      <c r="BR83" s="266"/>
      <c r="BS83" s="266"/>
    </row>
    <row r="84" spans="1:71">
      <c r="A84" s="266" t="s">
        <v>62</v>
      </c>
      <c r="B84" s="266" t="s">
        <v>3135</v>
      </c>
      <c r="C84" s="266" t="s">
        <v>3136</v>
      </c>
      <c r="D84" s="266"/>
      <c r="E84" s="266" t="s">
        <v>3918</v>
      </c>
      <c r="F84" s="266" t="s">
        <v>3918</v>
      </c>
      <c r="G84" s="266"/>
      <c r="H84" s="266"/>
      <c r="I84" s="266" t="s">
        <v>1330</v>
      </c>
      <c r="J84" s="266" t="s">
        <v>3137</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3919</v>
      </c>
      <c r="BR84" s="266"/>
      <c r="BS84" s="266"/>
    </row>
    <row r="85" spans="1:71">
      <c r="A85" s="266" t="s">
        <v>62</v>
      </c>
      <c r="B85" s="207" t="s">
        <v>3920</v>
      </c>
      <c r="C85" s="207" t="s">
        <v>3921</v>
      </c>
      <c r="E85" s="207" t="s">
        <v>3918</v>
      </c>
      <c r="F85" s="207" t="s">
        <v>3922</v>
      </c>
      <c r="I85" s="267" t="s">
        <v>3758</v>
      </c>
      <c r="J85" s="207"/>
      <c r="BQ85" s="50" t="s">
        <v>3923</v>
      </c>
    </row>
    <row r="86" spans="1:71">
      <c r="A86" s="266" t="s">
        <v>62</v>
      </c>
      <c r="B86" s="207" t="s">
        <v>2950</v>
      </c>
      <c r="C86" s="207" t="s">
        <v>2951</v>
      </c>
      <c r="E86" s="207" t="s">
        <v>3918</v>
      </c>
      <c r="F86" s="207" t="s">
        <v>3918</v>
      </c>
      <c r="I86" s="207" t="s">
        <v>2925</v>
      </c>
      <c r="J86" s="207" t="s">
        <v>2952</v>
      </c>
      <c r="BQ86" s="50" t="s">
        <v>3924</v>
      </c>
    </row>
    <row r="87" spans="1:71">
      <c r="A87" s="266" t="s">
        <v>62</v>
      </c>
      <c r="B87" s="207" t="s">
        <v>3925</v>
      </c>
      <c r="C87" s="207" t="s">
        <v>3136</v>
      </c>
      <c r="E87" s="207" t="s">
        <v>3922</v>
      </c>
      <c r="F87" s="207" t="s">
        <v>3922</v>
      </c>
      <c r="I87" s="267" t="s">
        <v>3758</v>
      </c>
      <c r="J87" s="207"/>
      <c r="BQ87" s="50" t="s">
        <v>3926</v>
      </c>
    </row>
    <row r="88" spans="1:71">
      <c r="A88" s="266" t="s">
        <v>62</v>
      </c>
      <c r="B88" s="207" t="s">
        <v>3927</v>
      </c>
      <c r="C88" s="207" t="s">
        <v>3928</v>
      </c>
      <c r="E88" s="207" t="s">
        <v>3918</v>
      </c>
      <c r="F88" s="207" t="s">
        <v>3918</v>
      </c>
      <c r="I88" s="267" t="s">
        <v>3758</v>
      </c>
      <c r="J88" s="207"/>
      <c r="BQ88" s="50" t="s">
        <v>3929</v>
      </c>
    </row>
    <row r="89" spans="1:71">
      <c r="A89" s="348" t="s">
        <v>3930</v>
      </c>
      <c r="B89" s="344" t="s">
        <v>3931</v>
      </c>
      <c r="C89" s="348" t="s">
        <v>64</v>
      </c>
      <c r="D89" s="344" t="s">
        <v>1784</v>
      </c>
      <c r="E89" s="344" t="s">
        <v>1784</v>
      </c>
      <c r="F89" s="344" t="s">
        <v>1784</v>
      </c>
      <c r="G89" s="344" t="s">
        <v>3757</v>
      </c>
      <c r="H89" s="344" t="s">
        <v>1784</v>
      </c>
      <c r="I89" s="344" t="s">
        <v>3758</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3932</v>
      </c>
      <c r="BR89" s="344" t="s">
        <v>1784</v>
      </c>
      <c r="BS89" s="344" t="s">
        <v>1784</v>
      </c>
    </row>
    <row r="90" spans="1:71">
      <c r="A90" s="348" t="s">
        <v>66</v>
      </c>
      <c r="B90" s="344" t="s">
        <v>3933</v>
      </c>
      <c r="C90" s="344" t="s">
        <v>35</v>
      </c>
      <c r="D90" s="344" t="s">
        <v>1784</v>
      </c>
      <c r="E90" s="344" t="s">
        <v>1784</v>
      </c>
      <c r="F90" s="344" t="s">
        <v>1784</v>
      </c>
      <c r="G90" s="344" t="s">
        <v>3757</v>
      </c>
      <c r="H90" s="344" t="s">
        <v>1784</v>
      </c>
      <c r="I90" s="344" t="s">
        <v>3758</v>
      </c>
      <c r="J90" s="344" t="s">
        <v>3805</v>
      </c>
      <c r="K90" s="344" t="s">
        <v>3757</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3934</v>
      </c>
      <c r="BR90" s="344" t="s">
        <v>1784</v>
      </c>
      <c r="BS90" s="344" t="s">
        <v>1784</v>
      </c>
    </row>
    <row r="91" spans="1:71">
      <c r="A91" s="344" t="s">
        <v>66</v>
      </c>
      <c r="B91" s="344" t="s">
        <v>3139</v>
      </c>
      <c r="C91" s="344" t="s">
        <v>35</v>
      </c>
      <c r="D91" s="344" t="s">
        <v>1784</v>
      </c>
      <c r="E91" s="344" t="s">
        <v>1784</v>
      </c>
      <c r="F91" s="344" t="s">
        <v>1784</v>
      </c>
      <c r="G91" s="344" t="s">
        <v>3757</v>
      </c>
      <c r="H91" s="344" t="s">
        <v>1784</v>
      </c>
      <c r="I91" s="344" t="s">
        <v>666</v>
      </c>
      <c r="J91" s="344" t="s">
        <v>3140</v>
      </c>
      <c r="K91" s="344" t="s">
        <v>3757</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3935</v>
      </c>
      <c r="BR91" s="344" t="s">
        <v>1784</v>
      </c>
      <c r="BS91" s="344" t="s">
        <v>1784</v>
      </c>
    </row>
    <row r="92" spans="1:71">
      <c r="A92" s="344" t="s">
        <v>66</v>
      </c>
      <c r="B92" s="344" t="s">
        <v>3936</v>
      </c>
      <c r="C92" s="344" t="s">
        <v>35</v>
      </c>
      <c r="D92" s="344" t="s">
        <v>1784</v>
      </c>
      <c r="E92" s="344" t="s">
        <v>1784</v>
      </c>
      <c r="F92" s="344" t="s">
        <v>1784</v>
      </c>
      <c r="G92" s="344" t="s">
        <v>3757</v>
      </c>
      <c r="H92" s="344" t="s">
        <v>1784</v>
      </c>
      <c r="I92" s="344" t="s">
        <v>3822</v>
      </c>
      <c r="J92" s="344" t="s">
        <v>3937</v>
      </c>
      <c r="K92" s="344" t="s">
        <v>3757</v>
      </c>
      <c r="L92" s="344" t="s">
        <v>551</v>
      </c>
      <c r="M92" s="344" t="s">
        <v>3938</v>
      </c>
      <c r="N92" s="344" t="s">
        <v>1784</v>
      </c>
      <c r="O92" s="344" t="s">
        <v>3854</v>
      </c>
      <c r="P92" s="344" t="s">
        <v>3939</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3940</v>
      </c>
      <c r="BR92" s="344" t="s">
        <v>1784</v>
      </c>
      <c r="BS92" s="344" t="s">
        <v>1784</v>
      </c>
    </row>
    <row r="93" spans="1:71">
      <c r="A93" s="344" t="s">
        <v>66</v>
      </c>
      <c r="B93" s="344" t="s">
        <v>3941</v>
      </c>
      <c r="C93" s="344" t="s">
        <v>35</v>
      </c>
      <c r="D93" s="344" t="s">
        <v>1784</v>
      </c>
      <c r="E93" s="344" t="s">
        <v>1784</v>
      </c>
      <c r="F93" s="344" t="s">
        <v>1784</v>
      </c>
      <c r="G93" s="344" t="s">
        <v>3757</v>
      </c>
      <c r="H93" s="344" t="s">
        <v>1784</v>
      </c>
      <c r="I93" s="344" t="s">
        <v>3758</v>
      </c>
      <c r="J93" s="344" t="s">
        <v>3862</v>
      </c>
      <c r="K93" s="344" t="s">
        <v>3757</v>
      </c>
      <c r="L93" s="344" t="s">
        <v>3814</v>
      </c>
      <c r="M93" s="344" t="s">
        <v>1784</v>
      </c>
      <c r="N93" s="344" t="s">
        <v>1784</v>
      </c>
      <c r="O93" s="344" t="s">
        <v>3816</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3942</v>
      </c>
      <c r="BR93" s="344" t="s">
        <v>1784</v>
      </c>
      <c r="BS93" s="344" t="s">
        <v>1784</v>
      </c>
    </row>
    <row r="94" spans="1:71">
      <c r="A94" s="344" t="s">
        <v>66</v>
      </c>
      <c r="B94" s="344" t="s">
        <v>3141</v>
      </c>
      <c r="C94" s="344" t="s">
        <v>35</v>
      </c>
      <c r="D94" s="344" t="s">
        <v>1784</v>
      </c>
      <c r="E94" s="344" t="s">
        <v>1784</v>
      </c>
      <c r="F94" s="344" t="s">
        <v>1784</v>
      </c>
      <c r="G94" s="344" t="s">
        <v>3757</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3943</v>
      </c>
      <c r="BR94" s="344" t="s">
        <v>1784</v>
      </c>
      <c r="BS94" s="344" t="s">
        <v>1784</v>
      </c>
    </row>
    <row r="95" spans="1:71">
      <c r="A95" s="344" t="s">
        <v>66</v>
      </c>
      <c r="B95" s="344" t="s">
        <v>3142</v>
      </c>
      <c r="C95" s="344" t="s">
        <v>35</v>
      </c>
      <c r="D95" s="344" t="s">
        <v>1784</v>
      </c>
      <c r="E95" s="344" t="s">
        <v>1784</v>
      </c>
      <c r="F95" s="344" t="s">
        <v>1784</v>
      </c>
      <c r="G95" s="344" t="s">
        <v>3757</v>
      </c>
      <c r="H95" s="344" t="s">
        <v>1784</v>
      </c>
      <c r="I95" s="344" t="s">
        <v>666</v>
      </c>
      <c r="J95" s="344" t="s">
        <v>3143</v>
      </c>
      <c r="K95" s="344" t="s">
        <v>3757</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3944</v>
      </c>
      <c r="BR95" s="344" t="s">
        <v>1784</v>
      </c>
      <c r="BS95" s="344" t="s">
        <v>1784</v>
      </c>
    </row>
    <row r="96" spans="1:71">
      <c r="A96" s="344" t="s">
        <v>66</v>
      </c>
      <c r="B96" s="344" t="s">
        <v>3144</v>
      </c>
      <c r="C96" s="344" t="s">
        <v>35</v>
      </c>
      <c r="D96" s="344" t="s">
        <v>1784</v>
      </c>
      <c r="E96" s="344" t="s">
        <v>1784</v>
      </c>
      <c r="F96" s="344" t="s">
        <v>1784</v>
      </c>
      <c r="G96" s="344" t="s">
        <v>3757</v>
      </c>
      <c r="H96" s="344" t="s">
        <v>1784</v>
      </c>
      <c r="I96" s="344" t="s">
        <v>214</v>
      </c>
      <c r="J96" s="344" t="s">
        <v>3145</v>
      </c>
      <c r="K96" s="344" t="s">
        <v>3757</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3945</v>
      </c>
      <c r="BR96" s="344" t="s">
        <v>1784</v>
      </c>
      <c r="BS96" s="344" t="s">
        <v>1784</v>
      </c>
    </row>
    <row r="97" spans="1:71">
      <c r="A97" s="344" t="s">
        <v>66</v>
      </c>
      <c r="B97" s="344" t="s">
        <v>3600</v>
      </c>
      <c r="C97" s="344" t="s">
        <v>36</v>
      </c>
      <c r="D97" s="344" t="s">
        <v>1784</v>
      </c>
      <c r="E97" s="344" t="s">
        <v>1784</v>
      </c>
      <c r="F97" s="344" t="s">
        <v>1784</v>
      </c>
      <c r="G97" s="344" t="s">
        <v>3757</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3946</v>
      </c>
      <c r="BR97" s="344" t="s">
        <v>1784</v>
      </c>
      <c r="BS97" s="344" t="s">
        <v>1784</v>
      </c>
    </row>
    <row r="98" spans="1:71">
      <c r="A98" s="344" t="s">
        <v>66</v>
      </c>
      <c r="B98" s="344" t="s">
        <v>3947</v>
      </c>
      <c r="C98" s="344" t="s">
        <v>36</v>
      </c>
      <c r="D98" s="344" t="s">
        <v>1784</v>
      </c>
      <c r="E98" s="344" t="s">
        <v>1784</v>
      </c>
      <c r="F98" s="344" t="s">
        <v>1784</v>
      </c>
      <c r="G98" s="344" t="s">
        <v>3757</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3948</v>
      </c>
      <c r="BR98" s="344" t="s">
        <v>1784</v>
      </c>
      <c r="BS98" s="344" t="s">
        <v>1784</v>
      </c>
    </row>
    <row r="99" spans="1:71">
      <c r="A99" s="344" t="s">
        <v>66</v>
      </c>
      <c r="B99" s="344" t="s">
        <v>3146</v>
      </c>
      <c r="C99" s="344" t="s">
        <v>38</v>
      </c>
      <c r="D99" s="344" t="s">
        <v>1784</v>
      </c>
      <c r="E99" s="344" t="s">
        <v>1784</v>
      </c>
      <c r="F99" s="344" t="s">
        <v>1784</v>
      </c>
      <c r="G99" s="344" t="s">
        <v>3757</v>
      </c>
      <c r="H99" s="344" t="s">
        <v>1784</v>
      </c>
      <c r="I99" s="344" t="s">
        <v>214</v>
      </c>
      <c r="J99" s="344" t="s">
        <v>3949</v>
      </c>
      <c r="K99" s="344" t="s">
        <v>3757</v>
      </c>
      <c r="L99" s="344" t="s">
        <v>3950</v>
      </c>
      <c r="M99" s="344" t="s">
        <v>3949</v>
      </c>
      <c r="N99" s="344" t="s">
        <v>3757</v>
      </c>
      <c r="O99" s="344" t="s">
        <v>3951</v>
      </c>
      <c r="P99" s="344" t="s">
        <v>3949</v>
      </c>
      <c r="Q99" s="344" t="s">
        <v>3757</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3952</v>
      </c>
      <c r="BR99" s="344" t="s">
        <v>1784</v>
      </c>
      <c r="BS99" s="344" t="s">
        <v>1784</v>
      </c>
    </row>
    <row r="100" spans="1:71">
      <c r="A100" s="344" t="s">
        <v>66</v>
      </c>
      <c r="B100" s="344" t="s">
        <v>3149</v>
      </c>
      <c r="C100" s="344" t="s">
        <v>40</v>
      </c>
      <c r="D100" s="344" t="s">
        <v>1784</v>
      </c>
      <c r="E100" s="344" t="s">
        <v>1784</v>
      </c>
      <c r="F100" s="344" t="s">
        <v>1784</v>
      </c>
      <c r="G100" s="344" t="s">
        <v>3757</v>
      </c>
      <c r="H100" s="344" t="s">
        <v>1784</v>
      </c>
      <c r="I100" s="344" t="s">
        <v>214</v>
      </c>
      <c r="J100" s="344" t="s">
        <v>3953</v>
      </c>
      <c r="K100" s="344" t="s">
        <v>3773</v>
      </c>
      <c r="L100" s="344" t="s">
        <v>3626</v>
      </c>
      <c r="M100" s="344" t="s">
        <v>3953</v>
      </c>
      <c r="N100" s="344" t="s">
        <v>3773</v>
      </c>
      <c r="O100" s="344" t="s">
        <v>235</v>
      </c>
      <c r="P100" s="344" t="s">
        <v>3953</v>
      </c>
      <c r="Q100" s="344" t="s">
        <v>3773</v>
      </c>
      <c r="R100" s="344" t="s">
        <v>3777</v>
      </c>
      <c r="S100" s="344" t="s">
        <v>3954</v>
      </c>
      <c r="T100" s="344" t="s">
        <v>3773</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3955</v>
      </c>
      <c r="BR100" s="344" t="s">
        <v>1784</v>
      </c>
      <c r="BS100" s="344" t="s">
        <v>1784</v>
      </c>
    </row>
    <row r="101" spans="1:71">
      <c r="A101" s="344" t="s">
        <v>66</v>
      </c>
      <c r="B101" s="344" t="s">
        <v>3956</v>
      </c>
      <c r="C101" s="344" t="s">
        <v>40</v>
      </c>
      <c r="D101" s="344" t="s">
        <v>1784</v>
      </c>
      <c r="E101" s="344" t="s">
        <v>1784</v>
      </c>
      <c r="F101" s="344" t="s">
        <v>1784</v>
      </c>
      <c r="G101" s="344" t="s">
        <v>3757</v>
      </c>
      <c r="H101" s="344" t="s">
        <v>1784</v>
      </c>
      <c r="I101" s="344" t="s">
        <v>3758</v>
      </c>
      <c r="J101" s="344" t="s">
        <v>3957</v>
      </c>
      <c r="K101" s="344" t="s">
        <v>3757</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3958</v>
      </c>
      <c r="BR101" s="344" t="s">
        <v>1784</v>
      </c>
      <c r="BS101" s="344" t="s">
        <v>1784</v>
      </c>
    </row>
    <row r="102" spans="1:71">
      <c r="A102" s="344" t="s">
        <v>66</v>
      </c>
      <c r="B102" s="344" t="s">
        <v>3959</v>
      </c>
      <c r="C102" s="344" t="s">
        <v>40</v>
      </c>
      <c r="D102" s="344" t="s">
        <v>1784</v>
      </c>
      <c r="E102" s="344" t="s">
        <v>1784</v>
      </c>
      <c r="F102" s="344" t="s">
        <v>1784</v>
      </c>
      <c r="G102" s="344" t="s">
        <v>3757</v>
      </c>
      <c r="H102" s="344" t="s">
        <v>1784</v>
      </c>
      <c r="I102" s="344" t="s">
        <v>3960</v>
      </c>
      <c r="J102" s="344" t="s">
        <v>3961</v>
      </c>
      <c r="K102" s="344" t="s">
        <v>3757</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3962</v>
      </c>
      <c r="BR102" s="344" t="s">
        <v>1784</v>
      </c>
      <c r="BS102" s="344" t="s">
        <v>1784</v>
      </c>
    </row>
    <row r="103" spans="1:71">
      <c r="A103" s="344" t="s">
        <v>66</v>
      </c>
      <c r="B103" s="344" t="s">
        <v>3152</v>
      </c>
      <c r="C103" s="344" t="s">
        <v>42</v>
      </c>
      <c r="D103" s="344" t="s">
        <v>1784</v>
      </c>
      <c r="E103" s="344" t="s">
        <v>1784</v>
      </c>
      <c r="F103" s="344" t="s">
        <v>1784</v>
      </c>
      <c r="G103" s="344" t="s">
        <v>3757</v>
      </c>
      <c r="H103" s="344" t="s">
        <v>1784</v>
      </c>
      <c r="I103" s="344" t="s">
        <v>214</v>
      </c>
      <c r="J103" s="344" t="s">
        <v>3153</v>
      </c>
      <c r="K103" s="344" t="s">
        <v>3757</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3963</v>
      </c>
      <c r="BR103" s="344" t="s">
        <v>1784</v>
      </c>
      <c r="BS103" s="344" t="s">
        <v>1784</v>
      </c>
    </row>
    <row r="104" spans="1:71">
      <c r="A104" s="344" t="s">
        <v>66</v>
      </c>
      <c r="B104" s="344" t="s">
        <v>3154</v>
      </c>
      <c r="C104" s="344" t="s">
        <v>44</v>
      </c>
      <c r="D104" s="344" t="s">
        <v>1784</v>
      </c>
      <c r="E104" s="344" t="s">
        <v>1784</v>
      </c>
      <c r="F104" s="344" t="s">
        <v>1784</v>
      </c>
      <c r="G104" s="344" t="s">
        <v>3757</v>
      </c>
      <c r="H104" s="344" t="s">
        <v>1784</v>
      </c>
      <c r="I104" s="344" t="s">
        <v>214</v>
      </c>
      <c r="J104" s="344" t="s">
        <v>3155</v>
      </c>
      <c r="K104" s="344" t="s">
        <v>3757</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3964</v>
      </c>
      <c r="BR104" s="344" t="s">
        <v>1784</v>
      </c>
      <c r="BS104" s="344" t="s">
        <v>1784</v>
      </c>
    </row>
    <row r="105" spans="1:71">
      <c r="A105" s="344" t="s">
        <v>66</v>
      </c>
      <c r="B105" s="344" t="s">
        <v>3156</v>
      </c>
      <c r="C105" s="344" t="s">
        <v>44</v>
      </c>
      <c r="D105" s="344" t="s">
        <v>1784</v>
      </c>
      <c r="E105" s="344" t="s">
        <v>1784</v>
      </c>
      <c r="F105" s="344" t="s">
        <v>1784</v>
      </c>
      <c r="G105" s="344" t="s">
        <v>3757</v>
      </c>
      <c r="H105" s="344" t="s">
        <v>1784</v>
      </c>
      <c r="I105" s="344" t="s">
        <v>214</v>
      </c>
      <c r="J105" s="344" t="s">
        <v>3157</v>
      </c>
      <c r="K105" s="344" t="s">
        <v>3757</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3965</v>
      </c>
      <c r="BR105" s="344" t="s">
        <v>1784</v>
      </c>
      <c r="BS105" s="344" t="s">
        <v>1784</v>
      </c>
    </row>
    <row r="106" spans="1:71">
      <c r="A106" s="344" t="s">
        <v>66</v>
      </c>
      <c r="B106" s="344" t="s">
        <v>3966</v>
      </c>
      <c r="C106" s="344" t="s">
        <v>44</v>
      </c>
      <c r="D106" s="344" t="s">
        <v>1784</v>
      </c>
      <c r="E106" s="344" t="s">
        <v>1784</v>
      </c>
      <c r="F106" s="344" t="s">
        <v>1784</v>
      </c>
      <c r="G106" s="344" t="s">
        <v>3757</v>
      </c>
      <c r="H106" s="344" t="s">
        <v>1784</v>
      </c>
      <c r="I106" s="344" t="s">
        <v>3758</v>
      </c>
      <c r="J106" s="344" t="s">
        <v>3957</v>
      </c>
      <c r="K106" s="344" t="s">
        <v>3757</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3967</v>
      </c>
      <c r="BR106" s="344" t="s">
        <v>1784</v>
      </c>
      <c r="BS106" s="344" t="s">
        <v>1784</v>
      </c>
    </row>
    <row r="107" spans="1:71">
      <c r="A107" s="344" t="s">
        <v>66</v>
      </c>
      <c r="B107" s="344" t="s">
        <v>3158</v>
      </c>
      <c r="C107" s="344" t="s">
        <v>64</v>
      </c>
      <c r="D107" s="344" t="s">
        <v>1784</v>
      </c>
      <c r="E107" s="344" t="s">
        <v>1784</v>
      </c>
      <c r="F107" s="344" t="s">
        <v>1784</v>
      </c>
      <c r="G107" s="344" t="s">
        <v>3757</v>
      </c>
      <c r="H107" s="344" t="s">
        <v>1784</v>
      </c>
      <c r="I107" s="344" t="s">
        <v>214</v>
      </c>
      <c r="J107" s="344" t="s">
        <v>3159</v>
      </c>
      <c r="K107" s="344" t="s">
        <v>3757</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3968</v>
      </c>
      <c r="BR107" s="344" t="s">
        <v>1784</v>
      </c>
      <c r="BS107" s="344" t="s">
        <v>1784</v>
      </c>
    </row>
    <row r="108" spans="1:71">
      <c r="A108" s="344" t="s">
        <v>66</v>
      </c>
      <c r="B108" s="344" t="s">
        <v>3969</v>
      </c>
      <c r="C108" s="344" t="s">
        <v>65</v>
      </c>
      <c r="D108" s="344" t="s">
        <v>1784</v>
      </c>
      <c r="E108" s="344" t="s">
        <v>1784</v>
      </c>
      <c r="F108" s="344" t="s">
        <v>1784</v>
      </c>
      <c r="G108" s="344" t="s">
        <v>3757</v>
      </c>
      <c r="H108" s="344" t="s">
        <v>1784</v>
      </c>
      <c r="I108" s="344" t="s">
        <v>3758</v>
      </c>
      <c r="J108" s="344" t="s">
        <v>3970</v>
      </c>
      <c r="K108" s="344" t="s">
        <v>3757</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3971</v>
      </c>
      <c r="BR108" s="344" t="s">
        <v>1784</v>
      </c>
      <c r="BS108" s="344" t="s">
        <v>1784</v>
      </c>
    </row>
    <row r="109" spans="1:71">
      <c r="A109" s="344" t="s">
        <v>66</v>
      </c>
      <c r="B109" s="344" t="s">
        <v>3972</v>
      </c>
      <c r="C109" s="344" t="s">
        <v>65</v>
      </c>
      <c r="D109" s="344" t="s">
        <v>1784</v>
      </c>
      <c r="E109" s="344" t="s">
        <v>1784</v>
      </c>
      <c r="F109" s="344" t="s">
        <v>1784</v>
      </c>
      <c r="G109" s="344" t="s">
        <v>3757</v>
      </c>
      <c r="H109" s="344" t="s">
        <v>1784</v>
      </c>
      <c r="I109" s="344" t="s">
        <v>1689</v>
      </c>
      <c r="J109" s="344" t="s">
        <v>3973</v>
      </c>
      <c r="K109" s="344" t="s">
        <v>3773</v>
      </c>
      <c r="L109" s="344" t="s">
        <v>3886</v>
      </c>
      <c r="M109" s="344" t="s">
        <v>3974</v>
      </c>
      <c r="N109" s="344" t="s">
        <v>3773</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3975</v>
      </c>
      <c r="BR109" s="344" t="s">
        <v>1784</v>
      </c>
      <c r="BS109" s="347" t="s">
        <v>3775</v>
      </c>
    </row>
    <row r="110" spans="1:71">
      <c r="A110" s="344" t="s">
        <v>66</v>
      </c>
      <c r="B110" s="344" t="s">
        <v>3976</v>
      </c>
      <c r="C110" s="344" t="s">
        <v>65</v>
      </c>
      <c r="D110" s="344" t="s">
        <v>1784</v>
      </c>
      <c r="E110" s="344" t="s">
        <v>1784</v>
      </c>
      <c r="F110" s="344" t="s">
        <v>1784</v>
      </c>
      <c r="G110" s="344" t="s">
        <v>3757</v>
      </c>
      <c r="H110" s="344" t="s">
        <v>1784</v>
      </c>
      <c r="I110" s="344" t="s">
        <v>3777</v>
      </c>
      <c r="J110" s="344" t="s">
        <v>3977</v>
      </c>
      <c r="K110" s="344" t="s">
        <v>3757</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3978</v>
      </c>
      <c r="BR110" s="344" t="s">
        <v>1784</v>
      </c>
      <c r="BS110" s="344" t="s">
        <v>1784</v>
      </c>
    </row>
    <row r="111" spans="1:71">
      <c r="A111" s="344" t="s">
        <v>66</v>
      </c>
      <c r="B111" s="344" t="s">
        <v>3160</v>
      </c>
      <c r="C111" s="348" t="s">
        <v>63</v>
      </c>
      <c r="D111" s="344" t="s">
        <v>1784</v>
      </c>
      <c r="E111" s="344" t="s">
        <v>1784</v>
      </c>
      <c r="F111" s="344" t="s">
        <v>1784</v>
      </c>
      <c r="G111" s="344" t="s">
        <v>3757</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3979</v>
      </c>
      <c r="BR111" s="344" t="s">
        <v>1784</v>
      </c>
      <c r="BS111" s="344" t="s">
        <v>1784</v>
      </c>
    </row>
    <row r="112" spans="1:71">
      <c r="A112" s="347" t="s">
        <v>66</v>
      </c>
      <c r="B112" s="347" t="s">
        <v>3161</v>
      </c>
      <c r="C112" s="347" t="s">
        <v>3162</v>
      </c>
      <c r="D112" s="347" t="s">
        <v>1784</v>
      </c>
      <c r="E112" s="347" t="s">
        <v>3757</v>
      </c>
      <c r="F112" s="347" t="s">
        <v>3757</v>
      </c>
      <c r="G112" s="347" t="s">
        <v>3757</v>
      </c>
      <c r="H112" s="347" t="s">
        <v>1784</v>
      </c>
      <c r="I112" s="347" t="s">
        <v>3083</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3980</v>
      </c>
      <c r="BR112" s="267"/>
      <c r="BS112" s="267" t="s">
        <v>1784</v>
      </c>
    </row>
    <row r="113" spans="1:71">
      <c r="A113" s="347" t="s">
        <v>66</v>
      </c>
      <c r="B113" s="347" t="s">
        <v>3163</v>
      </c>
      <c r="C113" s="347" t="s">
        <v>2933</v>
      </c>
      <c r="D113" s="347" t="s">
        <v>1784</v>
      </c>
      <c r="E113" s="347" t="s">
        <v>3757</v>
      </c>
      <c r="F113" s="347" t="s">
        <v>3773</v>
      </c>
      <c r="G113" s="347" t="s">
        <v>3757</v>
      </c>
      <c r="H113" s="347" t="s">
        <v>1784</v>
      </c>
      <c r="I113" s="347" t="s">
        <v>3763</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3981</v>
      </c>
      <c r="BR113" s="267" t="s">
        <v>1784</v>
      </c>
      <c r="BS113" s="267" t="s">
        <v>1784</v>
      </c>
    </row>
    <row r="114" spans="1:71">
      <c r="A114" s="347" t="s">
        <v>66</v>
      </c>
      <c r="B114" s="347" t="s">
        <v>3165</v>
      </c>
      <c r="C114" s="347" t="s">
        <v>2933</v>
      </c>
      <c r="D114" s="347" t="s">
        <v>1784</v>
      </c>
      <c r="E114" s="347" t="s">
        <v>3757</v>
      </c>
      <c r="F114" s="347" t="s">
        <v>3757</v>
      </c>
      <c r="G114" s="347" t="s">
        <v>3757</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3982</v>
      </c>
      <c r="BR114" s="267" t="s">
        <v>1784</v>
      </c>
      <c r="BS114" s="267" t="s">
        <v>1784</v>
      </c>
    </row>
    <row r="115" spans="1:71">
      <c r="A115" s="347" t="s">
        <v>66</v>
      </c>
      <c r="B115" s="347" t="s">
        <v>3983</v>
      </c>
      <c r="C115" s="347" t="s">
        <v>2933</v>
      </c>
      <c r="D115" s="347" t="s">
        <v>1784</v>
      </c>
      <c r="E115" s="347" t="s">
        <v>3757</v>
      </c>
      <c r="F115" s="347" t="s">
        <v>3757</v>
      </c>
      <c r="G115" s="347" t="s">
        <v>3757</v>
      </c>
      <c r="H115" s="347" t="s">
        <v>1784</v>
      </c>
      <c r="I115" s="347" t="s">
        <v>3886</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3984</v>
      </c>
      <c r="BR115" s="267" t="s">
        <v>1784</v>
      </c>
      <c r="BS115" s="267" t="s">
        <v>1784</v>
      </c>
    </row>
    <row r="116" spans="1:71">
      <c r="A116" s="347" t="s">
        <v>66</v>
      </c>
      <c r="B116" s="347" t="s">
        <v>3985</v>
      </c>
      <c r="C116" s="347" t="s">
        <v>3986</v>
      </c>
      <c r="D116" s="347" t="s">
        <v>1784</v>
      </c>
      <c r="E116" s="347" t="s">
        <v>3757</v>
      </c>
      <c r="F116" s="347" t="s">
        <v>3757</v>
      </c>
      <c r="G116" s="347" t="s">
        <v>3757</v>
      </c>
      <c r="H116" s="347" t="s">
        <v>1784</v>
      </c>
      <c r="I116" s="347" t="s">
        <v>3987</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3988</v>
      </c>
      <c r="BR116" s="267" t="s">
        <v>1784</v>
      </c>
      <c r="BS116" s="267" t="s">
        <v>1784</v>
      </c>
    </row>
    <row r="117" spans="1:71">
      <c r="A117" s="267" t="s">
        <v>66</v>
      </c>
      <c r="B117" s="267" t="s">
        <v>3989</v>
      </c>
      <c r="C117" s="267" t="s">
        <v>64</v>
      </c>
      <c r="D117" s="267" t="s">
        <v>1784</v>
      </c>
      <c r="E117" s="267" t="s">
        <v>1784</v>
      </c>
      <c r="F117" s="267" t="s">
        <v>1784</v>
      </c>
      <c r="G117" s="267" t="s">
        <v>1784</v>
      </c>
      <c r="H117" s="267" t="s">
        <v>1784</v>
      </c>
      <c r="I117" s="267" t="s">
        <v>3777</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3990</v>
      </c>
      <c r="BR117" s="267" t="s">
        <v>1784</v>
      </c>
      <c r="BS117" s="267" t="s">
        <v>1784</v>
      </c>
    </row>
    <row r="118" spans="1:71">
      <c r="A118" s="267" t="s">
        <v>66</v>
      </c>
      <c r="B118" s="267" t="s">
        <v>2954</v>
      </c>
      <c r="C118" s="267" t="s">
        <v>40</v>
      </c>
      <c r="D118" s="267" t="s">
        <v>1784</v>
      </c>
      <c r="E118" s="267" t="s">
        <v>1784</v>
      </c>
      <c r="F118" s="267" t="s">
        <v>1784</v>
      </c>
      <c r="G118" s="267" t="s">
        <v>3773</v>
      </c>
      <c r="H118" s="267" t="s">
        <v>2912</v>
      </c>
      <c r="I118" s="267" t="s">
        <v>1784</v>
      </c>
      <c r="J118" s="280" t="s">
        <v>3991</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3992</v>
      </c>
      <c r="BR118" s="267" t="s">
        <v>1784</v>
      </c>
      <c r="BS118" s="267" t="s">
        <v>1784</v>
      </c>
    </row>
    <row r="119" spans="1:71">
      <c r="A119" s="50" t="s">
        <v>66</v>
      </c>
      <c r="B119" s="207" t="s">
        <v>3993</v>
      </c>
      <c r="C119" s="207" t="s">
        <v>3273</v>
      </c>
      <c r="E119" s="207" t="s">
        <v>3918</v>
      </c>
      <c r="F119" s="207" t="s">
        <v>3918</v>
      </c>
      <c r="I119" s="207" t="s">
        <v>3994</v>
      </c>
      <c r="J119" s="207" t="s">
        <v>3995</v>
      </c>
      <c r="BQ119" s="50" t="s">
        <v>3996</v>
      </c>
    </row>
    <row r="120" spans="1:71">
      <c r="A120" s="344" t="s">
        <v>70</v>
      </c>
      <c r="B120" s="344" t="s">
        <v>3167</v>
      </c>
      <c r="C120" s="344" t="s">
        <v>36</v>
      </c>
      <c r="D120" s="344" t="s">
        <v>1784</v>
      </c>
      <c r="E120" s="344" t="s">
        <v>1784</v>
      </c>
      <c r="F120" s="344" t="s">
        <v>1784</v>
      </c>
      <c r="G120" s="344" t="s">
        <v>3757</v>
      </c>
      <c r="H120" s="344" t="s">
        <v>1784</v>
      </c>
      <c r="I120" s="344" t="s">
        <v>3083</v>
      </c>
      <c r="J120" s="344" t="s">
        <v>3168</v>
      </c>
      <c r="K120" s="344" t="s">
        <v>3757</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3997</v>
      </c>
      <c r="BR120" s="344" t="s">
        <v>1784</v>
      </c>
      <c r="BS120" s="344" t="s">
        <v>1784</v>
      </c>
    </row>
    <row r="121" spans="1:71">
      <c r="A121" s="344" t="s">
        <v>70</v>
      </c>
      <c r="B121" s="344" t="s">
        <v>3998</v>
      </c>
      <c r="C121" s="344" t="s">
        <v>38</v>
      </c>
      <c r="D121" s="344" t="s">
        <v>1784</v>
      </c>
      <c r="E121" s="344" t="s">
        <v>1784</v>
      </c>
      <c r="F121" s="344" t="s">
        <v>1784</v>
      </c>
      <c r="G121" s="344" t="s">
        <v>3757</v>
      </c>
      <c r="H121" s="344" t="s">
        <v>1784</v>
      </c>
      <c r="I121" s="344" t="s">
        <v>3822</v>
      </c>
      <c r="J121" s="344" t="s">
        <v>3999</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4000</v>
      </c>
      <c r="BR121" s="344"/>
      <c r="BS121" s="344"/>
    </row>
    <row r="122" spans="1:71">
      <c r="A122" s="344" t="s">
        <v>70</v>
      </c>
      <c r="B122" s="344" t="s">
        <v>3169</v>
      </c>
      <c r="C122" s="344" t="s">
        <v>38</v>
      </c>
      <c r="D122" s="344" t="s">
        <v>1784</v>
      </c>
      <c r="E122" s="344" t="s">
        <v>1784</v>
      </c>
      <c r="F122" s="344" t="s">
        <v>1784</v>
      </c>
      <c r="G122" s="344" t="s">
        <v>3757</v>
      </c>
      <c r="H122" s="344" t="s">
        <v>1784</v>
      </c>
      <c r="I122" s="344" t="s">
        <v>3083</v>
      </c>
      <c r="J122" s="344" t="s">
        <v>3170</v>
      </c>
      <c r="K122" s="344" t="s">
        <v>3757</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4001</v>
      </c>
      <c r="BR122" s="344" t="s">
        <v>1784</v>
      </c>
      <c r="BS122" s="344" t="s">
        <v>1784</v>
      </c>
    </row>
    <row r="123" spans="1:71">
      <c r="A123" s="344" t="s">
        <v>70</v>
      </c>
      <c r="B123" s="344" t="s">
        <v>4002</v>
      </c>
      <c r="C123" s="344" t="s">
        <v>40</v>
      </c>
      <c r="D123" s="344" t="s">
        <v>1784</v>
      </c>
      <c r="E123" s="344" t="s">
        <v>1784</v>
      </c>
      <c r="F123" s="344" t="s">
        <v>1784</v>
      </c>
      <c r="G123" s="344" t="s">
        <v>3757</v>
      </c>
      <c r="H123" s="344" t="s">
        <v>1784</v>
      </c>
      <c r="I123" s="344" t="s">
        <v>3758</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4003</v>
      </c>
      <c r="BR123" s="344"/>
      <c r="BS123" s="344"/>
    </row>
    <row r="124" spans="1:71">
      <c r="A124" s="344" t="s">
        <v>70</v>
      </c>
      <c r="B124" s="344" t="s">
        <v>4004</v>
      </c>
      <c r="C124" s="344" t="s">
        <v>40</v>
      </c>
      <c r="D124" s="344" t="s">
        <v>1784</v>
      </c>
      <c r="E124" s="344" t="s">
        <v>1784</v>
      </c>
      <c r="F124" s="344" t="s">
        <v>1784</v>
      </c>
      <c r="G124" s="344" t="s">
        <v>3757</v>
      </c>
      <c r="H124" s="344" t="s">
        <v>1784</v>
      </c>
      <c r="I124" s="344" t="s">
        <v>3758</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4005</v>
      </c>
      <c r="BR124" s="344" t="s">
        <v>1784</v>
      </c>
      <c r="BS124" s="344" t="s">
        <v>1784</v>
      </c>
    </row>
    <row r="125" spans="1:71">
      <c r="A125" s="344" t="s">
        <v>70</v>
      </c>
      <c r="B125" s="344" t="s">
        <v>3171</v>
      </c>
      <c r="C125" s="344" t="s">
        <v>40</v>
      </c>
      <c r="D125" s="344" t="s">
        <v>1784</v>
      </c>
      <c r="E125" s="344" t="s">
        <v>1784</v>
      </c>
      <c r="F125" s="344" t="s">
        <v>1784</v>
      </c>
      <c r="G125" s="344" t="s">
        <v>3757</v>
      </c>
      <c r="H125" s="344" t="s">
        <v>1784</v>
      </c>
      <c r="I125" s="344" t="s">
        <v>666</v>
      </c>
      <c r="J125" s="344" t="s">
        <v>4006</v>
      </c>
      <c r="K125" s="344" t="s">
        <v>3757</v>
      </c>
      <c r="L125" s="344" t="s">
        <v>3822</v>
      </c>
      <c r="M125" s="344" t="s">
        <v>4007</v>
      </c>
      <c r="N125" s="344" t="s">
        <v>3757</v>
      </c>
      <c r="O125" s="344" t="s">
        <v>3681</v>
      </c>
      <c r="P125" s="344" t="s">
        <v>4007</v>
      </c>
      <c r="Q125" s="344" t="s">
        <v>3757</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4008</v>
      </c>
      <c r="BR125" s="344"/>
      <c r="BS125" s="344"/>
    </row>
    <row r="126" spans="1:71">
      <c r="A126" s="344" t="s">
        <v>70</v>
      </c>
      <c r="B126" s="344" t="s">
        <v>3174</v>
      </c>
      <c r="C126" s="344" t="s">
        <v>42</v>
      </c>
      <c r="D126" s="344" t="s">
        <v>1784</v>
      </c>
      <c r="E126" s="344" t="s">
        <v>1784</v>
      </c>
      <c r="F126" s="344" t="s">
        <v>1784</v>
      </c>
      <c r="G126" s="344" t="s">
        <v>3757</v>
      </c>
      <c r="H126" s="344" t="s">
        <v>1784</v>
      </c>
      <c r="I126" s="344" t="s">
        <v>3777</v>
      </c>
      <c r="J126" s="344" t="s">
        <v>4009</v>
      </c>
      <c r="K126" s="344" t="s">
        <v>3757</v>
      </c>
      <c r="L126" s="344" t="s">
        <v>214</v>
      </c>
      <c r="M126" s="344" t="s">
        <v>4009</v>
      </c>
      <c r="N126" s="344" t="s">
        <v>3757</v>
      </c>
      <c r="O126" s="344" t="s">
        <v>3886</v>
      </c>
      <c r="P126" s="344" t="s">
        <v>1784</v>
      </c>
      <c r="Q126" s="344" t="s">
        <v>1784</v>
      </c>
      <c r="R126" s="344" t="s">
        <v>1689</v>
      </c>
      <c r="S126" s="344" t="s">
        <v>1784</v>
      </c>
      <c r="T126" s="344" t="s">
        <v>1784</v>
      </c>
      <c r="U126" s="344" t="s">
        <v>4010</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4011</v>
      </c>
      <c r="BR126" s="344" t="s">
        <v>1784</v>
      </c>
      <c r="BS126" s="344" t="s">
        <v>1784</v>
      </c>
    </row>
    <row r="127" spans="1:71">
      <c r="A127" s="344" t="s">
        <v>70</v>
      </c>
      <c r="B127" s="344" t="s">
        <v>4012</v>
      </c>
      <c r="C127" s="344" t="s">
        <v>42</v>
      </c>
      <c r="D127" s="344" t="s">
        <v>1784</v>
      </c>
      <c r="E127" s="344" t="s">
        <v>1784</v>
      </c>
      <c r="F127" s="344" t="s">
        <v>1784</v>
      </c>
      <c r="G127" s="344" t="s">
        <v>3757</v>
      </c>
      <c r="H127" s="344" t="s">
        <v>1784</v>
      </c>
      <c r="I127" s="344" t="s">
        <v>3758</v>
      </c>
      <c r="J127" s="344" t="s">
        <v>4013</v>
      </c>
      <c r="K127" s="344" t="s">
        <v>3757</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4014</v>
      </c>
      <c r="BR127" s="344"/>
      <c r="BS127" s="344"/>
    </row>
    <row r="128" spans="1:71">
      <c r="A128" s="344" t="s">
        <v>70</v>
      </c>
      <c r="B128" s="344" t="s">
        <v>2957</v>
      </c>
      <c r="C128" s="344" t="s">
        <v>42</v>
      </c>
      <c r="D128" s="344" t="s">
        <v>1784</v>
      </c>
      <c r="E128" s="344" t="s">
        <v>1784</v>
      </c>
      <c r="F128" s="344" t="s">
        <v>1784</v>
      </c>
      <c r="G128" s="344" t="s">
        <v>3757</v>
      </c>
      <c r="H128" s="344" t="s">
        <v>1784</v>
      </c>
      <c r="I128" s="344" t="s">
        <v>2921</v>
      </c>
      <c r="J128" s="344" t="s">
        <v>2958</v>
      </c>
      <c r="K128" s="344" t="s">
        <v>3757</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4015</v>
      </c>
      <c r="BR128" s="344" t="s">
        <v>1784</v>
      </c>
      <c r="BS128" s="344" t="s">
        <v>1784</v>
      </c>
    </row>
    <row r="129" spans="1:71">
      <c r="A129" s="344" t="s">
        <v>70</v>
      </c>
      <c r="B129" s="344" t="s">
        <v>2959</v>
      </c>
      <c r="C129" s="344" t="s">
        <v>42</v>
      </c>
      <c r="D129" s="344" t="s">
        <v>1784</v>
      </c>
      <c r="E129" s="344" t="s">
        <v>1784</v>
      </c>
      <c r="F129" s="344" t="s">
        <v>1784</v>
      </c>
      <c r="G129" s="344" t="s">
        <v>3757</v>
      </c>
      <c r="H129" s="344" t="s">
        <v>1784</v>
      </c>
      <c r="I129" s="344" t="s">
        <v>2960</v>
      </c>
      <c r="J129" s="344" t="s">
        <v>2962</v>
      </c>
      <c r="K129" s="344" t="s">
        <v>3757</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4016</v>
      </c>
      <c r="BR129" s="344"/>
      <c r="BS129" s="344"/>
    </row>
    <row r="130" spans="1:71">
      <c r="A130" s="344" t="s">
        <v>70</v>
      </c>
      <c r="B130" s="344" t="s">
        <v>4017</v>
      </c>
      <c r="C130" s="344" t="s">
        <v>44</v>
      </c>
      <c r="D130" s="344" t="s">
        <v>1784</v>
      </c>
      <c r="E130" s="344" t="s">
        <v>1784</v>
      </c>
      <c r="F130" s="344" t="s">
        <v>1784</v>
      </c>
      <c r="G130" s="344" t="s">
        <v>3757</v>
      </c>
      <c r="H130" s="344" t="s">
        <v>1784</v>
      </c>
      <c r="I130" s="344" t="s">
        <v>3758</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4018</v>
      </c>
      <c r="BR130" s="344" t="s">
        <v>1784</v>
      </c>
      <c r="BS130" s="344" t="s">
        <v>1784</v>
      </c>
    </row>
    <row r="131" spans="1:71">
      <c r="A131" s="344" t="s">
        <v>70</v>
      </c>
      <c r="B131" s="344" t="s">
        <v>3178</v>
      </c>
      <c r="C131" s="344" t="s">
        <v>44</v>
      </c>
      <c r="D131" s="344" t="s">
        <v>1784</v>
      </c>
      <c r="E131" s="344" t="s">
        <v>1784</v>
      </c>
      <c r="F131" s="344" t="s">
        <v>1784</v>
      </c>
      <c r="G131" s="344" t="s">
        <v>3757</v>
      </c>
      <c r="H131" s="344" t="s">
        <v>1784</v>
      </c>
      <c r="I131" s="344" t="s">
        <v>214</v>
      </c>
      <c r="J131" s="344" t="s">
        <v>3179</v>
      </c>
      <c r="K131" s="344" t="s">
        <v>3773</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4019</v>
      </c>
      <c r="BR131" s="344"/>
      <c r="BS131" s="347" t="s">
        <v>3775</v>
      </c>
    </row>
    <row r="132" spans="1:71">
      <c r="A132" s="344" t="s">
        <v>70</v>
      </c>
      <c r="B132" s="344" t="s">
        <v>3180</v>
      </c>
      <c r="C132" s="344" t="s">
        <v>44</v>
      </c>
      <c r="D132" s="344" t="s">
        <v>1784</v>
      </c>
      <c r="E132" s="344" t="s">
        <v>1784</v>
      </c>
      <c r="F132" s="344" t="s">
        <v>1784</v>
      </c>
      <c r="G132" s="344" t="s">
        <v>3757</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4020</v>
      </c>
      <c r="BR132" s="344" t="s">
        <v>1784</v>
      </c>
      <c r="BS132" s="344" t="s">
        <v>1784</v>
      </c>
    </row>
    <row r="133" spans="1:71">
      <c r="A133" s="344" t="s">
        <v>70</v>
      </c>
      <c r="B133" s="344" t="s">
        <v>3181</v>
      </c>
      <c r="C133" s="344" t="s">
        <v>44</v>
      </c>
      <c r="D133" s="344" t="s">
        <v>1784</v>
      </c>
      <c r="E133" s="344" t="s">
        <v>1784</v>
      </c>
      <c r="F133" s="344" t="s">
        <v>1784</v>
      </c>
      <c r="G133" s="344" t="s">
        <v>3757</v>
      </c>
      <c r="H133" s="344" t="s">
        <v>1784</v>
      </c>
      <c r="I133" s="344" t="s">
        <v>214</v>
      </c>
      <c r="J133" s="344" t="s">
        <v>4021</v>
      </c>
      <c r="K133" s="344" t="s">
        <v>3757</v>
      </c>
      <c r="L133" s="344" t="s">
        <v>1330</v>
      </c>
      <c r="M133" s="344" t="s">
        <v>4021</v>
      </c>
      <c r="N133" s="344" t="s">
        <v>3757</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4022</v>
      </c>
      <c r="BR133" s="344"/>
      <c r="BS133" s="344"/>
    </row>
    <row r="134" spans="1:71">
      <c r="A134" s="344" t="s">
        <v>70</v>
      </c>
      <c r="B134" s="344" t="s">
        <v>4023</v>
      </c>
      <c r="C134" s="344" t="s">
        <v>44</v>
      </c>
      <c r="D134" s="344" t="s">
        <v>1784</v>
      </c>
      <c r="E134" s="344" t="s">
        <v>1784</v>
      </c>
      <c r="F134" s="344" t="s">
        <v>1784</v>
      </c>
      <c r="G134" s="344" t="s">
        <v>3757</v>
      </c>
      <c r="H134" s="344" t="s">
        <v>1784</v>
      </c>
      <c r="I134" s="344" t="s">
        <v>4024</v>
      </c>
      <c r="J134" s="344" t="s">
        <v>4025</v>
      </c>
      <c r="K134" s="344" t="s">
        <v>3757</v>
      </c>
      <c r="L134" s="344" t="s">
        <v>4026</v>
      </c>
      <c r="M134" s="344" t="s">
        <v>4027</v>
      </c>
      <c r="N134" s="344" t="s">
        <v>3773</v>
      </c>
      <c r="O134" s="344" t="s">
        <v>3816</v>
      </c>
      <c r="P134" s="344" t="s">
        <v>4027</v>
      </c>
      <c r="Q134" s="344" t="s">
        <v>3773</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4028</v>
      </c>
      <c r="BR134" s="344" t="s">
        <v>1784</v>
      </c>
      <c r="BS134" s="347" t="s">
        <v>3775</v>
      </c>
    </row>
    <row r="135" spans="1:71">
      <c r="A135" s="344" t="s">
        <v>70</v>
      </c>
      <c r="B135" s="344" t="s">
        <v>3184</v>
      </c>
      <c r="C135" s="344" t="s">
        <v>63</v>
      </c>
      <c r="D135" s="344" t="s">
        <v>1784</v>
      </c>
      <c r="E135" s="344" t="s">
        <v>1784</v>
      </c>
      <c r="F135" s="344" t="s">
        <v>1784</v>
      </c>
      <c r="G135" s="344" t="s">
        <v>3757</v>
      </c>
      <c r="H135" s="344" t="s">
        <v>1784</v>
      </c>
      <c r="I135" s="344" t="s">
        <v>666</v>
      </c>
      <c r="J135" s="344" t="s">
        <v>3185</v>
      </c>
      <c r="K135" s="344" t="s">
        <v>3757</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4029</v>
      </c>
      <c r="BR135" s="344"/>
      <c r="BS135" s="344"/>
    </row>
    <row r="136" spans="1:71">
      <c r="A136" s="344" t="s">
        <v>70</v>
      </c>
      <c r="B136" s="344" t="s">
        <v>2963</v>
      </c>
      <c r="C136" s="344" t="s">
        <v>63</v>
      </c>
      <c r="D136" s="344" t="s">
        <v>1784</v>
      </c>
      <c r="E136" s="344" t="s">
        <v>1784</v>
      </c>
      <c r="F136" s="344" t="s">
        <v>1784</v>
      </c>
      <c r="G136" s="344" t="s">
        <v>3757</v>
      </c>
      <c r="H136" s="344" t="s">
        <v>1784</v>
      </c>
      <c r="I136" s="344" t="s">
        <v>2921</v>
      </c>
      <c r="J136" s="344" t="s">
        <v>2958</v>
      </c>
      <c r="K136" s="344" t="s">
        <v>3757</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4030</v>
      </c>
      <c r="BR136" s="344" t="s">
        <v>1784</v>
      </c>
      <c r="BS136" s="344" t="s">
        <v>1784</v>
      </c>
    </row>
    <row r="137" spans="1:71">
      <c r="A137" s="348" t="s">
        <v>70</v>
      </c>
      <c r="B137" s="344" t="s">
        <v>2964</v>
      </c>
      <c r="C137" s="344" t="s">
        <v>64</v>
      </c>
      <c r="D137" s="344" t="s">
        <v>1784</v>
      </c>
      <c r="E137" s="344" t="s">
        <v>1784</v>
      </c>
      <c r="F137" s="344" t="s">
        <v>1784</v>
      </c>
      <c r="G137" s="344" t="s">
        <v>3757</v>
      </c>
      <c r="H137" s="344" t="s">
        <v>1784</v>
      </c>
      <c r="I137" s="344" t="s">
        <v>3777</v>
      </c>
      <c r="J137" s="344" t="s">
        <v>4031</v>
      </c>
      <c r="K137" s="344" t="s">
        <v>3773</v>
      </c>
      <c r="L137" s="344" t="s">
        <v>3681</v>
      </c>
      <c r="M137" s="344" t="s">
        <v>4031</v>
      </c>
      <c r="N137" s="344" t="s">
        <v>3773</v>
      </c>
      <c r="O137" s="344" t="s">
        <v>3029</v>
      </c>
      <c r="P137" s="344" t="s">
        <v>4031</v>
      </c>
      <c r="Q137" s="344" t="s">
        <v>3773</v>
      </c>
      <c r="R137" s="344" t="s">
        <v>4032</v>
      </c>
      <c r="S137" s="344" t="s">
        <v>4031</v>
      </c>
      <c r="T137" s="344" t="s">
        <v>3773</v>
      </c>
      <c r="U137" s="344" t="s">
        <v>3533</v>
      </c>
      <c r="V137" s="344" t="s">
        <v>4031</v>
      </c>
      <c r="W137" s="344" t="s">
        <v>3773</v>
      </c>
      <c r="X137" s="344" t="s">
        <v>3083</v>
      </c>
      <c r="Y137" s="344" t="s">
        <v>4031</v>
      </c>
      <c r="Z137" s="344" t="s">
        <v>3773</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4033</v>
      </c>
      <c r="BR137" s="344"/>
      <c r="BS137" s="347" t="s">
        <v>3775</v>
      </c>
    </row>
    <row r="138" spans="1:71">
      <c r="A138" s="344" t="s">
        <v>70</v>
      </c>
      <c r="B138" s="344" t="s">
        <v>4034</v>
      </c>
      <c r="C138" s="344" t="s">
        <v>65</v>
      </c>
      <c r="D138" s="344" t="s">
        <v>1784</v>
      </c>
      <c r="E138" s="344" t="s">
        <v>1784</v>
      </c>
      <c r="F138" s="344" t="s">
        <v>1784</v>
      </c>
      <c r="G138" s="344" t="s">
        <v>3757</v>
      </c>
      <c r="H138" s="344" t="s">
        <v>1784</v>
      </c>
      <c r="I138" s="344" t="s">
        <v>3758</v>
      </c>
      <c r="J138" s="344" t="s">
        <v>4035</v>
      </c>
      <c r="K138" s="344" t="s">
        <v>3757</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4036</v>
      </c>
      <c r="BR138" s="344" t="s">
        <v>1784</v>
      </c>
      <c r="BS138" s="344" t="s">
        <v>1784</v>
      </c>
    </row>
    <row r="139" spans="1:71">
      <c r="A139" s="344" t="s">
        <v>70</v>
      </c>
      <c r="B139" s="344" t="s">
        <v>3186</v>
      </c>
      <c r="C139" s="344" t="s">
        <v>65</v>
      </c>
      <c r="D139" s="344" t="s">
        <v>1784</v>
      </c>
      <c r="E139" s="344" t="s">
        <v>1784</v>
      </c>
      <c r="F139" s="344" t="s">
        <v>1784</v>
      </c>
      <c r="G139" s="344" t="s">
        <v>3757</v>
      </c>
      <c r="H139" s="344" t="s">
        <v>1784</v>
      </c>
      <c r="I139" s="344" t="s">
        <v>1330</v>
      </c>
      <c r="J139" s="344" t="s">
        <v>3187</v>
      </c>
      <c r="K139" s="344" t="s">
        <v>3757</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4037</v>
      </c>
      <c r="BR139" s="344"/>
      <c r="BS139" s="344"/>
    </row>
    <row r="140" spans="1:71">
      <c r="A140" s="344" t="s">
        <v>70</v>
      </c>
      <c r="B140" s="344" t="s">
        <v>2969</v>
      </c>
      <c r="C140" s="348" t="s">
        <v>35</v>
      </c>
      <c r="D140" s="344" t="s">
        <v>3773</v>
      </c>
      <c r="E140" s="344" t="s">
        <v>1784</v>
      </c>
      <c r="F140" s="344" t="s">
        <v>1784</v>
      </c>
      <c r="G140" s="344" t="s">
        <v>3757</v>
      </c>
      <c r="H140" s="344" t="s">
        <v>1784</v>
      </c>
      <c r="I140" s="344" t="s">
        <v>2921</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4038</v>
      </c>
      <c r="BR140" s="344"/>
      <c r="BS140" s="344"/>
    </row>
    <row r="141" spans="1:71">
      <c r="A141" s="344" t="s">
        <v>70</v>
      </c>
      <c r="B141" s="344" t="s">
        <v>2970</v>
      </c>
      <c r="C141" s="348" t="s">
        <v>36</v>
      </c>
      <c r="D141" s="344" t="s">
        <v>1784</v>
      </c>
      <c r="E141" s="344" t="s">
        <v>1784</v>
      </c>
      <c r="F141" s="344" t="s">
        <v>1784</v>
      </c>
      <c r="G141" s="344" t="s">
        <v>3757</v>
      </c>
      <c r="H141" s="344" t="s">
        <v>2912</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4039</v>
      </c>
      <c r="BR141" s="344" t="s">
        <v>1784</v>
      </c>
      <c r="BS141" s="347" t="s">
        <v>3775</v>
      </c>
    </row>
    <row r="142" spans="1:71">
      <c r="A142" s="347" t="s">
        <v>70</v>
      </c>
      <c r="B142" s="347" t="s">
        <v>3188</v>
      </c>
      <c r="C142" s="347" t="s">
        <v>3189</v>
      </c>
      <c r="D142" s="347" t="s">
        <v>3773</v>
      </c>
      <c r="E142" s="347" t="s">
        <v>3757</v>
      </c>
      <c r="F142" s="347" t="s">
        <v>3757</v>
      </c>
      <c r="G142" s="347" t="s">
        <v>3757</v>
      </c>
      <c r="H142" s="347"/>
      <c r="I142" s="347" t="s">
        <v>666</v>
      </c>
      <c r="J142" s="347" t="s">
        <v>3190</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4040</v>
      </c>
      <c r="BR142" s="267"/>
      <c r="BS142" s="267"/>
    </row>
    <row r="143" spans="1:71">
      <c r="A143" s="267" t="s">
        <v>70</v>
      </c>
      <c r="B143" s="267" t="s">
        <v>4041</v>
      </c>
      <c r="C143" s="267" t="s">
        <v>65</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4042</v>
      </c>
      <c r="BR143" s="267" t="s">
        <v>1784</v>
      </c>
      <c r="BS143" s="267" t="s">
        <v>1784</v>
      </c>
    </row>
    <row r="144" spans="1:71">
      <c r="A144" s="50" t="s">
        <v>70</v>
      </c>
      <c r="B144" t="s">
        <v>2971</v>
      </c>
      <c r="I144" s="50" t="s">
        <v>2925</v>
      </c>
      <c r="J144" s="50" t="s">
        <v>2972</v>
      </c>
      <c r="BQ144" s="50" t="s">
        <v>4043</v>
      </c>
    </row>
    <row r="145" spans="1:71">
      <c r="A145" s="50" t="s">
        <v>70</v>
      </c>
      <c r="B145" s="207" t="s">
        <v>2973</v>
      </c>
      <c r="C145" s="207" t="s">
        <v>2974</v>
      </c>
      <c r="E145" s="207" t="s">
        <v>3918</v>
      </c>
      <c r="F145" s="207" t="s">
        <v>3922</v>
      </c>
      <c r="I145" s="207" t="s">
        <v>2925</v>
      </c>
      <c r="J145" s="207"/>
      <c r="BQ145" s="50" t="s">
        <v>4044</v>
      </c>
    </row>
    <row r="146" spans="1:71">
      <c r="A146" s="50" t="s">
        <v>70</v>
      </c>
      <c r="B146" s="207" t="s">
        <v>2975</v>
      </c>
      <c r="C146" s="207" t="s">
        <v>2933</v>
      </c>
      <c r="E146" s="207" t="s">
        <v>3918</v>
      </c>
      <c r="F146" s="207" t="s">
        <v>3922</v>
      </c>
      <c r="I146" s="207" t="s">
        <v>2925</v>
      </c>
      <c r="J146" s="207" t="s">
        <v>2976</v>
      </c>
      <c r="BQ146" s="50" t="s">
        <v>4045</v>
      </c>
    </row>
    <row r="147" spans="1:71">
      <c r="A147" s="50" t="s">
        <v>70</v>
      </c>
      <c r="B147" s="207" t="s">
        <v>4046</v>
      </c>
      <c r="C147" s="207" t="s">
        <v>4047</v>
      </c>
      <c r="E147" s="207" t="s">
        <v>3918</v>
      </c>
      <c r="F147" s="207" t="s">
        <v>3918</v>
      </c>
      <c r="I147" s="207" t="s">
        <v>3994</v>
      </c>
      <c r="J147" s="207"/>
      <c r="BQ147" s="50" t="s">
        <v>4048</v>
      </c>
    </row>
    <row r="148" spans="1:71">
      <c r="A148" s="50" t="s">
        <v>70</v>
      </c>
      <c r="B148" s="207" t="s">
        <v>4049</v>
      </c>
      <c r="C148" s="207" t="s">
        <v>2933</v>
      </c>
      <c r="E148" s="207" t="s">
        <v>3918</v>
      </c>
      <c r="F148" s="207" t="s">
        <v>3922</v>
      </c>
      <c r="I148" s="267" t="s">
        <v>3758</v>
      </c>
      <c r="J148" s="207"/>
      <c r="BQ148" s="50" t="s">
        <v>4050</v>
      </c>
    </row>
    <row r="149" spans="1:71">
      <c r="A149" s="50" t="s">
        <v>70</v>
      </c>
      <c r="B149" s="207" t="s">
        <v>4051</v>
      </c>
      <c r="C149" s="207" t="s">
        <v>4052</v>
      </c>
      <c r="E149" s="207" t="s">
        <v>3918</v>
      </c>
      <c r="F149" s="207" t="s">
        <v>3922</v>
      </c>
      <c r="I149" s="207" t="s">
        <v>3054</v>
      </c>
      <c r="J149" s="207" t="s">
        <v>3228</v>
      </c>
      <c r="BQ149" s="50" t="s">
        <v>4053</v>
      </c>
    </row>
    <row r="150" spans="1:71">
      <c r="A150" s="344" t="s">
        <v>71</v>
      </c>
      <c r="B150" s="344" t="s">
        <v>4054</v>
      </c>
      <c r="C150" s="344" t="s">
        <v>35</v>
      </c>
      <c r="D150" s="344" t="s">
        <v>1784</v>
      </c>
      <c r="E150" s="344" t="s">
        <v>1784</v>
      </c>
      <c r="F150" s="344" t="s">
        <v>1784</v>
      </c>
      <c r="G150" s="344" t="s">
        <v>3757</v>
      </c>
      <c r="H150" s="344" t="s">
        <v>1784</v>
      </c>
      <c r="I150" s="344" t="s">
        <v>3854</v>
      </c>
      <c r="J150" s="344" t="s">
        <v>4055</v>
      </c>
      <c r="K150" s="344" t="s">
        <v>3757</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4056</v>
      </c>
      <c r="BR150" s="344" t="s">
        <v>1784</v>
      </c>
      <c r="BS150" s="344" t="s">
        <v>1784</v>
      </c>
    </row>
    <row r="151" spans="1:71">
      <c r="A151" s="344" t="s">
        <v>71</v>
      </c>
      <c r="B151" s="344" t="s">
        <v>4057</v>
      </c>
      <c r="C151" s="344" t="s">
        <v>35</v>
      </c>
      <c r="D151" s="344" t="s">
        <v>1784</v>
      </c>
      <c r="E151" s="344" t="s">
        <v>1784</v>
      </c>
      <c r="F151" s="344" t="s">
        <v>1784</v>
      </c>
      <c r="G151" s="344" t="s">
        <v>3757</v>
      </c>
      <c r="H151" s="344" t="s">
        <v>1784</v>
      </c>
      <c r="I151" s="344" t="s">
        <v>3886</v>
      </c>
      <c r="J151" s="344" t="s">
        <v>3977</v>
      </c>
      <c r="K151" s="344" t="s">
        <v>3757</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4058</v>
      </c>
      <c r="BR151" s="344" t="s">
        <v>1784</v>
      </c>
      <c r="BS151" s="344" t="s">
        <v>1784</v>
      </c>
    </row>
    <row r="152" spans="1:71">
      <c r="A152" s="344" t="s">
        <v>71</v>
      </c>
      <c r="B152" s="344" t="s">
        <v>4059</v>
      </c>
      <c r="C152" s="344" t="s">
        <v>36</v>
      </c>
      <c r="D152" s="344" t="s">
        <v>1784</v>
      </c>
      <c r="E152" s="344" t="s">
        <v>1784</v>
      </c>
      <c r="F152" s="344" t="s">
        <v>1784</v>
      </c>
      <c r="G152" s="344" t="s">
        <v>3757</v>
      </c>
      <c r="H152" s="344" t="s">
        <v>1784</v>
      </c>
      <c r="I152" s="344" t="s">
        <v>3777</v>
      </c>
      <c r="J152" s="344" t="s">
        <v>4060</v>
      </c>
      <c r="K152" s="344" t="s">
        <v>3757</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4061</v>
      </c>
      <c r="BR152" s="344" t="s">
        <v>1784</v>
      </c>
      <c r="BS152" s="344" t="s">
        <v>1784</v>
      </c>
    </row>
    <row r="153" spans="1:71">
      <c r="A153" s="344" t="s">
        <v>71</v>
      </c>
      <c r="B153" s="344" t="s">
        <v>3192</v>
      </c>
      <c r="C153" s="344" t="s">
        <v>38</v>
      </c>
      <c r="D153" s="344" t="s">
        <v>1784</v>
      </c>
      <c r="E153" s="344" t="s">
        <v>1784</v>
      </c>
      <c r="F153" s="344" t="s">
        <v>1784</v>
      </c>
      <c r="G153" s="344" t="s">
        <v>3757</v>
      </c>
      <c r="H153" s="344" t="s">
        <v>1784</v>
      </c>
      <c r="I153" s="344" t="s">
        <v>214</v>
      </c>
      <c r="J153" s="344" t="s">
        <v>3193</v>
      </c>
      <c r="K153" s="344" t="s">
        <v>3757</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4062</v>
      </c>
      <c r="BR153" s="344" t="s">
        <v>1784</v>
      </c>
      <c r="BS153" s="344" t="s">
        <v>1784</v>
      </c>
    </row>
    <row r="154" spans="1:71">
      <c r="A154" s="344" t="s">
        <v>71</v>
      </c>
      <c r="B154" s="344" t="s">
        <v>3194</v>
      </c>
      <c r="C154" s="344" t="s">
        <v>38</v>
      </c>
      <c r="D154" s="344" t="s">
        <v>1784</v>
      </c>
      <c r="E154" s="344" t="s">
        <v>1784</v>
      </c>
      <c r="F154" s="344" t="s">
        <v>1784</v>
      </c>
      <c r="G154" s="344" t="s">
        <v>3757</v>
      </c>
      <c r="H154" s="344" t="s">
        <v>1784</v>
      </c>
      <c r="I154" s="344" t="s">
        <v>666</v>
      </c>
      <c r="J154" s="344" t="s">
        <v>3195</v>
      </c>
      <c r="K154" s="344" t="s">
        <v>3757</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4063</v>
      </c>
      <c r="BR154" s="344" t="s">
        <v>1784</v>
      </c>
      <c r="BS154" s="344" t="s">
        <v>1784</v>
      </c>
    </row>
    <row r="155" spans="1:71">
      <c r="A155" s="344" t="s">
        <v>71</v>
      </c>
      <c r="B155" s="344" t="s">
        <v>2978</v>
      </c>
      <c r="C155" s="344" t="s">
        <v>40</v>
      </c>
      <c r="D155" s="344" t="s">
        <v>1784</v>
      </c>
      <c r="E155" s="344" t="s">
        <v>1784</v>
      </c>
      <c r="F155" s="344" t="s">
        <v>1784</v>
      </c>
      <c r="G155" s="344" t="s">
        <v>3757</v>
      </c>
      <c r="H155" s="344" t="s">
        <v>1784</v>
      </c>
      <c r="I155" s="344" t="s">
        <v>2921</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4064</v>
      </c>
      <c r="BR155" s="344" t="s">
        <v>1784</v>
      </c>
      <c r="BS155" s="344" t="s">
        <v>1784</v>
      </c>
    </row>
    <row r="156" spans="1:71">
      <c r="A156" s="344" t="s">
        <v>71</v>
      </c>
      <c r="B156" s="344" t="s">
        <v>3196</v>
      </c>
      <c r="C156" s="344" t="s">
        <v>40</v>
      </c>
      <c r="D156" s="344" t="s">
        <v>1784</v>
      </c>
      <c r="E156" s="344" t="s">
        <v>1784</v>
      </c>
      <c r="F156" s="344" t="s">
        <v>1784</v>
      </c>
      <c r="G156" s="344" t="s">
        <v>3757</v>
      </c>
      <c r="H156" s="344" t="s">
        <v>1784</v>
      </c>
      <c r="I156" s="344" t="s">
        <v>3083</v>
      </c>
      <c r="J156" s="344" t="s">
        <v>3197</v>
      </c>
      <c r="K156" s="344" t="s">
        <v>3757</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4065</v>
      </c>
      <c r="BR156" s="344" t="s">
        <v>1784</v>
      </c>
      <c r="BS156" s="344" t="s">
        <v>1784</v>
      </c>
    </row>
    <row r="157" spans="1:71">
      <c r="A157" s="344" t="s">
        <v>71</v>
      </c>
      <c r="B157" s="344" t="s">
        <v>3198</v>
      </c>
      <c r="C157" s="344" t="s">
        <v>40</v>
      </c>
      <c r="D157" s="344" t="s">
        <v>1784</v>
      </c>
      <c r="E157" s="344" t="s">
        <v>1784</v>
      </c>
      <c r="F157" s="344" t="s">
        <v>1784</v>
      </c>
      <c r="G157" s="344" t="s">
        <v>3757</v>
      </c>
      <c r="H157" s="344" t="s">
        <v>1784</v>
      </c>
      <c r="I157" s="344" t="s">
        <v>666</v>
      </c>
      <c r="J157" s="344" t="s">
        <v>3199</v>
      </c>
      <c r="K157" s="344" t="s">
        <v>3757</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4066</v>
      </c>
      <c r="BR157" s="344" t="s">
        <v>1784</v>
      </c>
      <c r="BS157" s="344" t="s">
        <v>1784</v>
      </c>
    </row>
    <row r="158" spans="1:71">
      <c r="A158" s="344" t="s">
        <v>71</v>
      </c>
      <c r="B158" s="344" t="s">
        <v>3200</v>
      </c>
      <c r="C158" s="344" t="s">
        <v>40</v>
      </c>
      <c r="D158" s="344" t="s">
        <v>1784</v>
      </c>
      <c r="E158" s="344" t="s">
        <v>1784</v>
      </c>
      <c r="F158" s="344" t="s">
        <v>1784</v>
      </c>
      <c r="G158" s="344" t="s">
        <v>3757</v>
      </c>
      <c r="H158" s="344" t="s">
        <v>1784</v>
      </c>
      <c r="I158" s="344" t="s">
        <v>214</v>
      </c>
      <c r="J158" s="344" t="s">
        <v>3201</v>
      </c>
      <c r="K158" s="344" t="s">
        <v>3757</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4067</v>
      </c>
      <c r="BR158" s="344" t="s">
        <v>1784</v>
      </c>
      <c r="BS158" s="344" t="s">
        <v>1784</v>
      </c>
    </row>
    <row r="159" spans="1:71">
      <c r="A159" s="344" t="s">
        <v>71</v>
      </c>
      <c r="B159" s="344" t="s">
        <v>3202</v>
      </c>
      <c r="C159" s="344" t="s">
        <v>42</v>
      </c>
      <c r="D159" s="344" t="s">
        <v>1784</v>
      </c>
      <c r="E159" s="344" t="s">
        <v>1784</v>
      </c>
      <c r="F159" s="344" t="s">
        <v>1784</v>
      </c>
      <c r="G159" s="344" t="s">
        <v>3757</v>
      </c>
      <c r="H159" s="344" t="s">
        <v>1784</v>
      </c>
      <c r="I159" s="344" t="s">
        <v>3083</v>
      </c>
      <c r="J159" s="344" t="s">
        <v>3203</v>
      </c>
      <c r="K159" s="344" t="s">
        <v>3757</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4068</v>
      </c>
      <c r="BR159" s="344" t="s">
        <v>1784</v>
      </c>
      <c r="BS159" s="344" t="s">
        <v>1784</v>
      </c>
    </row>
    <row r="160" spans="1:71">
      <c r="A160" s="344" t="s">
        <v>71</v>
      </c>
      <c r="B160" s="344" t="s">
        <v>2979</v>
      </c>
      <c r="C160" s="344" t="s">
        <v>42</v>
      </c>
      <c r="D160" s="344" t="s">
        <v>1784</v>
      </c>
      <c r="E160" s="344" t="s">
        <v>1784</v>
      </c>
      <c r="F160" s="344" t="s">
        <v>1784</v>
      </c>
      <c r="G160" s="344" t="s">
        <v>3757</v>
      </c>
      <c r="H160" s="344" t="s">
        <v>1784</v>
      </c>
      <c r="I160" s="344" t="s">
        <v>2960</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4069</v>
      </c>
      <c r="BR160" s="344" t="s">
        <v>1784</v>
      </c>
      <c r="BS160" s="344" t="s">
        <v>1784</v>
      </c>
    </row>
    <row r="161" spans="1:71">
      <c r="A161" s="344" t="s">
        <v>71</v>
      </c>
      <c r="B161" s="344" t="s">
        <v>3204</v>
      </c>
      <c r="C161" s="344" t="s">
        <v>44</v>
      </c>
      <c r="D161" s="344" t="s">
        <v>1784</v>
      </c>
      <c r="E161" s="344" t="s">
        <v>1784</v>
      </c>
      <c r="F161" s="344" t="s">
        <v>1784</v>
      </c>
      <c r="G161" s="344" t="s">
        <v>3757</v>
      </c>
      <c r="H161" s="344" t="s">
        <v>1784</v>
      </c>
      <c r="I161" s="344" t="s">
        <v>214</v>
      </c>
      <c r="J161" s="344" t="s">
        <v>3205</v>
      </c>
      <c r="K161" s="344" t="s">
        <v>3773</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4070</v>
      </c>
      <c r="BR161" s="344" t="s">
        <v>1784</v>
      </c>
      <c r="BS161" s="347" t="s">
        <v>3775</v>
      </c>
    </row>
    <row r="162" spans="1:71">
      <c r="A162" s="344" t="s">
        <v>71</v>
      </c>
      <c r="B162" s="344" t="s">
        <v>4071</v>
      </c>
      <c r="C162" s="344" t="s">
        <v>44</v>
      </c>
      <c r="D162" s="344" t="s">
        <v>1784</v>
      </c>
      <c r="E162" s="344" t="s">
        <v>1784</v>
      </c>
      <c r="F162" s="344" t="s">
        <v>1784</v>
      </c>
      <c r="G162" s="344" t="s">
        <v>3757</v>
      </c>
      <c r="H162" s="344" t="s">
        <v>1784</v>
      </c>
      <c r="I162" s="344" t="s">
        <v>1689</v>
      </c>
      <c r="J162" s="344" t="s">
        <v>4072</v>
      </c>
      <c r="K162" s="344" t="s">
        <v>3757</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4073</v>
      </c>
      <c r="BR162" s="344" t="s">
        <v>1784</v>
      </c>
      <c r="BS162" s="344" t="s">
        <v>1784</v>
      </c>
    </row>
    <row r="163" spans="1:71">
      <c r="A163" s="344" t="s">
        <v>71</v>
      </c>
      <c r="B163" s="344" t="s">
        <v>3206</v>
      </c>
      <c r="C163" s="344" t="s">
        <v>44</v>
      </c>
      <c r="D163" s="344" t="s">
        <v>1784</v>
      </c>
      <c r="E163" s="344" t="s">
        <v>1784</v>
      </c>
      <c r="F163" s="344" t="s">
        <v>1784</v>
      </c>
      <c r="G163" s="344" t="s">
        <v>3757</v>
      </c>
      <c r="H163" s="344" t="s">
        <v>1784</v>
      </c>
      <c r="I163" s="344" t="s">
        <v>214</v>
      </c>
      <c r="J163" s="344" t="s">
        <v>3207</v>
      </c>
      <c r="K163" s="344" t="s">
        <v>3757</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4074</v>
      </c>
      <c r="BR163" s="344" t="s">
        <v>1784</v>
      </c>
      <c r="BS163" s="344" t="s">
        <v>1784</v>
      </c>
    </row>
    <row r="164" spans="1:71">
      <c r="A164" s="344" t="s">
        <v>71</v>
      </c>
      <c r="B164" s="344" t="s">
        <v>4075</v>
      </c>
      <c r="C164" s="344" t="s">
        <v>63</v>
      </c>
      <c r="D164" s="344" t="s">
        <v>1784</v>
      </c>
      <c r="E164" s="344" t="s">
        <v>1784</v>
      </c>
      <c r="F164" s="344" t="s">
        <v>1784</v>
      </c>
      <c r="G164" s="344" t="s">
        <v>3757</v>
      </c>
      <c r="H164" s="344" t="s">
        <v>1784</v>
      </c>
      <c r="I164" s="344" t="s">
        <v>3854</v>
      </c>
      <c r="J164" s="344" t="s">
        <v>4076</v>
      </c>
      <c r="K164" s="344" t="s">
        <v>3757</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4077</v>
      </c>
      <c r="BR164" s="344" t="s">
        <v>1784</v>
      </c>
      <c r="BS164" s="344" t="s">
        <v>1784</v>
      </c>
    </row>
    <row r="165" spans="1:71">
      <c r="A165" s="344" t="s">
        <v>71</v>
      </c>
      <c r="B165" s="344" t="s">
        <v>3208</v>
      </c>
      <c r="C165" s="344" t="s">
        <v>63</v>
      </c>
      <c r="D165" s="344" t="s">
        <v>1784</v>
      </c>
      <c r="E165" s="344" t="s">
        <v>1784</v>
      </c>
      <c r="F165" s="344" t="s">
        <v>1784</v>
      </c>
      <c r="G165" s="344" t="s">
        <v>3757</v>
      </c>
      <c r="H165" s="344" t="s">
        <v>1784</v>
      </c>
      <c r="I165" s="344" t="s">
        <v>214</v>
      </c>
      <c r="J165" s="344" t="s">
        <v>4078</v>
      </c>
      <c r="K165" s="344" t="s">
        <v>3757</v>
      </c>
      <c r="L165" s="344" t="s">
        <v>3814</v>
      </c>
      <c r="M165" s="344" t="s">
        <v>4079</v>
      </c>
      <c r="N165" s="344" t="s">
        <v>3773</v>
      </c>
      <c r="O165" s="344" t="s">
        <v>3816</v>
      </c>
      <c r="P165" s="344" t="s">
        <v>4080</v>
      </c>
      <c r="Q165" s="344" t="s">
        <v>3773</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4081</v>
      </c>
      <c r="BR165" s="344" t="s">
        <v>1784</v>
      </c>
      <c r="BS165" s="347" t="s">
        <v>3775</v>
      </c>
    </row>
    <row r="166" spans="1:71">
      <c r="A166" s="344" t="s">
        <v>71</v>
      </c>
      <c r="B166" s="344" t="s">
        <v>3211</v>
      </c>
      <c r="C166" s="344" t="s">
        <v>63</v>
      </c>
      <c r="D166" s="344" t="s">
        <v>1784</v>
      </c>
      <c r="E166" s="344" t="s">
        <v>1784</v>
      </c>
      <c r="F166" s="344" t="s">
        <v>1784</v>
      </c>
      <c r="G166" s="344" t="s">
        <v>3757</v>
      </c>
      <c r="H166" s="344" t="s">
        <v>1784</v>
      </c>
      <c r="I166" s="344" t="s">
        <v>3083</v>
      </c>
      <c r="J166" s="344" t="s">
        <v>3212</v>
      </c>
      <c r="K166" s="344" t="s">
        <v>3773</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4082</v>
      </c>
      <c r="BR166" s="344" t="s">
        <v>1784</v>
      </c>
      <c r="BS166" s="347" t="s">
        <v>3775</v>
      </c>
    </row>
    <row r="167" spans="1:71">
      <c r="A167" s="344" t="s">
        <v>71</v>
      </c>
      <c r="B167" s="344" t="s">
        <v>3213</v>
      </c>
      <c r="C167" s="344" t="s">
        <v>63</v>
      </c>
      <c r="D167" s="344" t="s">
        <v>1784</v>
      </c>
      <c r="E167" s="344" t="s">
        <v>1784</v>
      </c>
      <c r="F167" s="344" t="s">
        <v>1784</v>
      </c>
      <c r="G167" s="344" t="s">
        <v>3757</v>
      </c>
      <c r="H167" s="344" t="s">
        <v>1784</v>
      </c>
      <c r="I167" s="344" t="s">
        <v>3777</v>
      </c>
      <c r="J167" s="344" t="s">
        <v>4083</v>
      </c>
      <c r="K167" s="344" t="s">
        <v>3773</v>
      </c>
      <c r="L167" s="344" t="s">
        <v>3083</v>
      </c>
      <c r="M167" s="344" t="s">
        <v>4084</v>
      </c>
      <c r="N167" s="344" t="s">
        <v>3773</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4085</v>
      </c>
      <c r="BR167" s="344" t="s">
        <v>1784</v>
      </c>
      <c r="BS167" s="347" t="s">
        <v>3775</v>
      </c>
    </row>
    <row r="168" spans="1:71">
      <c r="A168" s="344" t="s">
        <v>71</v>
      </c>
      <c r="B168" s="344" t="s">
        <v>3216</v>
      </c>
      <c r="C168" s="344" t="s">
        <v>64</v>
      </c>
      <c r="D168" s="344" t="s">
        <v>1784</v>
      </c>
      <c r="E168" s="344" t="s">
        <v>1784</v>
      </c>
      <c r="F168" s="344" t="s">
        <v>1784</v>
      </c>
      <c r="G168" s="344" t="s">
        <v>3757</v>
      </c>
      <c r="H168" s="344" t="s">
        <v>1784</v>
      </c>
      <c r="I168" s="344" t="s">
        <v>3083</v>
      </c>
      <c r="J168" s="344" t="s">
        <v>3217</v>
      </c>
      <c r="K168" s="344" t="s">
        <v>3757</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4086</v>
      </c>
      <c r="BR168" s="344" t="s">
        <v>1784</v>
      </c>
      <c r="BS168" s="344" t="s">
        <v>1784</v>
      </c>
    </row>
    <row r="169" spans="1:71">
      <c r="A169" s="344" t="s">
        <v>71</v>
      </c>
      <c r="B169" s="344" t="s">
        <v>2980</v>
      </c>
      <c r="C169" s="344" t="s">
        <v>64</v>
      </c>
      <c r="D169" s="344" t="s">
        <v>1784</v>
      </c>
      <c r="E169" s="344" t="s">
        <v>1784</v>
      </c>
      <c r="F169" s="344" t="s">
        <v>1784</v>
      </c>
      <c r="G169" s="344" t="s">
        <v>3757</v>
      </c>
      <c r="H169" s="344" t="s">
        <v>1784</v>
      </c>
      <c r="I169" s="344" t="s">
        <v>2921</v>
      </c>
      <c r="J169" s="344" t="s">
        <v>2981</v>
      </c>
      <c r="K169" s="344" t="s">
        <v>3757</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4087</v>
      </c>
      <c r="BR169" s="344" t="s">
        <v>1784</v>
      </c>
      <c r="BS169" s="344" t="s">
        <v>1784</v>
      </c>
    </row>
    <row r="170" spans="1:71">
      <c r="A170" s="344" t="s">
        <v>71</v>
      </c>
      <c r="B170" s="344" t="s">
        <v>3218</v>
      </c>
      <c r="C170" s="344" t="s">
        <v>65</v>
      </c>
      <c r="D170" s="344" t="s">
        <v>1784</v>
      </c>
      <c r="E170" s="344" t="s">
        <v>1784</v>
      </c>
      <c r="F170" s="344" t="s">
        <v>1784</v>
      </c>
      <c r="G170" s="344" t="s">
        <v>3757</v>
      </c>
      <c r="H170" s="344" t="s">
        <v>1784</v>
      </c>
      <c r="I170" s="344" t="s">
        <v>214</v>
      </c>
      <c r="J170" s="344" t="s">
        <v>3219</v>
      </c>
      <c r="K170" s="344" t="s">
        <v>3757</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4088</v>
      </c>
      <c r="BR170" s="344" t="s">
        <v>1784</v>
      </c>
      <c r="BS170" s="344" t="s">
        <v>1784</v>
      </c>
    </row>
    <row r="171" spans="1:71">
      <c r="A171" s="347" t="s">
        <v>71</v>
      </c>
      <c r="B171" s="347" t="s">
        <v>2982</v>
      </c>
      <c r="C171" s="347" t="s">
        <v>2933</v>
      </c>
      <c r="D171" s="347" t="s">
        <v>1784</v>
      </c>
      <c r="E171" s="347" t="s">
        <v>3757</v>
      </c>
      <c r="F171" s="347" t="s">
        <v>3757</v>
      </c>
      <c r="G171" s="347" t="s">
        <v>3757</v>
      </c>
      <c r="H171" s="347" t="s">
        <v>1784</v>
      </c>
      <c r="I171" s="347" t="s">
        <v>3854</v>
      </c>
      <c r="J171" s="347"/>
      <c r="K171" s="347" t="s">
        <v>1784</v>
      </c>
      <c r="L171" s="347" t="s">
        <v>3822</v>
      </c>
      <c r="M171" s="347"/>
      <c r="N171" s="347" t="s">
        <v>1784</v>
      </c>
      <c r="O171" s="347" t="s">
        <v>4089</v>
      </c>
      <c r="P171" s="347"/>
      <c r="Q171" s="347" t="s">
        <v>1784</v>
      </c>
      <c r="R171" s="347" t="s">
        <v>4090</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4091</v>
      </c>
      <c r="BR171" s="267" t="s">
        <v>1784</v>
      </c>
      <c r="BS171" s="267" t="s">
        <v>1784</v>
      </c>
    </row>
    <row r="172" spans="1:71">
      <c r="A172" s="267" t="s">
        <v>71</v>
      </c>
      <c r="B172" s="267" t="s">
        <v>4092</v>
      </c>
      <c r="C172" s="267" t="s">
        <v>65</v>
      </c>
      <c r="D172" s="267" t="s">
        <v>1784</v>
      </c>
      <c r="E172" s="267" t="s">
        <v>1784</v>
      </c>
      <c r="F172" s="267" t="s">
        <v>1784</v>
      </c>
      <c r="G172" s="267" t="s">
        <v>3757</v>
      </c>
      <c r="H172" s="267" t="s">
        <v>1784</v>
      </c>
      <c r="I172" s="267" t="s">
        <v>3987</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4093</v>
      </c>
      <c r="BR172" s="267" t="s">
        <v>1784</v>
      </c>
      <c r="BS172" s="267" t="s">
        <v>1784</v>
      </c>
    </row>
    <row r="173" spans="1:71">
      <c r="A173" s="267" t="s">
        <v>71</v>
      </c>
      <c r="B173" s="267" t="s">
        <v>3220</v>
      </c>
      <c r="C173" s="267" t="s">
        <v>1784</v>
      </c>
      <c r="D173" s="267" t="s">
        <v>1784</v>
      </c>
      <c r="E173" s="267" t="s">
        <v>1784</v>
      </c>
      <c r="F173" s="267" t="s">
        <v>1784</v>
      </c>
      <c r="G173" s="267" t="s">
        <v>3757</v>
      </c>
      <c r="H173" s="267" t="s">
        <v>1784</v>
      </c>
      <c r="I173" s="267" t="s">
        <v>666</v>
      </c>
      <c r="J173" s="267" t="s">
        <v>3237</v>
      </c>
      <c r="K173" s="267" t="s">
        <v>1784</v>
      </c>
      <c r="L173" s="267" t="s">
        <v>3886</v>
      </c>
      <c r="M173" s="267" t="s">
        <v>4094</v>
      </c>
      <c r="N173" s="267"/>
      <c r="O173" s="267" t="s">
        <v>1689</v>
      </c>
      <c r="P173" s="267" t="s">
        <v>1784</v>
      </c>
      <c r="Q173" s="267" t="s">
        <v>1784</v>
      </c>
      <c r="R173" s="267" t="s">
        <v>214</v>
      </c>
      <c r="S173" s="267" t="s">
        <v>1784</v>
      </c>
      <c r="T173" s="267" t="s">
        <v>1784</v>
      </c>
      <c r="U173" s="267" t="s">
        <v>3626</v>
      </c>
      <c r="V173" s="267" t="s">
        <v>1784</v>
      </c>
      <c r="W173" s="267" t="s">
        <v>1784</v>
      </c>
      <c r="X173" s="267" t="s">
        <v>3467</v>
      </c>
      <c r="Y173" s="267" t="s">
        <v>1784</v>
      </c>
      <c r="Z173" s="267" t="s">
        <v>1784</v>
      </c>
      <c r="AA173" s="267" t="s">
        <v>3816</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4095</v>
      </c>
      <c r="BR173" s="267" t="s">
        <v>1784</v>
      </c>
      <c r="BS173" s="267" t="s">
        <v>1784</v>
      </c>
    </row>
    <row r="174" spans="1:71">
      <c r="A174" s="266" t="s">
        <v>71</v>
      </c>
      <c r="B174" s="266" t="s">
        <v>3223</v>
      </c>
      <c r="C174" s="266" t="s">
        <v>3224</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4096</v>
      </c>
      <c r="BR174" s="266"/>
      <c r="BS174" s="266"/>
    </row>
    <row r="175" spans="1:71">
      <c r="A175" s="50" t="s">
        <v>71</v>
      </c>
      <c r="B175" s="207" t="s">
        <v>4097</v>
      </c>
      <c r="C175" s="207" t="s">
        <v>3162</v>
      </c>
      <c r="E175" s="207" t="s">
        <v>3918</v>
      </c>
      <c r="F175" s="207" t="s">
        <v>3918</v>
      </c>
      <c r="I175" s="207" t="s">
        <v>3054</v>
      </c>
      <c r="J175" s="207" t="s">
        <v>4098</v>
      </c>
      <c r="BQ175" s="50" t="s">
        <v>4099</v>
      </c>
    </row>
    <row r="176" spans="1:71">
      <c r="A176" s="50" t="s">
        <v>71</v>
      </c>
      <c r="B176" s="207" t="s">
        <v>4100</v>
      </c>
      <c r="C176" s="207" t="s">
        <v>3273</v>
      </c>
      <c r="E176" s="207" t="s">
        <v>3918</v>
      </c>
      <c r="F176" s="207" t="s">
        <v>3918</v>
      </c>
      <c r="G176" s="50" t="s">
        <v>3773</v>
      </c>
      <c r="I176" s="207" t="s">
        <v>3994</v>
      </c>
      <c r="J176" s="207" t="s">
        <v>4101</v>
      </c>
      <c r="BQ176" s="50" t="s">
        <v>4102</v>
      </c>
    </row>
    <row r="177" spans="1:71">
      <c r="A177" s="344" t="s">
        <v>73</v>
      </c>
      <c r="B177" s="344" t="s">
        <v>3226</v>
      </c>
      <c r="C177" s="344" t="s">
        <v>36</v>
      </c>
      <c r="D177" s="344" t="s">
        <v>3773</v>
      </c>
      <c r="E177" s="344" t="s">
        <v>1784</v>
      </c>
      <c r="F177" s="344" t="s">
        <v>1784</v>
      </c>
      <c r="G177" s="344" t="s">
        <v>3757</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4103</v>
      </c>
      <c r="BR177" s="344"/>
      <c r="BS177" s="344"/>
    </row>
    <row r="178" spans="1:71">
      <c r="A178" s="344" t="s">
        <v>73</v>
      </c>
      <c r="B178" s="344" t="s">
        <v>3227</v>
      </c>
      <c r="C178" s="344" t="s">
        <v>36</v>
      </c>
      <c r="D178" s="344" t="s">
        <v>3773</v>
      </c>
      <c r="E178" s="344" t="s">
        <v>1784</v>
      </c>
      <c r="F178" s="344" t="s">
        <v>1784</v>
      </c>
      <c r="G178" s="344" t="s">
        <v>3757</v>
      </c>
      <c r="H178" s="344" t="s">
        <v>1784</v>
      </c>
      <c r="I178" s="344" t="s">
        <v>3083</v>
      </c>
      <c r="J178" s="344" t="s">
        <v>3228</v>
      </c>
      <c r="K178" s="344" t="s">
        <v>3757</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4104</v>
      </c>
      <c r="BR178" s="344" t="s">
        <v>1784</v>
      </c>
      <c r="BS178" s="344" t="s">
        <v>1784</v>
      </c>
    </row>
    <row r="179" spans="1:71">
      <c r="A179" s="344" t="s">
        <v>73</v>
      </c>
      <c r="B179" s="344" t="s">
        <v>3229</v>
      </c>
      <c r="C179" s="348" t="s">
        <v>42</v>
      </c>
      <c r="D179" s="344" t="s">
        <v>1784</v>
      </c>
      <c r="E179" s="344" t="s">
        <v>1784</v>
      </c>
      <c r="F179" s="344" t="s">
        <v>1784</v>
      </c>
      <c r="G179" s="344" t="s">
        <v>3757</v>
      </c>
      <c r="H179" s="344" t="s">
        <v>1784</v>
      </c>
      <c r="I179" s="344" t="s">
        <v>666</v>
      </c>
      <c r="J179" s="344" t="s">
        <v>4105</v>
      </c>
      <c r="K179" s="344" t="s">
        <v>3757</v>
      </c>
      <c r="L179" s="344" t="s">
        <v>3814</v>
      </c>
      <c r="M179" s="344" t="s">
        <v>4105</v>
      </c>
      <c r="N179" s="344" t="s">
        <v>3757</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4106</v>
      </c>
      <c r="BR179" s="344"/>
      <c r="BS179" s="344"/>
    </row>
    <row r="180" spans="1:71">
      <c r="A180" s="344" t="s">
        <v>73</v>
      </c>
      <c r="B180" s="344" t="s">
        <v>3232</v>
      </c>
      <c r="C180" s="344" t="s">
        <v>36</v>
      </c>
      <c r="D180" s="344" t="s">
        <v>3773</v>
      </c>
      <c r="E180" s="344" t="s">
        <v>1784</v>
      </c>
      <c r="F180" s="344" t="s">
        <v>1784</v>
      </c>
      <c r="G180" s="344" t="s">
        <v>3757</v>
      </c>
      <c r="H180" s="344" t="s">
        <v>1784</v>
      </c>
      <c r="I180" s="344" t="s">
        <v>214</v>
      </c>
      <c r="J180" s="344" t="s">
        <v>3233</v>
      </c>
      <c r="K180" s="344" t="s">
        <v>3773</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4107</v>
      </c>
      <c r="BR180" s="344" t="s">
        <v>1784</v>
      </c>
      <c r="BS180" s="347" t="s">
        <v>3775</v>
      </c>
    </row>
    <row r="181" spans="1:71">
      <c r="A181" s="344" t="s">
        <v>73</v>
      </c>
      <c r="B181" s="344" t="s">
        <v>3234</v>
      </c>
      <c r="C181" s="344" t="s">
        <v>36</v>
      </c>
      <c r="D181" s="344" t="s">
        <v>1784</v>
      </c>
      <c r="E181" s="344" t="s">
        <v>1784</v>
      </c>
      <c r="F181" s="344" t="s">
        <v>1784</v>
      </c>
      <c r="G181" s="344" t="s">
        <v>3757</v>
      </c>
      <c r="H181" s="344" t="s">
        <v>1784</v>
      </c>
      <c r="I181" s="344" t="s">
        <v>3083</v>
      </c>
      <c r="J181" s="344" t="s">
        <v>3235</v>
      </c>
      <c r="K181" s="344" t="s">
        <v>3757</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4108</v>
      </c>
      <c r="BR181" s="344"/>
      <c r="BS181" s="344"/>
    </row>
    <row r="182" spans="1:71">
      <c r="A182" s="344" t="s">
        <v>73</v>
      </c>
      <c r="B182" s="344" t="s">
        <v>2985</v>
      </c>
      <c r="C182" s="344" t="s">
        <v>36</v>
      </c>
      <c r="D182" s="344" t="s">
        <v>1784</v>
      </c>
      <c r="E182" s="344" t="s">
        <v>1784</v>
      </c>
      <c r="F182" s="344" t="s">
        <v>1784</v>
      </c>
      <c r="G182" s="344" t="s">
        <v>3757</v>
      </c>
      <c r="H182" s="344" t="s">
        <v>1784</v>
      </c>
      <c r="I182" s="344" t="s">
        <v>2960</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4109</v>
      </c>
      <c r="BR182" s="344" t="s">
        <v>1784</v>
      </c>
      <c r="BS182" s="344" t="s">
        <v>1784</v>
      </c>
    </row>
    <row r="183" spans="1:71">
      <c r="A183" s="344" t="s">
        <v>73</v>
      </c>
      <c r="B183" s="344" t="s">
        <v>3236</v>
      </c>
      <c r="C183" s="348" t="s">
        <v>36</v>
      </c>
      <c r="D183" s="344" t="s">
        <v>1784</v>
      </c>
      <c r="E183" s="344" t="s">
        <v>1784</v>
      </c>
      <c r="F183" s="344" t="s">
        <v>1784</v>
      </c>
      <c r="G183" s="344" t="s">
        <v>3757</v>
      </c>
      <c r="H183" s="344" t="s">
        <v>1784</v>
      </c>
      <c r="I183" s="344" t="s">
        <v>214</v>
      </c>
      <c r="J183" s="344" t="s">
        <v>3237</v>
      </c>
      <c r="K183" s="344" t="s">
        <v>3757</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4110</v>
      </c>
      <c r="BR183" s="344"/>
      <c r="BS183" s="344"/>
    </row>
    <row r="184" spans="1:71">
      <c r="A184" s="344" t="s">
        <v>73</v>
      </c>
      <c r="B184" s="344" t="s">
        <v>2986</v>
      </c>
      <c r="C184" s="348" t="s">
        <v>36</v>
      </c>
      <c r="D184" s="344" t="s">
        <v>1784</v>
      </c>
      <c r="E184" s="344" t="s">
        <v>1784</v>
      </c>
      <c r="F184" s="344" t="s">
        <v>1784</v>
      </c>
      <c r="G184" s="344" t="s">
        <v>3773</v>
      </c>
      <c r="H184" s="344" t="s">
        <v>2912</v>
      </c>
      <c r="I184" s="344" t="s">
        <v>1784</v>
      </c>
      <c r="J184" s="350" t="s">
        <v>2987</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4111</v>
      </c>
      <c r="BR184" s="344" t="s">
        <v>1784</v>
      </c>
      <c r="BS184" s="344" t="s">
        <v>1784</v>
      </c>
    </row>
    <row r="185" spans="1:71">
      <c r="A185" s="344" t="s">
        <v>73</v>
      </c>
      <c r="B185" s="344" t="s">
        <v>4112</v>
      </c>
      <c r="C185" s="344" t="s">
        <v>38</v>
      </c>
      <c r="D185" s="344" t="s">
        <v>1784</v>
      </c>
      <c r="E185" s="344" t="s">
        <v>1784</v>
      </c>
      <c r="F185" s="344" t="s">
        <v>1784</v>
      </c>
      <c r="G185" s="344" t="s">
        <v>3757</v>
      </c>
      <c r="H185" s="344" t="s">
        <v>1784</v>
      </c>
      <c r="I185" s="344" t="s">
        <v>3777</v>
      </c>
      <c r="J185" s="344" t="s">
        <v>4113</v>
      </c>
      <c r="K185" s="344" t="s">
        <v>3757</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4114</v>
      </c>
      <c r="BR185" s="344" t="s">
        <v>1784</v>
      </c>
      <c r="BS185" s="344" t="s">
        <v>1784</v>
      </c>
    </row>
    <row r="186" spans="1:71">
      <c r="A186" s="344" t="s">
        <v>73</v>
      </c>
      <c r="B186" s="344" t="s">
        <v>4115</v>
      </c>
      <c r="C186" s="344" t="s">
        <v>38</v>
      </c>
      <c r="D186" s="344" t="s">
        <v>1784</v>
      </c>
      <c r="E186" s="344" t="s">
        <v>1784</v>
      </c>
      <c r="F186" s="344" t="s">
        <v>1784</v>
      </c>
      <c r="G186" s="344" t="s">
        <v>3757</v>
      </c>
      <c r="H186" s="344" t="s">
        <v>1784</v>
      </c>
      <c r="I186" s="344" t="s">
        <v>3758</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4116</v>
      </c>
      <c r="BR186" s="344" t="s">
        <v>1784</v>
      </c>
      <c r="BS186" s="344" t="s">
        <v>1784</v>
      </c>
    </row>
    <row r="187" spans="1:71">
      <c r="A187" s="344" t="s">
        <v>73</v>
      </c>
      <c r="B187" s="344" t="s">
        <v>3238</v>
      </c>
      <c r="C187" s="344" t="s">
        <v>40</v>
      </c>
      <c r="D187" s="344" t="s">
        <v>1784</v>
      </c>
      <c r="E187" s="344" t="s">
        <v>1784</v>
      </c>
      <c r="F187" s="344" t="s">
        <v>1784</v>
      </c>
      <c r="G187" s="344" t="s">
        <v>3757</v>
      </c>
      <c r="H187" s="344" t="s">
        <v>1784</v>
      </c>
      <c r="I187" s="344" t="s">
        <v>666</v>
      </c>
      <c r="J187" s="344" t="s">
        <v>4117</v>
      </c>
      <c r="K187" s="344" t="s">
        <v>3757</v>
      </c>
      <c r="L187" s="344" t="s">
        <v>3758</v>
      </c>
      <c r="M187" s="344" t="s">
        <v>4117</v>
      </c>
      <c r="N187" s="344" t="s">
        <v>3757</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4118</v>
      </c>
      <c r="BR187" s="344" t="s">
        <v>1784</v>
      </c>
      <c r="BS187" s="344" t="s">
        <v>1784</v>
      </c>
    </row>
    <row r="188" spans="1:71">
      <c r="A188" s="344" t="s">
        <v>73</v>
      </c>
      <c r="B188" s="344" t="s">
        <v>3241</v>
      </c>
      <c r="C188" s="344" t="s">
        <v>40</v>
      </c>
      <c r="D188" s="344" t="s">
        <v>1784</v>
      </c>
      <c r="E188" s="344" t="s">
        <v>1784</v>
      </c>
      <c r="F188" s="344" t="s">
        <v>1784</v>
      </c>
      <c r="G188" s="344" t="s">
        <v>3757</v>
      </c>
      <c r="H188" s="344" t="s">
        <v>1784</v>
      </c>
      <c r="I188" s="344" t="s">
        <v>3083</v>
      </c>
      <c r="J188" s="344" t="s">
        <v>3242</v>
      </c>
      <c r="K188" s="344" t="s">
        <v>3773</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4119</v>
      </c>
      <c r="BR188" s="344" t="s">
        <v>1784</v>
      </c>
      <c r="BS188" s="347" t="s">
        <v>3775</v>
      </c>
    </row>
    <row r="189" spans="1:71">
      <c r="A189" s="344" t="s">
        <v>73</v>
      </c>
      <c r="B189" s="344" t="s">
        <v>4120</v>
      </c>
      <c r="C189" s="344" t="s">
        <v>40</v>
      </c>
      <c r="D189" s="344" t="s">
        <v>1784</v>
      </c>
      <c r="E189" s="344" t="s">
        <v>1784</v>
      </c>
      <c r="F189" s="344" t="s">
        <v>1784</v>
      </c>
      <c r="G189" s="344" t="s">
        <v>3757</v>
      </c>
      <c r="H189" s="344" t="s">
        <v>1784</v>
      </c>
      <c r="I189" s="344" t="s">
        <v>3758</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4121</v>
      </c>
      <c r="BR189" s="344" t="s">
        <v>1784</v>
      </c>
      <c r="BS189" s="344" t="s">
        <v>1784</v>
      </c>
    </row>
    <row r="190" spans="1:71">
      <c r="A190" s="344" t="s">
        <v>73</v>
      </c>
      <c r="B190" s="344" t="s">
        <v>3243</v>
      </c>
      <c r="C190" s="344" t="s">
        <v>40</v>
      </c>
      <c r="D190" s="344" t="s">
        <v>1784</v>
      </c>
      <c r="E190" s="344" t="s">
        <v>1784</v>
      </c>
      <c r="F190" s="344" t="s">
        <v>1784</v>
      </c>
      <c r="G190" s="344" t="s">
        <v>3757</v>
      </c>
      <c r="H190" s="344" t="s">
        <v>1784</v>
      </c>
      <c r="I190" s="344" t="s">
        <v>666</v>
      </c>
      <c r="J190" s="344" t="s">
        <v>3244</v>
      </c>
      <c r="K190" s="344" t="s">
        <v>3757</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4122</v>
      </c>
      <c r="BR190" s="344" t="s">
        <v>1784</v>
      </c>
      <c r="BS190" s="344" t="s">
        <v>1784</v>
      </c>
    </row>
    <row r="191" spans="1:71">
      <c r="A191" s="344" t="s">
        <v>73</v>
      </c>
      <c r="B191" s="344" t="s">
        <v>3245</v>
      </c>
      <c r="C191" s="344" t="s">
        <v>40</v>
      </c>
      <c r="D191" s="344" t="s">
        <v>1784</v>
      </c>
      <c r="E191" s="344" t="s">
        <v>1784</v>
      </c>
      <c r="F191" s="344" t="s">
        <v>1784</v>
      </c>
      <c r="G191" s="344" t="s">
        <v>3757</v>
      </c>
      <c r="H191" s="344" t="s">
        <v>1784</v>
      </c>
      <c r="I191" s="344" t="s">
        <v>214</v>
      </c>
      <c r="J191" s="344" t="s">
        <v>3246</v>
      </c>
      <c r="K191" s="344" t="s">
        <v>3757</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4123</v>
      </c>
      <c r="BR191" s="344" t="s">
        <v>1784</v>
      </c>
      <c r="BS191" s="344" t="s">
        <v>1784</v>
      </c>
    </row>
    <row r="192" spans="1:71">
      <c r="A192" s="344" t="s">
        <v>73</v>
      </c>
      <c r="B192" s="344" t="s">
        <v>3247</v>
      </c>
      <c r="C192" s="344" t="s">
        <v>42</v>
      </c>
      <c r="D192" s="344" t="s">
        <v>1784</v>
      </c>
      <c r="E192" s="344" t="s">
        <v>1784</v>
      </c>
      <c r="F192" s="344" t="s">
        <v>1784</v>
      </c>
      <c r="G192" s="344" t="s">
        <v>3757</v>
      </c>
      <c r="H192" s="344" t="s">
        <v>1784</v>
      </c>
      <c r="I192" s="344" t="s">
        <v>666</v>
      </c>
      <c r="J192" s="344" t="s">
        <v>4124</v>
      </c>
      <c r="K192" s="344" t="s">
        <v>3757</v>
      </c>
      <c r="L192" s="344" t="s">
        <v>3758</v>
      </c>
      <c r="M192" s="344" t="s">
        <v>4124</v>
      </c>
      <c r="N192" s="344" t="s">
        <v>3757</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4125</v>
      </c>
      <c r="BR192" s="344" t="s">
        <v>1784</v>
      </c>
      <c r="BS192" s="344" t="s">
        <v>1784</v>
      </c>
    </row>
    <row r="193" spans="1:71">
      <c r="A193" s="344" t="s">
        <v>73</v>
      </c>
      <c r="B193" s="344" t="s">
        <v>3249</v>
      </c>
      <c r="C193" s="344" t="s">
        <v>42</v>
      </c>
      <c r="D193" s="344" t="s">
        <v>1784</v>
      </c>
      <c r="E193" s="344" t="s">
        <v>1784</v>
      </c>
      <c r="F193" s="344" t="s">
        <v>1784</v>
      </c>
      <c r="G193" s="344" t="s">
        <v>3757</v>
      </c>
      <c r="H193" s="344" t="s">
        <v>1784</v>
      </c>
      <c r="I193" s="344" t="s">
        <v>3083</v>
      </c>
      <c r="J193" s="344" t="s">
        <v>3250</v>
      </c>
      <c r="K193" s="344" t="s">
        <v>3757</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4126</v>
      </c>
      <c r="BR193" s="344" t="s">
        <v>1784</v>
      </c>
      <c r="BS193" s="344" t="s">
        <v>1784</v>
      </c>
    </row>
    <row r="194" spans="1:71">
      <c r="A194" s="344" t="s">
        <v>73</v>
      </c>
      <c r="B194" s="344" t="s">
        <v>2988</v>
      </c>
      <c r="C194" s="344" t="s">
        <v>42</v>
      </c>
      <c r="D194" s="344" t="s">
        <v>1784</v>
      </c>
      <c r="E194" s="344" t="s">
        <v>1784</v>
      </c>
      <c r="F194" s="344" t="s">
        <v>1784</v>
      </c>
      <c r="G194" s="344" t="s">
        <v>3757</v>
      </c>
      <c r="H194" s="344" t="s">
        <v>1784</v>
      </c>
      <c r="I194" s="344" t="s">
        <v>2921</v>
      </c>
      <c r="J194" s="344" t="s">
        <v>4127</v>
      </c>
      <c r="K194" s="344" t="s">
        <v>3773</v>
      </c>
      <c r="L194" s="344" t="s">
        <v>214</v>
      </c>
      <c r="M194" s="344" t="s">
        <v>4127</v>
      </c>
      <c r="N194" s="344" t="s">
        <v>3773</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4128</v>
      </c>
      <c r="BR194" s="344" t="s">
        <v>1784</v>
      </c>
      <c r="BS194" s="347" t="s">
        <v>3775</v>
      </c>
    </row>
    <row r="195" spans="1:71">
      <c r="A195" s="344" t="s">
        <v>73</v>
      </c>
      <c r="B195" s="344" t="s">
        <v>3252</v>
      </c>
      <c r="C195" s="344" t="s">
        <v>42</v>
      </c>
      <c r="D195" s="344" t="s">
        <v>1784</v>
      </c>
      <c r="E195" s="344" t="s">
        <v>1784</v>
      </c>
      <c r="F195" s="344" t="s">
        <v>1784</v>
      </c>
      <c r="G195" s="344" t="s">
        <v>3757</v>
      </c>
      <c r="H195" s="344" t="s">
        <v>1784</v>
      </c>
      <c r="I195" s="344" t="s">
        <v>666</v>
      </c>
      <c r="J195" s="344" t="s">
        <v>3253</v>
      </c>
      <c r="K195" s="344" t="s">
        <v>3757</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4129</v>
      </c>
      <c r="BR195" s="344" t="s">
        <v>1784</v>
      </c>
      <c r="BS195" s="344" t="s">
        <v>1784</v>
      </c>
    </row>
    <row r="196" spans="1:71">
      <c r="A196" s="344" t="s">
        <v>73</v>
      </c>
      <c r="B196" s="344" t="s">
        <v>3247</v>
      </c>
      <c r="C196" s="344" t="s">
        <v>42</v>
      </c>
      <c r="D196" s="344" t="s">
        <v>1784</v>
      </c>
      <c r="E196" s="344" t="s">
        <v>1784</v>
      </c>
      <c r="F196" s="344" t="s">
        <v>1784</v>
      </c>
      <c r="G196" s="344" t="s">
        <v>3757</v>
      </c>
      <c r="H196" s="344" t="s">
        <v>1784</v>
      </c>
      <c r="I196" s="344" t="s">
        <v>3758</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4130</v>
      </c>
      <c r="BR196" s="344" t="s">
        <v>1784</v>
      </c>
      <c r="BS196" s="344" t="s">
        <v>1784</v>
      </c>
    </row>
    <row r="197" spans="1:71">
      <c r="A197" s="344" t="s">
        <v>73</v>
      </c>
      <c r="B197" s="344" t="s">
        <v>3254</v>
      </c>
      <c r="C197" s="344" t="s">
        <v>44</v>
      </c>
      <c r="D197" s="344" t="s">
        <v>1784</v>
      </c>
      <c r="E197" s="344" t="s">
        <v>1784</v>
      </c>
      <c r="F197" s="344" t="s">
        <v>1784</v>
      </c>
      <c r="G197" s="344" t="s">
        <v>3757</v>
      </c>
      <c r="H197" s="344" t="s">
        <v>1784</v>
      </c>
      <c r="I197" s="344" t="s">
        <v>3083</v>
      </c>
      <c r="J197" s="344" t="s">
        <v>3255</v>
      </c>
      <c r="K197" s="344" t="s">
        <v>3757</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4131</v>
      </c>
      <c r="BR197" s="344" t="s">
        <v>1784</v>
      </c>
      <c r="BS197" s="344" t="s">
        <v>1784</v>
      </c>
    </row>
    <row r="198" spans="1:71">
      <c r="A198" s="344" t="s">
        <v>73</v>
      </c>
      <c r="B198" s="344" t="s">
        <v>2991</v>
      </c>
      <c r="C198" s="344" t="s">
        <v>44</v>
      </c>
      <c r="D198" s="344" t="s">
        <v>1784</v>
      </c>
      <c r="E198" s="344" t="s">
        <v>1784</v>
      </c>
      <c r="F198" s="344" t="s">
        <v>1784</v>
      </c>
      <c r="G198" s="344" t="s">
        <v>3757</v>
      </c>
      <c r="H198" s="344" t="s">
        <v>1784</v>
      </c>
      <c r="I198" s="344" t="s">
        <v>2921</v>
      </c>
      <c r="J198" s="344" t="s">
        <v>2992</v>
      </c>
      <c r="K198" s="344" t="s">
        <v>3757</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4132</v>
      </c>
      <c r="BR198" s="344" t="s">
        <v>1784</v>
      </c>
      <c r="BS198" s="344" t="s">
        <v>1784</v>
      </c>
    </row>
    <row r="199" spans="1:71">
      <c r="A199" s="344" t="s">
        <v>73</v>
      </c>
      <c r="B199" s="344" t="s">
        <v>3256</v>
      </c>
      <c r="C199" s="344" t="s">
        <v>44</v>
      </c>
      <c r="D199" s="344" t="s">
        <v>1784</v>
      </c>
      <c r="E199" s="344" t="s">
        <v>1784</v>
      </c>
      <c r="F199" s="344" t="s">
        <v>1784</v>
      </c>
      <c r="G199" s="344" t="s">
        <v>3757</v>
      </c>
      <c r="H199" s="344" t="s">
        <v>1784</v>
      </c>
      <c r="I199" s="344" t="s">
        <v>3083</v>
      </c>
      <c r="J199" s="344" t="s">
        <v>3257</v>
      </c>
      <c r="K199" s="344" t="s">
        <v>3773</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4133</v>
      </c>
      <c r="BR199" s="344" t="s">
        <v>1784</v>
      </c>
      <c r="BS199" s="347" t="s">
        <v>3775</v>
      </c>
    </row>
    <row r="200" spans="1:71">
      <c r="A200" s="344" t="s">
        <v>73</v>
      </c>
      <c r="B200" s="344" t="s">
        <v>4134</v>
      </c>
      <c r="C200" s="344" t="s">
        <v>44</v>
      </c>
      <c r="D200" s="344" t="s">
        <v>1784</v>
      </c>
      <c r="E200" s="344" t="s">
        <v>1784</v>
      </c>
      <c r="F200" s="344" t="s">
        <v>1784</v>
      </c>
      <c r="G200" s="344" t="s">
        <v>3757</v>
      </c>
      <c r="H200" s="344" t="s">
        <v>1784</v>
      </c>
      <c r="I200" s="344" t="s">
        <v>3886</v>
      </c>
      <c r="J200" s="344" t="s">
        <v>4135</v>
      </c>
      <c r="K200" s="344" t="s">
        <v>3757</v>
      </c>
      <c r="L200" s="344" t="s">
        <v>3822</v>
      </c>
      <c r="M200" s="344" t="s">
        <v>4136</v>
      </c>
      <c r="N200" s="344" t="s">
        <v>3757</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4137</v>
      </c>
      <c r="BR200" s="344" t="s">
        <v>1784</v>
      </c>
      <c r="BS200" s="344" t="s">
        <v>1784</v>
      </c>
    </row>
    <row r="201" spans="1:71">
      <c r="A201" s="344" t="s">
        <v>73</v>
      </c>
      <c r="B201" s="344" t="s">
        <v>3258</v>
      </c>
      <c r="C201" s="344" t="s">
        <v>63</v>
      </c>
      <c r="D201" s="344" t="s">
        <v>1784</v>
      </c>
      <c r="E201" s="344" t="s">
        <v>1784</v>
      </c>
      <c r="F201" s="344" t="s">
        <v>1784</v>
      </c>
      <c r="G201" s="344" t="s">
        <v>3757</v>
      </c>
      <c r="H201" s="344" t="s">
        <v>1784</v>
      </c>
      <c r="I201" s="344" t="s">
        <v>3083</v>
      </c>
      <c r="J201" s="344" t="s">
        <v>3259</v>
      </c>
      <c r="K201" s="344" t="s">
        <v>3757</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4138</v>
      </c>
      <c r="BR201" s="344" t="s">
        <v>1784</v>
      </c>
      <c r="BS201" s="344" t="s">
        <v>1784</v>
      </c>
    </row>
    <row r="202" spans="1:71">
      <c r="A202" s="344" t="s">
        <v>73</v>
      </c>
      <c r="B202" s="344" t="s">
        <v>4139</v>
      </c>
      <c r="C202" s="344" t="s">
        <v>63</v>
      </c>
      <c r="D202" s="344" t="s">
        <v>1784</v>
      </c>
      <c r="E202" s="344" t="s">
        <v>1784</v>
      </c>
      <c r="F202" s="344" t="s">
        <v>1784</v>
      </c>
      <c r="G202" s="344" t="s">
        <v>3757</v>
      </c>
      <c r="H202" s="344" t="s">
        <v>1784</v>
      </c>
      <c r="I202" s="344" t="s">
        <v>3758</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4140</v>
      </c>
      <c r="BR202" s="344" t="s">
        <v>1784</v>
      </c>
      <c r="BS202" s="344" t="s">
        <v>1784</v>
      </c>
    </row>
    <row r="203" spans="1:71">
      <c r="A203" s="344" t="s">
        <v>73</v>
      </c>
      <c r="B203" s="344" t="s">
        <v>4141</v>
      </c>
      <c r="C203" s="344" t="s">
        <v>64</v>
      </c>
      <c r="D203" s="344" t="s">
        <v>1784</v>
      </c>
      <c r="E203" s="344" t="s">
        <v>1784</v>
      </c>
      <c r="F203" s="344" t="s">
        <v>1784</v>
      </c>
      <c r="G203" s="344" t="s">
        <v>3757</v>
      </c>
      <c r="H203" s="344" t="s">
        <v>1784</v>
      </c>
      <c r="I203" s="344" t="s">
        <v>3758</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4142</v>
      </c>
      <c r="BR203" s="344" t="s">
        <v>1784</v>
      </c>
      <c r="BS203" s="344" t="s">
        <v>1784</v>
      </c>
    </row>
    <row r="204" spans="1:71">
      <c r="A204" s="344" t="s">
        <v>73</v>
      </c>
      <c r="B204" s="344" t="s">
        <v>3260</v>
      </c>
      <c r="C204" s="344" t="s">
        <v>64</v>
      </c>
      <c r="D204" s="344" t="s">
        <v>1784</v>
      </c>
      <c r="E204" s="344" t="s">
        <v>1784</v>
      </c>
      <c r="F204" s="344" t="s">
        <v>1784</v>
      </c>
      <c r="G204" s="344" t="s">
        <v>3757</v>
      </c>
      <c r="H204" s="344" t="s">
        <v>1784</v>
      </c>
      <c r="I204" s="344" t="s">
        <v>3083</v>
      </c>
      <c r="J204" s="344" t="s">
        <v>3261</v>
      </c>
      <c r="K204" s="344" t="s">
        <v>3773</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4143</v>
      </c>
      <c r="BR204" s="344" t="s">
        <v>1784</v>
      </c>
      <c r="BS204" s="347" t="s">
        <v>3775</v>
      </c>
    </row>
    <row r="205" spans="1:71">
      <c r="A205" s="344" t="s">
        <v>73</v>
      </c>
      <c r="B205" s="344" t="s">
        <v>4144</v>
      </c>
      <c r="C205" s="348" t="s">
        <v>35</v>
      </c>
      <c r="D205" s="344" t="s">
        <v>1784</v>
      </c>
      <c r="E205" s="344" t="s">
        <v>1784</v>
      </c>
      <c r="F205" s="344" t="s">
        <v>1784</v>
      </c>
      <c r="G205" s="344" t="s">
        <v>3757</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4145</v>
      </c>
      <c r="BR205" s="344" t="s">
        <v>1784</v>
      </c>
      <c r="BS205" s="344" t="s">
        <v>1784</v>
      </c>
    </row>
    <row r="206" spans="1:71">
      <c r="A206" s="344" t="s">
        <v>73</v>
      </c>
      <c r="B206" s="344" t="s">
        <v>3262</v>
      </c>
      <c r="C206" s="344" t="s">
        <v>2946</v>
      </c>
      <c r="D206" s="344" t="s">
        <v>1784</v>
      </c>
      <c r="E206" s="344" t="s">
        <v>1784</v>
      </c>
      <c r="F206" s="344" t="s">
        <v>1784</v>
      </c>
      <c r="G206" s="344" t="s">
        <v>3757</v>
      </c>
      <c r="H206" s="344" t="s">
        <v>1784</v>
      </c>
      <c r="I206" s="344" t="s">
        <v>666</v>
      </c>
      <c r="J206" s="344" t="s">
        <v>4146</v>
      </c>
      <c r="K206" s="344" t="s">
        <v>3757</v>
      </c>
      <c r="L206" s="344" t="s">
        <v>3083</v>
      </c>
      <c r="M206" s="344" t="s">
        <v>4146</v>
      </c>
      <c r="N206" s="344" t="s">
        <v>3757</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4147</v>
      </c>
      <c r="BR206" s="344" t="s">
        <v>1784</v>
      </c>
      <c r="BS206" s="344" t="s">
        <v>1784</v>
      </c>
    </row>
    <row r="207" spans="1:71">
      <c r="A207" s="344" t="s">
        <v>73</v>
      </c>
      <c r="B207" s="344" t="s">
        <v>2993</v>
      </c>
      <c r="C207" s="348" t="s">
        <v>65</v>
      </c>
      <c r="D207" s="344" t="s">
        <v>1784</v>
      </c>
      <c r="E207" s="344" t="s">
        <v>1784</v>
      </c>
      <c r="F207" s="344" t="s">
        <v>1784</v>
      </c>
      <c r="G207" s="344" t="s">
        <v>3757</v>
      </c>
      <c r="H207" s="344" t="s">
        <v>2912</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4148</v>
      </c>
      <c r="BR207" s="344" t="s">
        <v>1784</v>
      </c>
      <c r="BS207" s="347" t="s">
        <v>3775</v>
      </c>
    </row>
    <row r="208" spans="1:71">
      <c r="A208" s="344" t="s">
        <v>73</v>
      </c>
      <c r="B208" s="344" t="s">
        <v>2994</v>
      </c>
      <c r="C208" s="348" t="s">
        <v>40</v>
      </c>
      <c r="D208" s="344" t="s">
        <v>1784</v>
      </c>
      <c r="E208" s="344" t="s">
        <v>1784</v>
      </c>
      <c r="F208" s="344" t="s">
        <v>1784</v>
      </c>
      <c r="G208" s="344" t="s">
        <v>3757</v>
      </c>
      <c r="H208" s="344" t="s">
        <v>2912</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4149</v>
      </c>
      <c r="BR208" s="344" t="s">
        <v>1784</v>
      </c>
      <c r="BS208" s="347" t="s">
        <v>3775</v>
      </c>
    </row>
    <row r="209" spans="1:71">
      <c r="A209" s="344" t="s">
        <v>73</v>
      </c>
      <c r="B209" s="344" t="s">
        <v>2995</v>
      </c>
      <c r="C209" s="348" t="s">
        <v>42</v>
      </c>
      <c r="D209" s="344" t="s">
        <v>1784</v>
      </c>
      <c r="E209" s="344" t="s">
        <v>1784</v>
      </c>
      <c r="F209" s="344" t="s">
        <v>1784</v>
      </c>
      <c r="G209" s="344" t="s">
        <v>3757</v>
      </c>
      <c r="H209" s="344" t="s">
        <v>2912</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4150</v>
      </c>
      <c r="BR209" s="344" t="s">
        <v>1784</v>
      </c>
      <c r="BS209" s="347" t="s">
        <v>3775</v>
      </c>
    </row>
    <row r="210" spans="1:71">
      <c r="A210" s="344" t="s">
        <v>73</v>
      </c>
      <c r="B210" s="344" t="s">
        <v>2996</v>
      </c>
      <c r="C210" s="348" t="s">
        <v>42</v>
      </c>
      <c r="D210" s="344" t="s">
        <v>1784</v>
      </c>
      <c r="E210" s="344" t="s">
        <v>1784</v>
      </c>
      <c r="F210" s="344" t="s">
        <v>1784</v>
      </c>
      <c r="G210" s="344" t="s">
        <v>3757</v>
      </c>
      <c r="H210" s="344" t="s">
        <v>2912</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4151</v>
      </c>
      <c r="BR210" s="344" t="s">
        <v>1784</v>
      </c>
      <c r="BS210" s="347" t="s">
        <v>3775</v>
      </c>
    </row>
    <row r="211" spans="1:71">
      <c r="A211" s="344" t="s">
        <v>73</v>
      </c>
      <c r="B211" s="344" t="s">
        <v>2997</v>
      </c>
      <c r="C211" s="344" t="s">
        <v>2946</v>
      </c>
      <c r="D211" s="344" t="s">
        <v>1784</v>
      </c>
      <c r="E211" s="344" t="s">
        <v>1784</v>
      </c>
      <c r="F211" s="344" t="s">
        <v>1784</v>
      </c>
      <c r="G211" s="344" t="s">
        <v>3757</v>
      </c>
      <c r="H211" s="344" t="s">
        <v>2912</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4152</v>
      </c>
      <c r="BR211" s="344" t="s">
        <v>1784</v>
      </c>
      <c r="BS211" s="347" t="s">
        <v>3775</v>
      </c>
    </row>
    <row r="212" spans="1:71">
      <c r="A212" s="344" t="s">
        <v>73</v>
      </c>
      <c r="B212" s="344" t="s">
        <v>2998</v>
      </c>
      <c r="C212" s="348" t="s">
        <v>63</v>
      </c>
      <c r="D212" s="344" t="s">
        <v>1784</v>
      </c>
      <c r="E212" s="344" t="s">
        <v>1784</v>
      </c>
      <c r="F212" s="344" t="s">
        <v>1784</v>
      </c>
      <c r="G212" s="344" t="s">
        <v>3757</v>
      </c>
      <c r="H212" s="344" t="s">
        <v>2912</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4153</v>
      </c>
      <c r="BR212" s="344" t="s">
        <v>1784</v>
      </c>
      <c r="BS212" s="347" t="s">
        <v>3775</v>
      </c>
    </row>
    <row r="213" spans="1:71">
      <c r="A213" s="344" t="s">
        <v>73</v>
      </c>
      <c r="B213" s="344" t="s">
        <v>2999</v>
      </c>
      <c r="C213" s="344" t="s">
        <v>2946</v>
      </c>
      <c r="D213" s="344" t="s">
        <v>1784</v>
      </c>
      <c r="E213" s="344" t="s">
        <v>1784</v>
      </c>
      <c r="F213" s="344" t="s">
        <v>1784</v>
      </c>
      <c r="G213" s="344" t="s">
        <v>3757</v>
      </c>
      <c r="H213" s="344" t="s">
        <v>2912</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4154</v>
      </c>
      <c r="BR213" s="344" t="s">
        <v>1784</v>
      </c>
      <c r="BS213" s="347" t="s">
        <v>3775</v>
      </c>
    </row>
    <row r="214" spans="1:71">
      <c r="A214" s="347" t="s">
        <v>73</v>
      </c>
      <c r="B214" s="347" t="s">
        <v>3265</v>
      </c>
      <c r="C214" s="347" t="s">
        <v>3266</v>
      </c>
      <c r="D214" s="347" t="s">
        <v>1784</v>
      </c>
      <c r="E214" s="347" t="s">
        <v>3757</v>
      </c>
      <c r="F214" s="347" t="s">
        <v>3757</v>
      </c>
      <c r="G214" s="347" t="s">
        <v>3757</v>
      </c>
      <c r="H214" s="347" t="s">
        <v>1784</v>
      </c>
      <c r="I214" s="347" t="s">
        <v>3083</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4155</v>
      </c>
      <c r="BR214" s="267" t="s">
        <v>1784</v>
      </c>
      <c r="BS214" s="267" t="s">
        <v>1784</v>
      </c>
    </row>
    <row r="215" spans="1:71">
      <c r="A215" s="267" t="s">
        <v>73</v>
      </c>
      <c r="B215" s="267" t="s">
        <v>3267</v>
      </c>
      <c r="C215" s="267" t="s">
        <v>33</v>
      </c>
      <c r="D215" s="267" t="s">
        <v>3773</v>
      </c>
      <c r="E215" s="267" t="s">
        <v>1784</v>
      </c>
      <c r="F215" s="267" t="s">
        <v>1784</v>
      </c>
      <c r="G215" s="267" t="s">
        <v>1784</v>
      </c>
      <c r="H215" s="267" t="s">
        <v>1784</v>
      </c>
      <c r="I215" s="267" t="s">
        <v>235</v>
      </c>
      <c r="J215" s="267" t="s">
        <v>3270</v>
      </c>
      <c r="K215" s="267"/>
      <c r="L215" s="267" t="s">
        <v>3987</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4156</v>
      </c>
      <c r="BR215" s="267" t="s">
        <v>1784</v>
      </c>
      <c r="BS215" s="267" t="s">
        <v>1784</v>
      </c>
    </row>
    <row r="216" spans="1:71">
      <c r="A216" s="267" t="s">
        <v>73</v>
      </c>
      <c r="B216" s="267" t="s">
        <v>3469</v>
      </c>
      <c r="C216" s="267" t="s">
        <v>38</v>
      </c>
      <c r="D216" s="267" t="s">
        <v>3773</v>
      </c>
      <c r="E216" s="267" t="s">
        <v>1784</v>
      </c>
      <c r="F216" s="267" t="s">
        <v>1784</v>
      </c>
      <c r="G216" s="267" t="s">
        <v>1784</v>
      </c>
      <c r="H216" s="267" t="s">
        <v>1784</v>
      </c>
      <c r="I216" s="267" t="s">
        <v>3467</v>
      </c>
      <c r="J216" s="267" t="s">
        <v>3470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4157</v>
      </c>
      <c r="BR216" s="267" t="s">
        <v>1784</v>
      </c>
      <c r="BS216" s="267" t="s">
        <v>1784</v>
      </c>
    </row>
    <row r="217" spans="1:71">
      <c r="A217" s="280" t="s">
        <v>73</v>
      </c>
      <c r="B217" s="280" t="s">
        <v>3271</v>
      </c>
      <c r="C217" s="280" t="s">
        <v>36</v>
      </c>
      <c r="D217" s="280" t="s">
        <v>3773</v>
      </c>
      <c r="E217" s="267" t="s">
        <v>1784</v>
      </c>
      <c r="F217" s="267" t="s">
        <v>1784</v>
      </c>
      <c r="G217" s="267" t="s">
        <v>1784</v>
      </c>
      <c r="H217" s="267" t="s">
        <v>1784</v>
      </c>
      <c r="I217" s="280" t="s">
        <v>3083</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4158</v>
      </c>
      <c r="BR217" s="267" t="s">
        <v>1784</v>
      </c>
      <c r="BS217" s="267" t="s">
        <v>1784</v>
      </c>
    </row>
    <row r="218" spans="1:71">
      <c r="A218" s="280" t="s">
        <v>73</v>
      </c>
      <c r="B218" s="280" t="s">
        <v>4159</v>
      </c>
      <c r="C218" s="280" t="s">
        <v>33</v>
      </c>
      <c r="D218" s="280" t="s">
        <v>3773</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4160</v>
      </c>
      <c r="BR218" s="267"/>
      <c r="BS218" s="267"/>
    </row>
    <row r="219" spans="1:71">
      <c r="A219" s="266" t="s">
        <v>73</v>
      </c>
      <c r="B219" s="207" t="s">
        <v>3272</v>
      </c>
      <c r="C219" s="207" t="s">
        <v>3273</v>
      </c>
      <c r="E219" s="207" t="s">
        <v>3918</v>
      </c>
      <c r="F219" s="207" t="s">
        <v>3918</v>
      </c>
      <c r="I219" s="207" t="s">
        <v>214</v>
      </c>
      <c r="J219" s="207"/>
      <c r="BQ219" s="50" t="s">
        <v>4161</v>
      </c>
    </row>
    <row r="220" spans="1:71">
      <c r="A220" s="344" t="s">
        <v>79</v>
      </c>
      <c r="B220" s="344" t="s">
        <v>4162</v>
      </c>
      <c r="C220" s="344" t="s">
        <v>35</v>
      </c>
      <c r="D220" s="344" t="s">
        <v>1784</v>
      </c>
      <c r="E220" s="344" t="s">
        <v>1784</v>
      </c>
      <c r="F220" s="344" t="s">
        <v>1784</v>
      </c>
      <c r="G220" s="344" t="s">
        <v>3757</v>
      </c>
      <c r="H220" s="344" t="s">
        <v>1784</v>
      </c>
      <c r="I220" s="344" t="s">
        <v>3814</v>
      </c>
      <c r="J220" s="344" t="s">
        <v>4163</v>
      </c>
      <c r="K220" s="344" t="s">
        <v>3757</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4164</v>
      </c>
      <c r="BR220" s="344" t="s">
        <v>1784</v>
      </c>
      <c r="BS220" s="344" t="s">
        <v>1784</v>
      </c>
    </row>
    <row r="221" spans="1:71">
      <c r="A221" s="344" t="s">
        <v>79</v>
      </c>
      <c r="B221" s="344" t="s">
        <v>4165</v>
      </c>
      <c r="C221" s="344" t="s">
        <v>35</v>
      </c>
      <c r="D221" s="344" t="s">
        <v>1784</v>
      </c>
      <c r="E221" s="344" t="s">
        <v>1784</v>
      </c>
      <c r="F221" s="344" t="s">
        <v>1784</v>
      </c>
      <c r="G221" s="344" t="s">
        <v>3757</v>
      </c>
      <c r="H221" s="344" t="s">
        <v>1784</v>
      </c>
      <c r="I221" s="344" t="s">
        <v>3758</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4166</v>
      </c>
      <c r="BR221" s="344" t="s">
        <v>1784</v>
      </c>
      <c r="BS221" s="344" t="s">
        <v>1784</v>
      </c>
    </row>
    <row r="222" spans="1:71">
      <c r="A222" s="344" t="s">
        <v>79</v>
      </c>
      <c r="B222" s="344" t="s">
        <v>4167</v>
      </c>
      <c r="C222" s="344" t="s">
        <v>35</v>
      </c>
      <c r="D222" s="344" t="s">
        <v>1784</v>
      </c>
      <c r="E222" s="344" t="s">
        <v>1784</v>
      </c>
      <c r="F222" s="344" t="s">
        <v>1784</v>
      </c>
      <c r="G222" s="344" t="s">
        <v>3757</v>
      </c>
      <c r="H222" s="344" t="s">
        <v>1784</v>
      </c>
      <c r="I222" s="344" t="s">
        <v>3758</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4168</v>
      </c>
      <c r="BR222" s="344" t="s">
        <v>1784</v>
      </c>
      <c r="BS222" s="344" t="s">
        <v>1784</v>
      </c>
    </row>
    <row r="223" spans="1:71">
      <c r="A223" s="344" t="s">
        <v>79</v>
      </c>
      <c r="B223" s="344" t="s">
        <v>3275</v>
      </c>
      <c r="C223" s="344" t="s">
        <v>35</v>
      </c>
      <c r="D223" s="344" t="s">
        <v>1784</v>
      </c>
      <c r="E223" s="344" t="s">
        <v>1784</v>
      </c>
      <c r="F223" s="344" t="s">
        <v>1784</v>
      </c>
      <c r="G223" s="344" t="s">
        <v>3757</v>
      </c>
      <c r="H223" s="344" t="s">
        <v>1784</v>
      </c>
      <c r="I223" s="344" t="s">
        <v>214</v>
      </c>
      <c r="J223" s="344" t="s">
        <v>3276</v>
      </c>
      <c r="K223" s="344" t="s">
        <v>3773</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4169</v>
      </c>
      <c r="BR223" s="344" t="s">
        <v>1784</v>
      </c>
      <c r="BS223" s="347" t="s">
        <v>3775</v>
      </c>
    </row>
    <row r="224" spans="1:71">
      <c r="A224" s="344" t="s">
        <v>79</v>
      </c>
      <c r="B224" s="344" t="s">
        <v>4170</v>
      </c>
      <c r="C224" s="344" t="s">
        <v>35</v>
      </c>
      <c r="D224" s="344" t="s">
        <v>3773</v>
      </c>
      <c r="E224" s="344" t="s">
        <v>1784</v>
      </c>
      <c r="F224" s="344" t="s">
        <v>1784</v>
      </c>
      <c r="G224" s="344" t="s">
        <v>3757</v>
      </c>
      <c r="H224" s="344" t="s">
        <v>1784</v>
      </c>
      <c r="I224" s="344" t="s">
        <v>3854</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4171</v>
      </c>
      <c r="BR224" s="344" t="s">
        <v>1784</v>
      </c>
      <c r="BS224" s="344" t="s">
        <v>1784</v>
      </c>
    </row>
    <row r="225" spans="1:71">
      <c r="A225" s="344" t="s">
        <v>79</v>
      </c>
      <c r="B225" s="344" t="s">
        <v>3277</v>
      </c>
      <c r="C225" s="348" t="s">
        <v>33</v>
      </c>
      <c r="D225" s="344" t="s">
        <v>3773</v>
      </c>
      <c r="E225" s="344" t="s">
        <v>1784</v>
      </c>
      <c r="F225" s="344" t="s">
        <v>1784</v>
      </c>
      <c r="G225" s="344" t="s">
        <v>3757</v>
      </c>
      <c r="H225" s="344" t="s">
        <v>1784</v>
      </c>
      <c r="I225" s="344" t="s">
        <v>3083</v>
      </c>
      <c r="J225" s="344" t="s">
        <v>3278</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4172</v>
      </c>
      <c r="BR225" s="344" t="s">
        <v>1784</v>
      </c>
      <c r="BS225" s="347" t="s">
        <v>1784</v>
      </c>
    </row>
    <row r="226" spans="1:71">
      <c r="A226" s="344" t="s">
        <v>79</v>
      </c>
      <c r="B226" s="344" t="s">
        <v>4173</v>
      </c>
      <c r="C226" s="344" t="s">
        <v>36</v>
      </c>
      <c r="D226" s="344" t="s">
        <v>1784</v>
      </c>
      <c r="E226" s="344" t="s">
        <v>1784</v>
      </c>
      <c r="F226" s="344" t="s">
        <v>1784</v>
      </c>
      <c r="G226" s="344" t="s">
        <v>3757</v>
      </c>
      <c r="H226" s="344" t="s">
        <v>1784</v>
      </c>
      <c r="I226" s="344" t="s">
        <v>3758</v>
      </c>
      <c r="J226" s="344" t="s">
        <v>4174</v>
      </c>
      <c r="K226" s="344" t="s">
        <v>3757</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4175</v>
      </c>
      <c r="BR226" s="344" t="s">
        <v>1784</v>
      </c>
      <c r="BS226" s="344" t="s">
        <v>1784</v>
      </c>
    </row>
    <row r="227" spans="1:71">
      <c r="A227" s="344" t="s">
        <v>79</v>
      </c>
      <c r="B227" s="344" t="s">
        <v>4176</v>
      </c>
      <c r="C227" s="344" t="s">
        <v>36</v>
      </c>
      <c r="D227" s="344" t="s">
        <v>1784</v>
      </c>
      <c r="E227" s="344" t="s">
        <v>1784</v>
      </c>
      <c r="F227" s="344" t="s">
        <v>1784</v>
      </c>
      <c r="G227" s="344" t="s">
        <v>3757</v>
      </c>
      <c r="H227" s="344" t="s">
        <v>1784</v>
      </c>
      <c r="I227" s="344" t="s">
        <v>3758</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4177</v>
      </c>
      <c r="BR227" s="344" t="s">
        <v>1784</v>
      </c>
      <c r="BS227" s="344" t="s">
        <v>1784</v>
      </c>
    </row>
    <row r="228" spans="1:71">
      <c r="A228" s="344" t="s">
        <v>79</v>
      </c>
      <c r="B228" s="344" t="s">
        <v>4178</v>
      </c>
      <c r="C228" s="344" t="s">
        <v>38</v>
      </c>
      <c r="D228" s="344" t="s">
        <v>1784</v>
      </c>
      <c r="E228" s="344" t="s">
        <v>1784</v>
      </c>
      <c r="F228" s="344" t="s">
        <v>1784</v>
      </c>
      <c r="G228" s="344" t="s">
        <v>3757</v>
      </c>
      <c r="H228" s="344" t="s">
        <v>1784</v>
      </c>
      <c r="I228" s="344" t="s">
        <v>3822</v>
      </c>
      <c r="J228" s="344" t="s">
        <v>4179</v>
      </c>
      <c r="K228" s="344" t="s">
        <v>3757</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4180</v>
      </c>
      <c r="BR228" s="344" t="s">
        <v>1784</v>
      </c>
      <c r="BS228" s="344" t="s">
        <v>1784</v>
      </c>
    </row>
    <row r="229" spans="1:71">
      <c r="A229" s="344" t="s">
        <v>79</v>
      </c>
      <c r="B229" s="344" t="s">
        <v>4181</v>
      </c>
      <c r="C229" s="344" t="s">
        <v>38</v>
      </c>
      <c r="D229" s="344" t="s">
        <v>1784</v>
      </c>
      <c r="E229" s="344" t="s">
        <v>1784</v>
      </c>
      <c r="F229" s="344" t="s">
        <v>1784</v>
      </c>
      <c r="G229" s="344" t="s">
        <v>3757</v>
      </c>
      <c r="H229" s="344" t="s">
        <v>1784</v>
      </c>
      <c r="I229" s="344" t="s">
        <v>3758</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4182</v>
      </c>
      <c r="BR229" s="344" t="s">
        <v>1784</v>
      </c>
      <c r="BS229" s="344" t="s">
        <v>1784</v>
      </c>
    </row>
    <row r="230" spans="1:71">
      <c r="A230" s="344" t="s">
        <v>79</v>
      </c>
      <c r="B230" s="344" t="s">
        <v>4183</v>
      </c>
      <c r="C230" s="344" t="s">
        <v>38</v>
      </c>
      <c r="D230" s="344" t="s">
        <v>1784</v>
      </c>
      <c r="E230" s="344" t="s">
        <v>1784</v>
      </c>
      <c r="F230" s="344" t="s">
        <v>1784</v>
      </c>
      <c r="G230" s="344" t="s">
        <v>3757</v>
      </c>
      <c r="H230" s="344" t="s">
        <v>1784</v>
      </c>
      <c r="I230" s="344" t="s">
        <v>3758</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4184</v>
      </c>
      <c r="BR230" s="344" t="s">
        <v>1784</v>
      </c>
      <c r="BS230" s="344" t="s">
        <v>1784</v>
      </c>
    </row>
    <row r="231" spans="1:71">
      <c r="A231" s="344" t="s">
        <v>79</v>
      </c>
      <c r="B231" s="344" t="s">
        <v>4185</v>
      </c>
      <c r="C231" s="344" t="s">
        <v>38</v>
      </c>
      <c r="D231" s="344" t="s">
        <v>1784</v>
      </c>
      <c r="E231" s="344" t="s">
        <v>1784</v>
      </c>
      <c r="F231" s="344" t="s">
        <v>1784</v>
      </c>
      <c r="G231" s="344" t="s">
        <v>3757</v>
      </c>
      <c r="H231" s="344" t="s">
        <v>1784</v>
      </c>
      <c r="I231" s="344" t="s">
        <v>3758</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4186</v>
      </c>
      <c r="BR231" s="344" t="s">
        <v>1784</v>
      </c>
      <c r="BS231" s="344" t="s">
        <v>1784</v>
      </c>
    </row>
    <row r="232" spans="1:71">
      <c r="A232" s="344" t="s">
        <v>79</v>
      </c>
      <c r="B232" s="344" t="s">
        <v>3279</v>
      </c>
      <c r="C232" s="344" t="s">
        <v>38</v>
      </c>
      <c r="D232" s="344" t="s">
        <v>1784</v>
      </c>
      <c r="E232" s="344" t="s">
        <v>1784</v>
      </c>
      <c r="F232" s="344" t="s">
        <v>1784</v>
      </c>
      <c r="G232" s="344" t="s">
        <v>3757</v>
      </c>
      <c r="H232" s="344" t="s">
        <v>1784</v>
      </c>
      <c r="I232" s="344" t="s">
        <v>666</v>
      </c>
      <c r="J232" s="344" t="s">
        <v>3280</v>
      </c>
      <c r="K232" s="344" t="s">
        <v>3757</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4187</v>
      </c>
      <c r="BR232" s="344" t="s">
        <v>1784</v>
      </c>
      <c r="BS232" s="344" t="s">
        <v>1784</v>
      </c>
    </row>
    <row r="233" spans="1:71">
      <c r="A233" s="344" t="s">
        <v>79</v>
      </c>
      <c r="B233" s="344" t="s">
        <v>3281</v>
      </c>
      <c r="C233" s="344" t="s">
        <v>40</v>
      </c>
      <c r="D233" s="344" t="s">
        <v>1784</v>
      </c>
      <c r="E233" s="344" t="s">
        <v>1784</v>
      </c>
      <c r="F233" s="344" t="s">
        <v>1784</v>
      </c>
      <c r="G233" s="344" t="s">
        <v>3757</v>
      </c>
      <c r="H233" s="344" t="s">
        <v>1784</v>
      </c>
      <c r="I233" s="344" t="s">
        <v>214</v>
      </c>
      <c r="J233" s="344" t="s">
        <v>3282</v>
      </c>
      <c r="K233" s="344" t="s">
        <v>3757</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4188</v>
      </c>
      <c r="BR233" s="344" t="s">
        <v>1784</v>
      </c>
      <c r="BS233" s="344" t="s">
        <v>1784</v>
      </c>
    </row>
    <row r="234" spans="1:71">
      <c r="A234" s="344" t="s">
        <v>79</v>
      </c>
      <c r="B234" s="344" t="s">
        <v>3283</v>
      </c>
      <c r="C234" s="344" t="s">
        <v>40</v>
      </c>
      <c r="D234" s="344" t="s">
        <v>1784</v>
      </c>
      <c r="E234" s="344" t="s">
        <v>1784</v>
      </c>
      <c r="F234" s="344" t="s">
        <v>1784</v>
      </c>
      <c r="G234" s="344" t="s">
        <v>3757</v>
      </c>
      <c r="H234" s="344" t="s">
        <v>1784</v>
      </c>
      <c r="I234" s="344" t="s">
        <v>214</v>
      </c>
      <c r="J234" s="344" t="s">
        <v>3284</v>
      </c>
      <c r="K234" s="344" t="s">
        <v>3757</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4189</v>
      </c>
      <c r="BR234" s="344" t="s">
        <v>1784</v>
      </c>
      <c r="BS234" s="344" t="s">
        <v>1784</v>
      </c>
    </row>
    <row r="235" spans="1:71">
      <c r="A235" s="344" t="s">
        <v>79</v>
      </c>
      <c r="B235" s="344" t="s">
        <v>4190</v>
      </c>
      <c r="C235" s="344" t="s">
        <v>40</v>
      </c>
      <c r="D235" s="344" t="s">
        <v>1784</v>
      </c>
      <c r="E235" s="344" t="s">
        <v>1784</v>
      </c>
      <c r="F235" s="344" t="s">
        <v>1784</v>
      </c>
      <c r="G235" s="344" t="s">
        <v>3757</v>
      </c>
      <c r="H235" s="344" t="s">
        <v>1784</v>
      </c>
      <c r="I235" s="344" t="s">
        <v>3758</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4191</v>
      </c>
      <c r="BR235" s="344" t="s">
        <v>1784</v>
      </c>
      <c r="BS235" s="344" t="s">
        <v>1784</v>
      </c>
    </row>
    <row r="236" spans="1:71">
      <c r="A236" s="344" t="s">
        <v>79</v>
      </c>
      <c r="B236" s="344" t="s">
        <v>4192</v>
      </c>
      <c r="C236" s="344" t="s">
        <v>40</v>
      </c>
      <c r="D236" s="344" t="s">
        <v>1784</v>
      </c>
      <c r="E236" s="344" t="s">
        <v>1784</v>
      </c>
      <c r="F236" s="344" t="s">
        <v>1784</v>
      </c>
      <c r="G236" s="344" t="s">
        <v>3757</v>
      </c>
      <c r="H236" s="344" t="s">
        <v>1784</v>
      </c>
      <c r="I236" s="344" t="s">
        <v>3758</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4193</v>
      </c>
      <c r="BR236" s="344" t="s">
        <v>1784</v>
      </c>
      <c r="BS236" s="344" t="s">
        <v>1784</v>
      </c>
    </row>
    <row r="237" spans="1:71">
      <c r="A237" s="344" t="s">
        <v>79</v>
      </c>
      <c r="B237" s="344" t="s">
        <v>3285</v>
      </c>
      <c r="C237" s="344" t="s">
        <v>40</v>
      </c>
      <c r="D237" s="344" t="s">
        <v>1784</v>
      </c>
      <c r="E237" s="344" t="s">
        <v>1784</v>
      </c>
      <c r="F237" s="344" t="s">
        <v>1784</v>
      </c>
      <c r="G237" s="344" t="s">
        <v>3757</v>
      </c>
      <c r="H237" s="344" t="s">
        <v>1784</v>
      </c>
      <c r="I237" s="344" t="s">
        <v>214</v>
      </c>
      <c r="J237" s="344" t="s">
        <v>3286</v>
      </c>
      <c r="K237" s="344" t="s">
        <v>3757</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4194</v>
      </c>
      <c r="BR237" s="344" t="s">
        <v>1784</v>
      </c>
      <c r="BS237" s="344" t="s">
        <v>1784</v>
      </c>
    </row>
    <row r="238" spans="1:71">
      <c r="A238" s="344" t="s">
        <v>79</v>
      </c>
      <c r="B238" s="344" t="s">
        <v>3287</v>
      </c>
      <c r="C238" s="344" t="s">
        <v>33</v>
      </c>
      <c r="D238" s="344" t="s">
        <v>1784</v>
      </c>
      <c r="E238" s="344" t="s">
        <v>1784</v>
      </c>
      <c r="F238" s="344" t="s">
        <v>3773</v>
      </c>
      <c r="G238" s="344" t="s">
        <v>1784</v>
      </c>
      <c r="H238" s="344" t="s">
        <v>1784</v>
      </c>
      <c r="I238" s="344" t="s">
        <v>214</v>
      </c>
      <c r="J238" s="344" t="s">
        <v>3288</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4195</v>
      </c>
      <c r="BR238" s="344" t="s">
        <v>1784</v>
      </c>
      <c r="BS238" s="344" t="s">
        <v>1784</v>
      </c>
    </row>
    <row r="239" spans="1:71">
      <c r="A239" s="344" t="s">
        <v>79</v>
      </c>
      <c r="B239" s="344" t="s">
        <v>4196</v>
      </c>
      <c r="C239" s="344" t="s">
        <v>40</v>
      </c>
      <c r="D239" s="344" t="s">
        <v>1784</v>
      </c>
      <c r="E239" s="344" t="s">
        <v>1784</v>
      </c>
      <c r="F239" s="344" t="s">
        <v>1784</v>
      </c>
      <c r="G239" s="344" t="s">
        <v>3757</v>
      </c>
      <c r="H239" s="344" t="s">
        <v>1784</v>
      </c>
      <c r="I239" s="344" t="s">
        <v>4197</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4198</v>
      </c>
      <c r="BR239" s="344"/>
      <c r="BS239" s="344"/>
    </row>
    <row r="240" spans="1:71">
      <c r="A240" s="344" t="s">
        <v>79</v>
      </c>
      <c r="B240" s="344" t="s">
        <v>3472</v>
      </c>
      <c r="C240" s="344" t="s">
        <v>44</v>
      </c>
      <c r="D240" s="344" t="s">
        <v>1784</v>
      </c>
      <c r="E240" s="344" t="s">
        <v>1784</v>
      </c>
      <c r="F240" s="344" t="s">
        <v>1784</v>
      </c>
      <c r="G240" s="344" t="s">
        <v>3757</v>
      </c>
      <c r="H240" s="344" t="s">
        <v>1784</v>
      </c>
      <c r="I240" s="344" t="s">
        <v>3626</v>
      </c>
      <c r="J240" s="344" t="s">
        <v>4199</v>
      </c>
      <c r="K240" s="344" t="s">
        <v>3757</v>
      </c>
      <c r="L240" s="344" t="s">
        <v>2665</v>
      </c>
      <c r="M240" s="344" t="s">
        <v>4199</v>
      </c>
      <c r="N240" s="344" t="s">
        <v>3757</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4200</v>
      </c>
      <c r="BR240" s="344" t="s">
        <v>1784</v>
      </c>
      <c r="BS240" s="344" t="s">
        <v>1784</v>
      </c>
    </row>
    <row r="241" spans="1:71">
      <c r="A241" s="344" t="s">
        <v>79</v>
      </c>
      <c r="B241" s="344" t="s">
        <v>3001</v>
      </c>
      <c r="C241" s="344" t="s">
        <v>44</v>
      </c>
      <c r="D241" s="344" t="s">
        <v>1784</v>
      </c>
      <c r="E241" s="344" t="s">
        <v>1784</v>
      </c>
      <c r="F241" s="344" t="s">
        <v>1784</v>
      </c>
      <c r="G241" s="344" t="s">
        <v>3757</v>
      </c>
      <c r="H241" s="344" t="s">
        <v>3002</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4201</v>
      </c>
      <c r="BR241" s="344"/>
      <c r="BS241" s="347" t="s">
        <v>3775</v>
      </c>
    </row>
    <row r="242" spans="1:71">
      <c r="A242" s="344" t="s">
        <v>79</v>
      </c>
      <c r="B242" s="344" t="s">
        <v>4202</v>
      </c>
      <c r="C242" s="344" t="s">
        <v>44</v>
      </c>
      <c r="D242" s="344" t="s">
        <v>1784</v>
      </c>
      <c r="E242" s="344" t="s">
        <v>1784</v>
      </c>
      <c r="F242" s="344" t="s">
        <v>1784</v>
      </c>
      <c r="G242" s="344" t="s">
        <v>3757</v>
      </c>
      <c r="H242" s="344" t="s">
        <v>1784</v>
      </c>
      <c r="I242" s="344" t="s">
        <v>3758</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4203</v>
      </c>
      <c r="BR242" s="344" t="s">
        <v>1784</v>
      </c>
      <c r="BS242" s="344" t="s">
        <v>1784</v>
      </c>
    </row>
    <row r="243" spans="1:71">
      <c r="A243" s="344" t="s">
        <v>79</v>
      </c>
      <c r="B243" s="344" t="s">
        <v>3003</v>
      </c>
      <c r="C243" s="344" t="s">
        <v>44</v>
      </c>
      <c r="D243" s="344" t="s">
        <v>1784</v>
      </c>
      <c r="E243" s="344" t="s">
        <v>1784</v>
      </c>
      <c r="F243" s="344" t="s">
        <v>1784</v>
      </c>
      <c r="G243" s="344" t="s">
        <v>3757</v>
      </c>
      <c r="H243" s="344" t="s">
        <v>3005</v>
      </c>
      <c r="I243" s="344" t="s">
        <v>240</v>
      </c>
      <c r="J243" s="344" t="s">
        <v>4204</v>
      </c>
      <c r="K243" s="344" t="s">
        <v>3773</v>
      </c>
      <c r="L243" s="344" t="s">
        <v>3054</v>
      </c>
      <c r="M243" s="344" t="s">
        <v>4204</v>
      </c>
      <c r="N243" s="344" t="s">
        <v>3773</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4205</v>
      </c>
      <c r="BR243" s="344"/>
      <c r="BS243" s="347" t="s">
        <v>3775</v>
      </c>
    </row>
    <row r="244" spans="1:71">
      <c r="A244" s="344" t="s">
        <v>79</v>
      </c>
      <c r="B244" s="344" t="s">
        <v>3289</v>
      </c>
      <c r="C244" s="344" t="s">
        <v>63</v>
      </c>
      <c r="D244" s="344" t="s">
        <v>1784</v>
      </c>
      <c r="E244" s="344" t="s">
        <v>1784</v>
      </c>
      <c r="F244" s="344" t="s">
        <v>1784</v>
      </c>
      <c r="G244" s="344" t="s">
        <v>3757</v>
      </c>
      <c r="H244" s="344" t="s">
        <v>1784</v>
      </c>
      <c r="I244" s="344" t="s">
        <v>214</v>
      </c>
      <c r="J244" s="344" t="s">
        <v>3284</v>
      </c>
      <c r="K244" s="344" t="s">
        <v>3757</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4206</v>
      </c>
      <c r="BR244" s="344" t="s">
        <v>1784</v>
      </c>
      <c r="BS244" s="344" t="s">
        <v>1784</v>
      </c>
    </row>
    <row r="245" spans="1:71">
      <c r="A245" s="344" t="s">
        <v>79</v>
      </c>
      <c r="B245" s="344" t="s">
        <v>4207</v>
      </c>
      <c r="C245" s="344" t="s">
        <v>64</v>
      </c>
      <c r="D245" s="344" t="s">
        <v>1784</v>
      </c>
      <c r="E245" s="344" t="s">
        <v>1784</v>
      </c>
      <c r="F245" s="344" t="s">
        <v>1784</v>
      </c>
      <c r="G245" s="344" t="s">
        <v>3757</v>
      </c>
      <c r="H245" s="344" t="s">
        <v>1784</v>
      </c>
      <c r="I245" s="344" t="s">
        <v>3763</v>
      </c>
      <c r="J245" s="344" t="s">
        <v>4208</v>
      </c>
      <c r="K245" s="344" t="s">
        <v>3757</v>
      </c>
      <c r="L245" s="344" t="s">
        <v>3854</v>
      </c>
      <c r="M245" s="344" t="s">
        <v>4209</v>
      </c>
      <c r="N245" s="344" t="s">
        <v>3757</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4210</v>
      </c>
      <c r="BR245" s="344"/>
      <c r="BS245" s="344"/>
    </row>
    <row r="246" spans="1:71">
      <c r="A246" s="344" t="s">
        <v>79</v>
      </c>
      <c r="B246" s="344" t="s">
        <v>3290</v>
      </c>
      <c r="C246" s="344" t="s">
        <v>64</v>
      </c>
      <c r="D246" s="344" t="s">
        <v>1784</v>
      </c>
      <c r="E246" s="344" t="s">
        <v>1784</v>
      </c>
      <c r="F246" s="344" t="s">
        <v>1784</v>
      </c>
      <c r="G246" s="344" t="s">
        <v>3757</v>
      </c>
      <c r="H246" s="344" t="s">
        <v>1784</v>
      </c>
      <c r="I246" s="344" t="s">
        <v>3083</v>
      </c>
      <c r="J246" s="344" t="s">
        <v>3291</v>
      </c>
      <c r="K246" s="344" t="s">
        <v>3757</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4211</v>
      </c>
      <c r="BR246" s="344" t="s">
        <v>1784</v>
      </c>
      <c r="BS246" s="344" t="s">
        <v>1784</v>
      </c>
    </row>
    <row r="247" spans="1:71">
      <c r="A247" s="344" t="s">
        <v>79</v>
      </c>
      <c r="B247" s="344" t="s">
        <v>3292</v>
      </c>
      <c r="C247" s="344" t="s">
        <v>64</v>
      </c>
      <c r="D247" s="344" t="s">
        <v>1784</v>
      </c>
      <c r="E247" s="344" t="s">
        <v>1784</v>
      </c>
      <c r="F247" s="344" t="s">
        <v>1784</v>
      </c>
      <c r="G247" s="344" t="s">
        <v>3757</v>
      </c>
      <c r="H247" s="344" t="s">
        <v>1784</v>
      </c>
      <c r="I247" s="344" t="s">
        <v>3083</v>
      </c>
      <c r="J247" s="344" t="s">
        <v>3293</v>
      </c>
      <c r="K247" s="344" t="s">
        <v>3757</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4212</v>
      </c>
      <c r="BR247" s="344"/>
      <c r="BS247" s="344"/>
    </row>
    <row r="248" spans="1:71">
      <c r="A248" s="344" t="s">
        <v>79</v>
      </c>
      <c r="B248" s="423" t="s">
        <v>4213</v>
      </c>
      <c r="C248" s="344" t="s">
        <v>64</v>
      </c>
      <c r="D248" s="344" t="s">
        <v>1784</v>
      </c>
      <c r="E248" s="344" t="s">
        <v>1784</v>
      </c>
      <c r="F248" s="344" t="s">
        <v>1784</v>
      </c>
      <c r="G248" s="344" t="s">
        <v>3757</v>
      </c>
      <c r="H248" s="344" t="s">
        <v>1784</v>
      </c>
      <c r="I248" s="344" t="s">
        <v>3758</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4214</v>
      </c>
      <c r="BR248" s="344" t="s">
        <v>1784</v>
      </c>
      <c r="BS248" s="344" t="s">
        <v>1784</v>
      </c>
    </row>
    <row r="249" spans="1:71">
      <c r="A249" s="344" t="s">
        <v>79</v>
      </c>
      <c r="B249" s="344" t="s">
        <v>3294</v>
      </c>
      <c r="C249" s="344" t="s">
        <v>65</v>
      </c>
      <c r="D249" s="344" t="s">
        <v>1784</v>
      </c>
      <c r="E249" s="344" t="s">
        <v>1784</v>
      </c>
      <c r="F249" s="344" t="s">
        <v>1784</v>
      </c>
      <c r="G249" s="344" t="s">
        <v>3757</v>
      </c>
      <c r="H249" s="344" t="s">
        <v>1784</v>
      </c>
      <c r="I249" s="344" t="s">
        <v>214</v>
      </c>
      <c r="J249" s="344" t="s">
        <v>3295</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4215</v>
      </c>
      <c r="BR249" s="344"/>
      <c r="BS249" s="344"/>
    </row>
    <row r="250" spans="1:71">
      <c r="A250" s="344" t="s">
        <v>79</v>
      </c>
      <c r="B250" s="344" t="s">
        <v>3296</v>
      </c>
      <c r="C250" s="348" t="s">
        <v>42</v>
      </c>
      <c r="D250" s="344" t="s">
        <v>1784</v>
      </c>
      <c r="E250" s="344" t="s">
        <v>1784</v>
      </c>
      <c r="F250" s="344" t="s">
        <v>1784</v>
      </c>
      <c r="G250" s="344" t="s">
        <v>3757</v>
      </c>
      <c r="H250" s="344" t="s">
        <v>1784</v>
      </c>
      <c r="I250" s="344" t="s">
        <v>214</v>
      </c>
      <c r="J250" s="344" t="s">
        <v>1784</v>
      </c>
      <c r="K250" s="344" t="s">
        <v>1784</v>
      </c>
      <c r="L250" s="344" t="s">
        <v>3777</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4216</v>
      </c>
      <c r="BR250" s="344"/>
      <c r="BS250" s="344"/>
    </row>
    <row r="251" spans="1:71">
      <c r="A251" s="344" t="s">
        <v>79</v>
      </c>
      <c r="B251" s="344" t="s">
        <v>3007</v>
      </c>
      <c r="C251" s="348" t="s">
        <v>65</v>
      </c>
      <c r="D251" s="344" t="s">
        <v>1784</v>
      </c>
      <c r="E251" s="344" t="s">
        <v>1784</v>
      </c>
      <c r="F251" s="344" t="s">
        <v>1784</v>
      </c>
      <c r="G251" s="344" t="s">
        <v>3757</v>
      </c>
      <c r="H251" s="344" t="s">
        <v>1784</v>
      </c>
      <c r="I251" s="344" t="s">
        <v>340</v>
      </c>
      <c r="J251" s="344" t="s">
        <v>1784</v>
      </c>
      <c r="K251" s="344" t="s">
        <v>1784</v>
      </c>
      <c r="L251" s="344" t="s">
        <v>3777</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4217</v>
      </c>
      <c r="BR251" s="344" t="s">
        <v>1784</v>
      </c>
      <c r="BS251" s="344" t="s">
        <v>1784</v>
      </c>
    </row>
    <row r="252" spans="1:71">
      <c r="A252" s="344" t="s">
        <v>79</v>
      </c>
      <c r="B252" s="344" t="s">
        <v>4218</v>
      </c>
      <c r="C252" s="348" t="s">
        <v>65</v>
      </c>
      <c r="D252" s="344" t="s">
        <v>1784</v>
      </c>
      <c r="E252" s="344" t="s">
        <v>1784</v>
      </c>
      <c r="F252" s="344" t="s">
        <v>1784</v>
      </c>
      <c r="G252" s="344" t="s">
        <v>3757</v>
      </c>
      <c r="H252" s="344" t="s">
        <v>1784</v>
      </c>
      <c r="I252" s="344" t="s">
        <v>3758</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4219</v>
      </c>
      <c r="BR252" s="344"/>
      <c r="BS252" s="344"/>
    </row>
    <row r="253" spans="1:71">
      <c r="A253" s="344" t="s">
        <v>79</v>
      </c>
      <c r="B253" s="344" t="s">
        <v>4220</v>
      </c>
      <c r="C253" s="348" t="s">
        <v>65</v>
      </c>
      <c r="D253" s="344" t="s">
        <v>1784</v>
      </c>
      <c r="E253" s="344" t="s">
        <v>1784</v>
      </c>
      <c r="F253" s="344" t="s">
        <v>1784</v>
      </c>
      <c r="G253" s="344" t="s">
        <v>3757</v>
      </c>
      <c r="H253" s="344" t="s">
        <v>1784</v>
      </c>
      <c r="I253" s="344" t="s">
        <v>3758</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4221</v>
      </c>
      <c r="BR253" s="344" t="s">
        <v>1784</v>
      </c>
      <c r="BS253" s="344" t="s">
        <v>1784</v>
      </c>
    </row>
    <row r="254" spans="1:71">
      <c r="A254" s="344" t="s">
        <v>79</v>
      </c>
      <c r="B254" s="344" t="s">
        <v>4222</v>
      </c>
      <c r="C254" s="348" t="s">
        <v>64</v>
      </c>
      <c r="D254" s="344" t="s">
        <v>1784</v>
      </c>
      <c r="E254" s="344" t="s">
        <v>1784</v>
      </c>
      <c r="F254" s="344" t="s">
        <v>1784</v>
      </c>
      <c r="G254" s="344" t="s">
        <v>3757</v>
      </c>
      <c r="H254" s="344" t="s">
        <v>1784</v>
      </c>
      <c r="I254" s="344" t="s">
        <v>3758</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4223</v>
      </c>
      <c r="BR254" s="344"/>
      <c r="BS254" s="344"/>
    </row>
    <row r="255" spans="1:71">
      <c r="A255" s="344" t="s">
        <v>79</v>
      </c>
      <c r="B255" s="344" t="s">
        <v>4224</v>
      </c>
      <c r="C255" s="348" t="s">
        <v>63</v>
      </c>
      <c r="D255" s="344" t="s">
        <v>1784</v>
      </c>
      <c r="E255" s="344" t="s">
        <v>1784</v>
      </c>
      <c r="F255" s="344" t="s">
        <v>1784</v>
      </c>
      <c r="G255" s="344" t="s">
        <v>3757</v>
      </c>
      <c r="H255" s="344" t="s">
        <v>1784</v>
      </c>
      <c r="I255" s="344" t="s">
        <v>3758</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4225</v>
      </c>
      <c r="BR255" s="344" t="s">
        <v>1784</v>
      </c>
      <c r="BS255" s="344" t="s">
        <v>1784</v>
      </c>
    </row>
    <row r="256" spans="1:71">
      <c r="A256" s="344" t="s">
        <v>79</v>
      </c>
      <c r="B256" s="344" t="s">
        <v>4226</v>
      </c>
      <c r="C256" s="348" t="s">
        <v>44</v>
      </c>
      <c r="D256" s="344" t="s">
        <v>1784</v>
      </c>
      <c r="E256" s="344" t="s">
        <v>1784</v>
      </c>
      <c r="F256" s="344" t="s">
        <v>1784</v>
      </c>
      <c r="G256" s="344" t="s">
        <v>3757</v>
      </c>
      <c r="H256" s="344" t="s">
        <v>1784</v>
      </c>
      <c r="I256" s="344" t="s">
        <v>3758</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4227</v>
      </c>
      <c r="BR256" s="344"/>
      <c r="BS256" s="344"/>
    </row>
    <row r="257" spans="1:71">
      <c r="A257" s="344" t="s">
        <v>79</v>
      </c>
      <c r="B257" s="344" t="s">
        <v>4228</v>
      </c>
      <c r="C257" s="348" t="s">
        <v>44</v>
      </c>
      <c r="D257" s="344" t="s">
        <v>1784</v>
      </c>
      <c r="E257" s="344" t="s">
        <v>1784</v>
      </c>
      <c r="F257" s="344" t="s">
        <v>1784</v>
      </c>
      <c r="G257" s="344" t="s">
        <v>3757</v>
      </c>
      <c r="H257" s="344" t="s">
        <v>1784</v>
      </c>
      <c r="I257" s="344" t="s">
        <v>3758</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4229</v>
      </c>
      <c r="BR257" s="344" t="s">
        <v>1784</v>
      </c>
      <c r="BS257" s="344" t="s">
        <v>1784</v>
      </c>
    </row>
    <row r="258" spans="1:71">
      <c r="A258" s="344" t="s">
        <v>79</v>
      </c>
      <c r="B258" s="344" t="s">
        <v>4230</v>
      </c>
      <c r="C258" s="348" t="s">
        <v>44</v>
      </c>
      <c r="D258" s="344" t="s">
        <v>1784</v>
      </c>
      <c r="E258" s="344" t="s">
        <v>1784</v>
      </c>
      <c r="F258" s="344" t="s">
        <v>1784</v>
      </c>
      <c r="G258" s="344" t="s">
        <v>3757</v>
      </c>
      <c r="H258" s="344" t="s">
        <v>1784</v>
      </c>
      <c r="I258" s="344" t="s">
        <v>3758</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4231</v>
      </c>
      <c r="BR258" s="344"/>
      <c r="BS258" s="344"/>
    </row>
    <row r="259" spans="1:71">
      <c r="A259" s="344" t="s">
        <v>79</v>
      </c>
      <c r="B259" s="344" t="s">
        <v>4232</v>
      </c>
      <c r="C259" s="348" t="s">
        <v>42</v>
      </c>
      <c r="D259" s="344" t="s">
        <v>1784</v>
      </c>
      <c r="E259" s="344" t="s">
        <v>1784</v>
      </c>
      <c r="F259" s="344" t="s">
        <v>1784</v>
      </c>
      <c r="G259" s="344" t="s">
        <v>3757</v>
      </c>
      <c r="H259" s="344" t="s">
        <v>1784</v>
      </c>
      <c r="I259" s="344" t="s">
        <v>3758</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4233</v>
      </c>
      <c r="BR259" s="344" t="s">
        <v>1784</v>
      </c>
      <c r="BS259" s="344" t="s">
        <v>1784</v>
      </c>
    </row>
    <row r="260" spans="1:71">
      <c r="A260" s="344" t="s">
        <v>79</v>
      </c>
      <c r="B260" s="344" t="s">
        <v>4234</v>
      </c>
      <c r="C260" s="348" t="s">
        <v>35</v>
      </c>
      <c r="D260" s="344" t="s">
        <v>1784</v>
      </c>
      <c r="E260" s="344" t="s">
        <v>1784</v>
      </c>
      <c r="F260" s="344" t="s">
        <v>1784</v>
      </c>
      <c r="G260" s="344" t="s">
        <v>3757</v>
      </c>
      <c r="H260" s="344" t="s">
        <v>1784</v>
      </c>
      <c r="I260" s="344" t="s">
        <v>3758</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4235</v>
      </c>
      <c r="BR260" s="344"/>
      <c r="BS260" s="344"/>
    </row>
    <row r="261" spans="1:71">
      <c r="A261" s="344" t="s">
        <v>79</v>
      </c>
      <c r="B261" s="344" t="s">
        <v>3298</v>
      </c>
      <c r="C261" s="348" t="s">
        <v>38</v>
      </c>
      <c r="D261" s="344" t="s">
        <v>1784</v>
      </c>
      <c r="E261" s="344" t="s">
        <v>1784</v>
      </c>
      <c r="F261" s="344" t="s">
        <v>1784</v>
      </c>
      <c r="G261" s="344" t="s">
        <v>3757</v>
      </c>
      <c r="H261" s="344" t="s">
        <v>1784</v>
      </c>
      <c r="I261" s="344" t="s">
        <v>3083</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4236</v>
      </c>
      <c r="BR261" s="344" t="s">
        <v>1784</v>
      </c>
      <c r="BS261" s="344" t="s">
        <v>1784</v>
      </c>
    </row>
    <row r="262" spans="1:71">
      <c r="A262" s="347" t="s">
        <v>79</v>
      </c>
      <c r="B262" s="347" t="s">
        <v>4237</v>
      </c>
      <c r="C262" s="347" t="s">
        <v>2933</v>
      </c>
      <c r="D262" s="347" t="s">
        <v>3773</v>
      </c>
      <c r="E262" s="347" t="s">
        <v>3757</v>
      </c>
      <c r="F262" s="347" t="s">
        <v>3773</v>
      </c>
      <c r="G262" s="347" t="s">
        <v>3757</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4238</v>
      </c>
      <c r="BR262" s="267"/>
      <c r="BS262" s="267"/>
    </row>
    <row r="263" spans="1:71">
      <c r="A263" s="347" t="s">
        <v>79</v>
      </c>
      <c r="B263" s="347" t="s">
        <v>4239</v>
      </c>
      <c r="C263" s="347" t="s">
        <v>3162</v>
      </c>
      <c r="D263" s="347" t="s">
        <v>1784</v>
      </c>
      <c r="E263" s="347" t="s">
        <v>3757</v>
      </c>
      <c r="F263" s="347" t="s">
        <v>3773</v>
      </c>
      <c r="G263" s="347" t="s">
        <v>3757</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4240</v>
      </c>
      <c r="BR263" s="267"/>
      <c r="BS263" s="267" t="s">
        <v>1784</v>
      </c>
    </row>
    <row r="264" spans="1:71">
      <c r="A264" s="280" t="s">
        <v>79</v>
      </c>
      <c r="B264" s="280" t="s">
        <v>3299</v>
      </c>
      <c r="C264" s="280" t="s">
        <v>33</v>
      </c>
      <c r="D264" s="280" t="s">
        <v>3773</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4241</v>
      </c>
      <c r="BR264" s="267"/>
      <c r="BS264" s="267"/>
    </row>
    <row r="265" spans="1:71">
      <c r="A265" s="280" t="s">
        <v>79</v>
      </c>
      <c r="B265" s="280" t="s">
        <v>3009</v>
      </c>
      <c r="C265" s="280" t="s">
        <v>2946</v>
      </c>
      <c r="D265" s="280"/>
      <c r="E265" s="267"/>
      <c r="F265" s="267"/>
      <c r="G265" s="267" t="s">
        <v>3757</v>
      </c>
      <c r="H265" s="267" t="s">
        <v>3010</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4242</v>
      </c>
      <c r="BR265" s="267"/>
      <c r="BS265" s="267"/>
    </row>
    <row r="266" spans="1:71">
      <c r="A266" s="50" t="s">
        <v>79</v>
      </c>
      <c r="B266" s="207" t="s">
        <v>4243</v>
      </c>
      <c r="C266" s="207" t="s">
        <v>4244</v>
      </c>
      <c r="E266" s="207" t="s">
        <v>3918</v>
      </c>
      <c r="F266" s="207" t="s">
        <v>3922</v>
      </c>
      <c r="G266" s="50" t="s">
        <v>3773</v>
      </c>
      <c r="I266" s="207" t="s">
        <v>3994</v>
      </c>
      <c r="J266" s="207" t="s">
        <v>4245</v>
      </c>
      <c r="BQ266" s="50" t="s">
        <v>4246</v>
      </c>
    </row>
    <row r="267" spans="1:71">
      <c r="A267" s="50" t="s">
        <v>79</v>
      </c>
      <c r="B267" s="207" t="s">
        <v>4247</v>
      </c>
      <c r="C267" s="207" t="s">
        <v>4244</v>
      </c>
      <c r="E267" s="207" t="s">
        <v>3918</v>
      </c>
      <c r="F267" s="207" t="s">
        <v>3918</v>
      </c>
      <c r="I267" s="207" t="s">
        <v>3054</v>
      </c>
      <c r="J267" s="207" t="s">
        <v>4248</v>
      </c>
      <c r="BQ267" s="50" t="s">
        <v>4249</v>
      </c>
    </row>
    <row r="268" spans="1:71">
      <c r="A268" s="50" t="s">
        <v>79</v>
      </c>
      <c r="B268" s="207" t="s">
        <v>4250</v>
      </c>
      <c r="C268" s="207" t="s">
        <v>3986</v>
      </c>
      <c r="E268" s="207" t="s">
        <v>3918</v>
      </c>
      <c r="F268" s="207" t="s">
        <v>3922</v>
      </c>
      <c r="I268" s="207" t="s">
        <v>3054</v>
      </c>
      <c r="J268" s="207" t="s">
        <v>4251</v>
      </c>
      <c r="BQ268" s="50" t="s">
        <v>4252</v>
      </c>
    </row>
    <row r="269" spans="1:71">
      <c r="A269" s="280" t="s">
        <v>98</v>
      </c>
      <c r="B269" s="415" t="s">
        <v>3301</v>
      </c>
      <c r="C269" s="280" t="s">
        <v>33</v>
      </c>
      <c r="D269" s="280" t="s">
        <v>1784</v>
      </c>
      <c r="E269" s="267" t="s">
        <v>1784</v>
      </c>
      <c r="F269" s="267" t="s">
        <v>1784</v>
      </c>
      <c r="G269" s="267" t="s">
        <v>3757</v>
      </c>
      <c r="H269" s="267" t="s">
        <v>1784</v>
      </c>
      <c r="I269" s="280" t="s">
        <v>666</v>
      </c>
      <c r="J269" s="280" t="s">
        <v>1784</v>
      </c>
      <c r="K269" s="267" t="s">
        <v>1784</v>
      </c>
      <c r="L269" s="267" t="s">
        <v>1689</v>
      </c>
      <c r="M269" s="267" t="s">
        <v>1784</v>
      </c>
      <c r="N269" s="267" t="s">
        <v>1784</v>
      </c>
      <c r="O269" s="267" t="s">
        <v>3758</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4253</v>
      </c>
      <c r="BR269" s="267" t="s">
        <v>1784</v>
      </c>
      <c r="BS269" s="267" t="s">
        <v>1784</v>
      </c>
    </row>
    <row r="270" spans="1:71">
      <c r="A270" s="344" t="s">
        <v>98</v>
      </c>
      <c r="B270" s="344" t="s">
        <v>4254</v>
      </c>
      <c r="C270" s="344" t="s">
        <v>35</v>
      </c>
      <c r="D270" s="344" t="s">
        <v>1784</v>
      </c>
      <c r="E270" s="344" t="s">
        <v>1784</v>
      </c>
      <c r="F270" s="344" t="s">
        <v>1784</v>
      </c>
      <c r="G270" s="344" t="s">
        <v>3757</v>
      </c>
      <c r="H270" s="344" t="s">
        <v>1784</v>
      </c>
      <c r="I270" s="344" t="s">
        <v>3758</v>
      </c>
      <c r="J270" s="344" t="s">
        <v>4255</v>
      </c>
      <c r="K270" s="344" t="s">
        <v>3757</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4256</v>
      </c>
      <c r="BR270" s="344"/>
      <c r="BS270" s="344"/>
    </row>
    <row r="271" spans="1:71">
      <c r="A271" s="344" t="s">
        <v>98</v>
      </c>
      <c r="B271" s="344" t="s">
        <v>4257</v>
      </c>
      <c r="C271" s="344" t="s">
        <v>35</v>
      </c>
      <c r="D271" s="344" t="s">
        <v>1784</v>
      </c>
      <c r="E271" s="344" t="s">
        <v>1784</v>
      </c>
      <c r="F271" s="344" t="s">
        <v>1784</v>
      </c>
      <c r="G271" s="344" t="s">
        <v>3757</v>
      </c>
      <c r="H271" s="344" t="s">
        <v>1784</v>
      </c>
      <c r="I271" s="344" t="s">
        <v>3758</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4258</v>
      </c>
      <c r="BR271" s="344" t="s">
        <v>1784</v>
      </c>
      <c r="BS271" s="344" t="s">
        <v>1784</v>
      </c>
    </row>
    <row r="272" spans="1:71">
      <c r="A272" s="344" t="s">
        <v>98</v>
      </c>
      <c r="B272" s="344" t="s">
        <v>4259</v>
      </c>
      <c r="C272" s="344" t="s">
        <v>35</v>
      </c>
      <c r="D272" s="344" t="s">
        <v>1784</v>
      </c>
      <c r="E272" s="344" t="s">
        <v>1784</v>
      </c>
      <c r="F272" s="344" t="s">
        <v>1784</v>
      </c>
      <c r="G272" s="344" t="s">
        <v>3757</v>
      </c>
      <c r="H272" s="344" t="s">
        <v>1784</v>
      </c>
      <c r="I272" s="344" t="s">
        <v>3758</v>
      </c>
      <c r="J272" s="344" t="s">
        <v>4255</v>
      </c>
      <c r="K272" s="344" t="s">
        <v>3757</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4260</v>
      </c>
      <c r="BR272" s="344"/>
      <c r="BS272" s="344"/>
    </row>
    <row r="273" spans="1:71">
      <c r="A273" s="344" t="s">
        <v>98</v>
      </c>
      <c r="B273" s="344" t="s">
        <v>4261</v>
      </c>
      <c r="C273" s="344" t="s">
        <v>36</v>
      </c>
      <c r="D273" s="344" t="s">
        <v>1784</v>
      </c>
      <c r="E273" s="344" t="s">
        <v>1784</v>
      </c>
      <c r="F273" s="344" t="s">
        <v>1784</v>
      </c>
      <c r="G273" s="344" t="s">
        <v>3757</v>
      </c>
      <c r="H273" s="344" t="s">
        <v>1784</v>
      </c>
      <c r="I273" s="344" t="s">
        <v>3758</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4262</v>
      </c>
      <c r="BR273" s="344" t="s">
        <v>1784</v>
      </c>
      <c r="BS273" s="344" t="s">
        <v>1784</v>
      </c>
    </row>
    <row r="274" spans="1:71">
      <c r="A274" s="344" t="s">
        <v>98</v>
      </c>
      <c r="B274" s="344" t="s">
        <v>4263</v>
      </c>
      <c r="C274" s="344" t="s">
        <v>36</v>
      </c>
      <c r="D274" s="344" t="s">
        <v>1784</v>
      </c>
      <c r="E274" s="344" t="s">
        <v>1784</v>
      </c>
      <c r="F274" s="344" t="s">
        <v>1784</v>
      </c>
      <c r="G274" s="344" t="s">
        <v>3757</v>
      </c>
      <c r="H274" s="344" t="s">
        <v>1784</v>
      </c>
      <c r="I274" s="344" t="s">
        <v>3758</v>
      </c>
      <c r="J274" s="344" t="s">
        <v>4255</v>
      </c>
      <c r="K274" s="344" t="s">
        <v>3757</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4264</v>
      </c>
      <c r="BR274" s="344" t="s">
        <v>1784</v>
      </c>
      <c r="BS274" s="344" t="s">
        <v>1784</v>
      </c>
    </row>
    <row r="275" spans="1:71">
      <c r="A275" s="344" t="s">
        <v>98</v>
      </c>
      <c r="B275" s="344" t="s">
        <v>4265</v>
      </c>
      <c r="C275" s="344" t="s">
        <v>38</v>
      </c>
      <c r="D275" s="344" t="s">
        <v>1784</v>
      </c>
      <c r="E275" s="344" t="s">
        <v>1784</v>
      </c>
      <c r="F275" s="344" t="s">
        <v>1784</v>
      </c>
      <c r="G275" s="344" t="s">
        <v>3757</v>
      </c>
      <c r="H275" s="344" t="s">
        <v>1784</v>
      </c>
      <c r="I275" s="344" t="s">
        <v>3758</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4266</v>
      </c>
      <c r="BR275" s="344" t="s">
        <v>1784</v>
      </c>
      <c r="BS275" s="344" t="s">
        <v>1784</v>
      </c>
    </row>
    <row r="276" spans="1:71">
      <c r="A276" s="344" t="s">
        <v>98</v>
      </c>
      <c r="B276" s="344" t="s">
        <v>4267</v>
      </c>
      <c r="C276" s="344" t="s">
        <v>38</v>
      </c>
      <c r="D276" s="344" t="s">
        <v>1784</v>
      </c>
      <c r="E276" s="344" t="s">
        <v>1784</v>
      </c>
      <c r="F276" s="344" t="s">
        <v>1784</v>
      </c>
      <c r="G276" s="344" t="s">
        <v>3757</v>
      </c>
      <c r="H276" s="344" t="s">
        <v>1784</v>
      </c>
      <c r="I276" s="344" t="s">
        <v>3758</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4268</v>
      </c>
      <c r="BR276" s="344" t="s">
        <v>1784</v>
      </c>
      <c r="BS276" s="344" t="s">
        <v>1784</v>
      </c>
    </row>
    <row r="277" spans="1:71">
      <c r="A277" s="344" t="s">
        <v>98</v>
      </c>
      <c r="B277" s="344" t="s">
        <v>4269</v>
      </c>
      <c r="C277" s="344" t="s">
        <v>38</v>
      </c>
      <c r="D277" s="344" t="s">
        <v>1784</v>
      </c>
      <c r="E277" s="344" t="s">
        <v>1784</v>
      </c>
      <c r="F277" s="344" t="s">
        <v>1784</v>
      </c>
      <c r="G277" s="344" t="s">
        <v>3757</v>
      </c>
      <c r="H277" s="344" t="s">
        <v>1784</v>
      </c>
      <c r="I277" s="344" t="s">
        <v>3758</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4270</v>
      </c>
      <c r="BR277" s="344" t="s">
        <v>1784</v>
      </c>
      <c r="BS277" s="344" t="s">
        <v>1784</v>
      </c>
    </row>
    <row r="278" spans="1:71">
      <c r="A278" s="344" t="s">
        <v>98</v>
      </c>
      <c r="B278" s="344" t="s">
        <v>4271</v>
      </c>
      <c r="C278" s="344" t="s">
        <v>38</v>
      </c>
      <c r="D278" s="344" t="s">
        <v>1784</v>
      </c>
      <c r="E278" s="344" t="s">
        <v>1784</v>
      </c>
      <c r="F278" s="344" t="s">
        <v>1784</v>
      </c>
      <c r="G278" s="344" t="s">
        <v>3757</v>
      </c>
      <c r="H278" s="344" t="s">
        <v>1784</v>
      </c>
      <c r="I278" s="344" t="s">
        <v>3814</v>
      </c>
      <c r="J278" s="344" t="s">
        <v>4255</v>
      </c>
      <c r="K278" s="344" t="s">
        <v>3757</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4272</v>
      </c>
      <c r="BR278" s="344"/>
      <c r="BS278" s="344"/>
    </row>
    <row r="279" spans="1:71">
      <c r="A279" s="344" t="s">
        <v>98</v>
      </c>
      <c r="B279" s="344" t="s">
        <v>3303</v>
      </c>
      <c r="C279" s="344" t="s">
        <v>38</v>
      </c>
      <c r="D279" s="344" t="s">
        <v>1784</v>
      </c>
      <c r="E279" s="344" t="s">
        <v>1784</v>
      </c>
      <c r="F279" s="344" t="s">
        <v>1784</v>
      </c>
      <c r="G279" s="344" t="s">
        <v>3757</v>
      </c>
      <c r="H279" s="344" t="s">
        <v>1784</v>
      </c>
      <c r="I279" s="344" t="s">
        <v>214</v>
      </c>
      <c r="J279" s="344" t="s">
        <v>3295</v>
      </c>
      <c r="K279" s="344" t="s">
        <v>3757</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4273</v>
      </c>
      <c r="BR279" s="344" t="s">
        <v>1784</v>
      </c>
      <c r="BS279" s="344" t="s">
        <v>1784</v>
      </c>
    </row>
    <row r="280" spans="1:71">
      <c r="A280" s="344" t="s">
        <v>98</v>
      </c>
      <c r="B280" s="344" t="s">
        <v>4274</v>
      </c>
      <c r="C280" s="344" t="s">
        <v>40</v>
      </c>
      <c r="D280" s="344" t="s">
        <v>1784</v>
      </c>
      <c r="E280" s="344" t="s">
        <v>1784</v>
      </c>
      <c r="F280" s="344" t="s">
        <v>1784</v>
      </c>
      <c r="G280" s="344" t="s">
        <v>3757</v>
      </c>
      <c r="H280" s="344" t="s">
        <v>1784</v>
      </c>
      <c r="I280" s="344" t="s">
        <v>3758</v>
      </c>
      <c r="J280" s="344" t="s">
        <v>4255</v>
      </c>
      <c r="K280" s="344" t="s">
        <v>3757</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4275</v>
      </c>
      <c r="BR280" s="344"/>
      <c r="BS280" s="344"/>
    </row>
    <row r="281" spans="1:71">
      <c r="A281" s="344" t="s">
        <v>98</v>
      </c>
      <c r="B281" s="344" t="s">
        <v>3476</v>
      </c>
      <c r="C281" s="344" t="s">
        <v>40</v>
      </c>
      <c r="D281" s="344" t="s">
        <v>1784</v>
      </c>
      <c r="E281" s="344" t="s">
        <v>1784</v>
      </c>
      <c r="F281" s="344" t="s">
        <v>1784</v>
      </c>
      <c r="G281" s="344" t="s">
        <v>3757</v>
      </c>
      <c r="H281" s="344" t="s">
        <v>1784</v>
      </c>
      <c r="I281" s="344" t="s">
        <v>3467</v>
      </c>
      <c r="J281" s="344" t="s">
        <v>4276</v>
      </c>
      <c r="K281" s="344" t="s">
        <v>3757</v>
      </c>
      <c r="L281" s="344" t="s">
        <v>235</v>
      </c>
      <c r="M281" s="344" t="s">
        <v>4276</v>
      </c>
      <c r="N281" s="344" t="s">
        <v>3757</v>
      </c>
      <c r="O281" s="344" t="s">
        <v>3777</v>
      </c>
      <c r="P281" s="344" t="s">
        <v>4277</v>
      </c>
      <c r="Q281" s="344" t="s">
        <v>3757</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4278</v>
      </c>
      <c r="BR281" s="344" t="s">
        <v>1784</v>
      </c>
      <c r="BS281" s="344" t="s">
        <v>1784</v>
      </c>
    </row>
    <row r="282" spans="1:71">
      <c r="A282" s="344" t="s">
        <v>98</v>
      </c>
      <c r="B282" s="344" t="s">
        <v>4279</v>
      </c>
      <c r="C282" s="344" t="s">
        <v>40</v>
      </c>
      <c r="D282" s="344" t="s">
        <v>1784</v>
      </c>
      <c r="E282" s="344" t="s">
        <v>1784</v>
      </c>
      <c r="F282" s="344" t="s">
        <v>1784</v>
      </c>
      <c r="G282" s="344" t="s">
        <v>3757</v>
      </c>
      <c r="H282" s="344" t="s">
        <v>1784</v>
      </c>
      <c r="I282" s="344" t="s">
        <v>3758</v>
      </c>
      <c r="J282" s="344" t="s">
        <v>4255</v>
      </c>
      <c r="K282" s="344" t="s">
        <v>3757</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4280</v>
      </c>
      <c r="BR282" s="344"/>
      <c r="BS282" s="344"/>
    </row>
    <row r="283" spans="1:71">
      <c r="A283" s="344" t="s">
        <v>98</v>
      </c>
      <c r="B283" s="344" t="s">
        <v>4281</v>
      </c>
      <c r="C283" s="344" t="s">
        <v>40</v>
      </c>
      <c r="D283" s="344" t="s">
        <v>1784</v>
      </c>
      <c r="E283" s="344" t="s">
        <v>1784</v>
      </c>
      <c r="F283" s="344" t="s">
        <v>1784</v>
      </c>
      <c r="G283" s="344" t="s">
        <v>3757</v>
      </c>
      <c r="H283" s="344" t="s">
        <v>1784</v>
      </c>
      <c r="I283" s="344" t="s">
        <v>3758</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4282</v>
      </c>
      <c r="BR283" s="344" t="s">
        <v>1784</v>
      </c>
      <c r="BS283" s="344" t="s">
        <v>1784</v>
      </c>
    </row>
    <row r="284" spans="1:71">
      <c r="A284" s="344" t="s">
        <v>98</v>
      </c>
      <c r="B284" s="344" t="s">
        <v>4279</v>
      </c>
      <c r="C284" s="344" t="s">
        <v>40</v>
      </c>
      <c r="D284" s="344"/>
      <c r="E284" s="344"/>
      <c r="F284" s="344"/>
      <c r="G284" s="344" t="s">
        <v>3757</v>
      </c>
      <c r="H284" s="344"/>
      <c r="I284" s="344" t="s">
        <v>3758</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4283</v>
      </c>
      <c r="BR284" s="344"/>
      <c r="BS284" s="344"/>
    </row>
    <row r="285" spans="1:71">
      <c r="A285" s="344" t="s">
        <v>98</v>
      </c>
      <c r="B285" s="344" t="s">
        <v>3304</v>
      </c>
      <c r="C285" s="344" t="s">
        <v>42</v>
      </c>
      <c r="D285" s="344" t="s">
        <v>1784</v>
      </c>
      <c r="E285" s="344" t="s">
        <v>1784</v>
      </c>
      <c r="F285" s="344" t="s">
        <v>1784</v>
      </c>
      <c r="G285" s="344" t="s">
        <v>3757</v>
      </c>
      <c r="H285" s="344" t="s">
        <v>1784</v>
      </c>
      <c r="I285" s="344" t="s">
        <v>3083</v>
      </c>
      <c r="J285" s="344" t="s">
        <v>3305</v>
      </c>
      <c r="K285" s="344" t="s">
        <v>3773</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4284</v>
      </c>
      <c r="BR285" s="344" t="s">
        <v>1784</v>
      </c>
      <c r="BS285" s="347" t="s">
        <v>3775</v>
      </c>
    </row>
    <row r="286" spans="1:71">
      <c r="A286" s="344" t="s">
        <v>98</v>
      </c>
      <c r="B286" s="344" t="s">
        <v>3306</v>
      </c>
      <c r="C286" s="344" t="s">
        <v>42</v>
      </c>
      <c r="D286" s="344" t="s">
        <v>1784</v>
      </c>
      <c r="E286" s="344" t="s">
        <v>1784</v>
      </c>
      <c r="F286" s="344" t="s">
        <v>1784</v>
      </c>
      <c r="G286" s="344" t="s">
        <v>3757</v>
      </c>
      <c r="H286" s="344" t="s">
        <v>1784</v>
      </c>
      <c r="I286" s="344" t="s">
        <v>3083</v>
      </c>
      <c r="J286" s="344" t="s">
        <v>3307</v>
      </c>
      <c r="K286" s="344" t="s">
        <v>3773</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4285</v>
      </c>
      <c r="BR286" s="344"/>
      <c r="BS286" s="347" t="s">
        <v>3775</v>
      </c>
    </row>
    <row r="287" spans="1:71">
      <c r="A287" s="344" t="s">
        <v>98</v>
      </c>
      <c r="B287" s="344" t="s">
        <v>4286</v>
      </c>
      <c r="C287" s="344" t="s">
        <v>42</v>
      </c>
      <c r="D287" s="344" t="s">
        <v>1784</v>
      </c>
      <c r="E287" s="344" t="s">
        <v>1784</v>
      </c>
      <c r="F287" s="344" t="s">
        <v>1784</v>
      </c>
      <c r="G287" s="344" t="s">
        <v>3757</v>
      </c>
      <c r="H287" s="344" t="s">
        <v>1784</v>
      </c>
      <c r="I287" s="344" t="s">
        <v>3758</v>
      </c>
      <c r="J287" s="344" t="s">
        <v>4255</v>
      </c>
      <c r="K287" s="344" t="s">
        <v>3757</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4287</v>
      </c>
      <c r="BR287" s="344" t="s">
        <v>1784</v>
      </c>
      <c r="BS287" s="344" t="s">
        <v>1784</v>
      </c>
    </row>
    <row r="288" spans="1:71">
      <c r="A288" s="348" t="s">
        <v>98</v>
      </c>
      <c r="B288" s="344" t="s">
        <v>3606</v>
      </c>
      <c r="C288" s="344" t="s">
        <v>44</v>
      </c>
      <c r="D288" s="344" t="s">
        <v>1784</v>
      </c>
      <c r="E288" s="344" t="s">
        <v>1784</v>
      </c>
      <c r="F288" s="344" t="s">
        <v>1784</v>
      </c>
      <c r="G288" s="344" t="s">
        <v>3757</v>
      </c>
      <c r="H288" s="344" t="s">
        <v>1784</v>
      </c>
      <c r="I288" s="344" t="s">
        <v>235</v>
      </c>
      <c r="J288" s="344" t="s">
        <v>3607</v>
      </c>
      <c r="K288" s="344" t="s">
        <v>3757</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4288</v>
      </c>
      <c r="BR288" s="344"/>
      <c r="BS288" s="344"/>
    </row>
    <row r="289" spans="1:71">
      <c r="A289" s="344" t="s">
        <v>98</v>
      </c>
      <c r="B289" s="344" t="s">
        <v>3308</v>
      </c>
      <c r="C289" s="344" t="s">
        <v>44</v>
      </c>
      <c r="D289" s="344" t="s">
        <v>1784</v>
      </c>
      <c r="E289" s="344" t="s">
        <v>1784</v>
      </c>
      <c r="F289" s="344" t="s">
        <v>1784</v>
      </c>
      <c r="G289" s="344" t="s">
        <v>3757</v>
      </c>
      <c r="H289" s="344" t="s">
        <v>1784</v>
      </c>
      <c r="I289" s="344" t="s">
        <v>214</v>
      </c>
      <c r="J289" s="344" t="s">
        <v>3309</v>
      </c>
      <c r="K289" s="344" t="s">
        <v>3757</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4289</v>
      </c>
      <c r="BR289" s="344" t="s">
        <v>1784</v>
      </c>
      <c r="BS289" s="344" t="s">
        <v>1784</v>
      </c>
    </row>
    <row r="290" spans="1:71">
      <c r="A290" s="344" t="s">
        <v>98</v>
      </c>
      <c r="B290" s="344" t="s">
        <v>4290</v>
      </c>
      <c r="C290" s="344" t="s">
        <v>44</v>
      </c>
      <c r="D290" s="344" t="s">
        <v>1784</v>
      </c>
      <c r="E290" s="344" t="s">
        <v>1784</v>
      </c>
      <c r="F290" s="344" t="s">
        <v>1784</v>
      </c>
      <c r="G290" s="344" t="s">
        <v>3757</v>
      </c>
      <c r="H290" s="344" t="s">
        <v>1784</v>
      </c>
      <c r="I290" s="344" t="s">
        <v>3777</v>
      </c>
      <c r="J290" s="344" t="s">
        <v>4291</v>
      </c>
      <c r="K290" s="344" t="s">
        <v>3757</v>
      </c>
      <c r="L290" s="344" t="s">
        <v>3886</v>
      </c>
      <c r="M290" s="344" t="s">
        <v>4292</v>
      </c>
      <c r="N290" s="344" t="s">
        <v>3757</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4293</v>
      </c>
      <c r="BR290" s="344"/>
      <c r="BS290" s="344"/>
    </row>
    <row r="291" spans="1:71">
      <c r="A291" s="344" t="s">
        <v>98</v>
      </c>
      <c r="B291" s="344" t="s">
        <v>3310</v>
      </c>
      <c r="C291" s="344" t="s">
        <v>63</v>
      </c>
      <c r="D291" s="344" t="s">
        <v>1784</v>
      </c>
      <c r="E291" s="344" t="s">
        <v>1784</v>
      </c>
      <c r="F291" s="344" t="s">
        <v>1784</v>
      </c>
      <c r="G291" s="344" t="s">
        <v>3757</v>
      </c>
      <c r="H291" s="344" t="s">
        <v>1784</v>
      </c>
      <c r="I291" s="344" t="s">
        <v>1689</v>
      </c>
      <c r="J291" s="344" t="s">
        <v>4294</v>
      </c>
      <c r="K291" s="344" t="s">
        <v>3757</v>
      </c>
      <c r="L291" s="344" t="s">
        <v>214</v>
      </c>
      <c r="M291" s="344" t="s">
        <v>4295</v>
      </c>
      <c r="N291" s="344" t="s">
        <v>3757</v>
      </c>
      <c r="O291" s="344" t="s">
        <v>3822</v>
      </c>
      <c r="P291" s="344" t="s">
        <v>4295</v>
      </c>
      <c r="Q291" s="344" t="s">
        <v>3757</v>
      </c>
      <c r="R291" s="344" t="s">
        <v>3854</v>
      </c>
      <c r="S291" s="344" t="s">
        <v>4295</v>
      </c>
      <c r="T291" s="344" t="s">
        <v>3757</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4296</v>
      </c>
      <c r="BR291" s="344" t="s">
        <v>1784</v>
      </c>
      <c r="BS291" s="344" t="s">
        <v>1784</v>
      </c>
    </row>
    <row r="292" spans="1:71">
      <c r="A292" s="344" t="s">
        <v>98</v>
      </c>
      <c r="B292" s="344" t="s">
        <v>3313</v>
      </c>
      <c r="C292" s="344" t="s">
        <v>63</v>
      </c>
      <c r="D292" s="344" t="s">
        <v>1784</v>
      </c>
      <c r="E292" s="344" t="s">
        <v>1784</v>
      </c>
      <c r="F292" s="344" t="s">
        <v>1784</v>
      </c>
      <c r="G292" s="344" t="s">
        <v>3757</v>
      </c>
      <c r="H292" s="344" t="s">
        <v>1784</v>
      </c>
      <c r="I292" s="344" t="s">
        <v>1689</v>
      </c>
      <c r="J292" s="344" t="s">
        <v>4294</v>
      </c>
      <c r="K292" s="344" t="s">
        <v>3757</v>
      </c>
      <c r="L292" s="344" t="s">
        <v>214</v>
      </c>
      <c r="M292" s="344" t="s">
        <v>4295</v>
      </c>
      <c r="N292" s="344" t="s">
        <v>3757</v>
      </c>
      <c r="O292" s="344" t="s">
        <v>3822</v>
      </c>
      <c r="P292" s="344" t="s">
        <v>4295</v>
      </c>
      <c r="Q292" s="344" t="s">
        <v>3757</v>
      </c>
      <c r="R292" s="344" t="s">
        <v>3854</v>
      </c>
      <c r="S292" s="344" t="s">
        <v>4295</v>
      </c>
      <c r="T292" s="344" t="s">
        <v>3757</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4297</v>
      </c>
      <c r="BR292" s="344"/>
      <c r="BS292" s="344"/>
    </row>
    <row r="293" spans="1:71">
      <c r="A293" s="344" t="s">
        <v>98</v>
      </c>
      <c r="B293" s="344" t="s">
        <v>3314</v>
      </c>
      <c r="C293" s="344" t="s">
        <v>63</v>
      </c>
      <c r="D293" s="344" t="s">
        <v>1784</v>
      </c>
      <c r="E293" s="344" t="s">
        <v>1784</v>
      </c>
      <c r="F293" s="344" t="s">
        <v>1784</v>
      </c>
      <c r="G293" s="344" t="s">
        <v>3757</v>
      </c>
      <c r="H293" s="344" t="s">
        <v>1784</v>
      </c>
      <c r="I293" s="344" t="s">
        <v>214</v>
      </c>
      <c r="J293" s="344" t="s">
        <v>3315</v>
      </c>
      <c r="K293" s="344" t="s">
        <v>3757</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4298</v>
      </c>
      <c r="BR293" s="344" t="s">
        <v>1784</v>
      </c>
      <c r="BS293" s="344" t="s">
        <v>1784</v>
      </c>
    </row>
    <row r="294" spans="1:71">
      <c r="A294" s="344" t="s">
        <v>98</v>
      </c>
      <c r="B294" s="344" t="s">
        <v>4299</v>
      </c>
      <c r="C294" s="344" t="s">
        <v>63</v>
      </c>
      <c r="D294" s="344" t="s">
        <v>1784</v>
      </c>
      <c r="E294" s="344" t="s">
        <v>1784</v>
      </c>
      <c r="F294" s="344" t="s">
        <v>1784</v>
      </c>
      <c r="G294" s="344" t="s">
        <v>3757</v>
      </c>
      <c r="H294" s="344" t="s">
        <v>1784</v>
      </c>
      <c r="I294" s="344" t="s">
        <v>3758</v>
      </c>
      <c r="J294" s="344" t="s">
        <v>4255</v>
      </c>
      <c r="K294" s="344" t="s">
        <v>3757</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4300</v>
      </c>
      <c r="BR294" s="344"/>
      <c r="BS294" s="344"/>
    </row>
    <row r="295" spans="1:71">
      <c r="A295" s="344" t="s">
        <v>98</v>
      </c>
      <c r="B295" s="344" t="s">
        <v>4301</v>
      </c>
      <c r="C295" s="344" t="s">
        <v>63</v>
      </c>
      <c r="D295" s="344" t="s">
        <v>1784</v>
      </c>
      <c r="E295" s="344" t="s">
        <v>1784</v>
      </c>
      <c r="F295" s="344" t="s">
        <v>1784</v>
      </c>
      <c r="G295" s="344" t="s">
        <v>3757</v>
      </c>
      <c r="H295" s="344" t="s">
        <v>1784</v>
      </c>
      <c r="I295" s="344" t="s">
        <v>3758</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4302</v>
      </c>
      <c r="BR295" s="344" t="s">
        <v>1784</v>
      </c>
      <c r="BS295" s="344" t="s">
        <v>1784</v>
      </c>
    </row>
    <row r="296" spans="1:71">
      <c r="A296" s="348" t="s">
        <v>98</v>
      </c>
      <c r="B296" s="344" t="s">
        <v>3316</v>
      </c>
      <c r="C296" s="344" t="s">
        <v>64</v>
      </c>
      <c r="D296" s="344" t="s">
        <v>1784</v>
      </c>
      <c r="E296" s="344" t="s">
        <v>1784</v>
      </c>
      <c r="F296" s="344" t="s">
        <v>1784</v>
      </c>
      <c r="G296" s="344" t="s">
        <v>3757</v>
      </c>
      <c r="H296" s="344" t="s">
        <v>1784</v>
      </c>
      <c r="I296" s="344" t="s">
        <v>3083</v>
      </c>
      <c r="J296" s="344" t="s">
        <v>3317</v>
      </c>
      <c r="K296" s="344" t="s">
        <v>3757</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4303</v>
      </c>
      <c r="BR296" s="344" t="s">
        <v>1784</v>
      </c>
      <c r="BS296" s="344" t="s">
        <v>1784</v>
      </c>
    </row>
    <row r="297" spans="1:71">
      <c r="A297" s="344" t="s">
        <v>98</v>
      </c>
      <c r="B297" s="344" t="s">
        <v>3318</v>
      </c>
      <c r="C297" s="344" t="s">
        <v>64</v>
      </c>
      <c r="D297" s="344" t="s">
        <v>1784</v>
      </c>
      <c r="E297" s="344" t="s">
        <v>1784</v>
      </c>
      <c r="F297" s="344" t="s">
        <v>1784</v>
      </c>
      <c r="G297" s="344" t="s">
        <v>3757</v>
      </c>
      <c r="H297" s="344" t="s">
        <v>1784</v>
      </c>
      <c r="I297" s="344" t="s">
        <v>3854</v>
      </c>
      <c r="J297" s="344" t="s">
        <v>4304</v>
      </c>
      <c r="K297" s="344" t="s">
        <v>3773</v>
      </c>
      <c r="L297" s="344" t="s">
        <v>4305</v>
      </c>
      <c r="M297" s="344" t="s">
        <v>4306</v>
      </c>
      <c r="N297" s="344" t="s">
        <v>3773</v>
      </c>
      <c r="O297" s="344" t="s">
        <v>1689</v>
      </c>
      <c r="P297" s="344" t="s">
        <v>4306</v>
      </c>
      <c r="Q297" s="344" t="s">
        <v>3773</v>
      </c>
      <c r="R297" s="344" t="s">
        <v>666</v>
      </c>
      <c r="S297" s="344" t="s">
        <v>4306</v>
      </c>
      <c r="T297" s="344" t="s">
        <v>3773</v>
      </c>
      <c r="U297" s="344" t="s">
        <v>4307</v>
      </c>
      <c r="V297" s="344" t="s">
        <v>4306</v>
      </c>
      <c r="W297" s="344" t="s">
        <v>3773</v>
      </c>
      <c r="X297" s="344" t="s">
        <v>4197</v>
      </c>
      <c r="Y297" s="344" t="s">
        <v>4306</v>
      </c>
      <c r="Z297" s="344" t="s">
        <v>3773</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4308</v>
      </c>
      <c r="BR297" s="344" t="s">
        <v>1784</v>
      </c>
      <c r="BS297" s="347" t="s">
        <v>3775</v>
      </c>
    </row>
    <row r="298" spans="1:71">
      <c r="A298" s="344" t="s">
        <v>98</v>
      </c>
      <c r="B298" s="344" t="s">
        <v>3012</v>
      </c>
      <c r="C298" s="344" t="s">
        <v>65</v>
      </c>
      <c r="D298" s="344" t="s">
        <v>1784</v>
      </c>
      <c r="E298" s="344" t="s">
        <v>1784</v>
      </c>
      <c r="F298" s="344" t="s">
        <v>1784</v>
      </c>
      <c r="G298" s="344" t="s">
        <v>3757</v>
      </c>
      <c r="H298" s="344" t="s">
        <v>1784</v>
      </c>
      <c r="I298" s="344" t="s">
        <v>214</v>
      </c>
      <c r="J298" s="344" t="s">
        <v>4309</v>
      </c>
      <c r="K298" s="344" t="s">
        <v>3757</v>
      </c>
      <c r="L298" s="344" t="s">
        <v>2925</v>
      </c>
      <c r="M298" s="344" t="s">
        <v>4309</v>
      </c>
      <c r="N298" s="344" t="s">
        <v>3757</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4310</v>
      </c>
      <c r="BR298" s="344" t="s">
        <v>1784</v>
      </c>
      <c r="BS298" s="344" t="s">
        <v>1784</v>
      </c>
    </row>
    <row r="299" spans="1:71">
      <c r="A299" s="344" t="s">
        <v>98</v>
      </c>
      <c r="B299" s="344" t="s">
        <v>3321</v>
      </c>
      <c r="C299" s="344" t="s">
        <v>65</v>
      </c>
      <c r="D299" s="344" t="s">
        <v>1784</v>
      </c>
      <c r="E299" s="344" t="s">
        <v>1784</v>
      </c>
      <c r="F299" s="344" t="s">
        <v>1784</v>
      </c>
      <c r="G299" s="344" t="s">
        <v>3757</v>
      </c>
      <c r="H299" s="344" t="s">
        <v>1784</v>
      </c>
      <c r="I299" s="344" t="s">
        <v>3083</v>
      </c>
      <c r="J299" s="344" t="s">
        <v>3322</v>
      </c>
      <c r="K299" s="344" t="s">
        <v>3757</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4311</v>
      </c>
      <c r="BR299" s="344" t="s">
        <v>1784</v>
      </c>
      <c r="BS299" s="344" t="s">
        <v>1784</v>
      </c>
    </row>
    <row r="300" spans="1:71">
      <c r="A300" s="344" t="s">
        <v>98</v>
      </c>
      <c r="B300" s="344" t="s">
        <v>3323</v>
      </c>
      <c r="C300" s="344" t="s">
        <v>65</v>
      </c>
      <c r="D300" s="344" t="s">
        <v>1784</v>
      </c>
      <c r="E300" s="344" t="s">
        <v>1784</v>
      </c>
      <c r="F300" s="344" t="s">
        <v>1784</v>
      </c>
      <c r="G300" s="344" t="s">
        <v>3757</v>
      </c>
      <c r="H300" s="344" t="s">
        <v>1784</v>
      </c>
      <c r="I300" s="344" t="s">
        <v>214</v>
      </c>
      <c r="J300" s="344" t="s">
        <v>3324</v>
      </c>
      <c r="K300" s="344" t="s">
        <v>3773</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4312</v>
      </c>
      <c r="BR300" s="344" t="s">
        <v>1784</v>
      </c>
      <c r="BS300" s="347" t="s">
        <v>3775</v>
      </c>
    </row>
    <row r="301" spans="1:71">
      <c r="A301" s="344" t="s">
        <v>98</v>
      </c>
      <c r="B301" s="344" t="s">
        <v>4313</v>
      </c>
      <c r="C301" s="344" t="s">
        <v>65</v>
      </c>
      <c r="D301" s="344" t="s">
        <v>1784</v>
      </c>
      <c r="E301" s="344" t="s">
        <v>1784</v>
      </c>
      <c r="F301" s="344" t="s">
        <v>1784</v>
      </c>
      <c r="G301" s="344" t="s">
        <v>3757</v>
      </c>
      <c r="H301" s="344" t="s">
        <v>1784</v>
      </c>
      <c r="I301" s="344" t="s">
        <v>3758</v>
      </c>
      <c r="J301" s="344" t="s">
        <v>4255</v>
      </c>
      <c r="K301" s="344" t="s">
        <v>3757</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4314</v>
      </c>
      <c r="BR301" s="344" t="s">
        <v>1784</v>
      </c>
      <c r="BS301" s="344" t="s">
        <v>1784</v>
      </c>
    </row>
    <row r="302" spans="1:71">
      <c r="A302" s="348" t="s">
        <v>98</v>
      </c>
      <c r="B302" s="344" t="s">
        <v>3014</v>
      </c>
      <c r="C302" s="348" t="s">
        <v>63</v>
      </c>
      <c r="D302" s="344" t="s">
        <v>1784</v>
      </c>
      <c r="E302" s="344" t="s">
        <v>1784</v>
      </c>
      <c r="F302" s="344" t="s">
        <v>1784</v>
      </c>
      <c r="G302" s="344" t="s">
        <v>3757</v>
      </c>
      <c r="H302" s="344" t="s">
        <v>2912</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4315</v>
      </c>
      <c r="BR302" s="344" t="s">
        <v>1784</v>
      </c>
      <c r="BS302" s="347" t="s">
        <v>3775</v>
      </c>
    </row>
    <row r="303" spans="1:71">
      <c r="A303" s="347" t="s">
        <v>98</v>
      </c>
      <c r="B303" s="347" t="s">
        <v>3325</v>
      </c>
      <c r="C303" s="347" t="s">
        <v>3326</v>
      </c>
      <c r="D303" s="347" t="s">
        <v>1784</v>
      </c>
      <c r="E303" s="347" t="s">
        <v>3757</v>
      </c>
      <c r="F303" s="347" t="s">
        <v>3773</v>
      </c>
      <c r="G303" s="347" t="s">
        <v>3757</v>
      </c>
      <c r="H303" s="347" t="s">
        <v>1784</v>
      </c>
      <c r="I303" s="347" t="s">
        <v>214</v>
      </c>
      <c r="J303" s="347" t="s">
        <v>3327</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4316</v>
      </c>
      <c r="BR303" s="267" t="s">
        <v>1784</v>
      </c>
      <c r="BS303" s="267" t="s">
        <v>1784</v>
      </c>
    </row>
    <row r="304" spans="1:71">
      <c r="A304" s="347" t="s">
        <v>98</v>
      </c>
      <c r="B304" s="347" t="s">
        <v>3328</v>
      </c>
      <c r="C304" s="347" t="s">
        <v>3329</v>
      </c>
      <c r="D304" s="347" t="s">
        <v>1784</v>
      </c>
      <c r="E304" s="347" t="s">
        <v>3757</v>
      </c>
      <c r="F304" s="347" t="s">
        <v>3757</v>
      </c>
      <c r="G304" s="347" t="s">
        <v>3757</v>
      </c>
      <c r="H304" s="347" t="s">
        <v>1784</v>
      </c>
      <c r="I304" s="347" t="s">
        <v>3083</v>
      </c>
      <c r="J304" s="347" t="s">
        <v>3330</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4317</v>
      </c>
      <c r="BR304" s="267" t="s">
        <v>1784</v>
      </c>
      <c r="BS304" s="267" t="s">
        <v>1784</v>
      </c>
    </row>
    <row r="305" spans="1:71">
      <c r="A305" s="347" t="s">
        <v>98</v>
      </c>
      <c r="B305" s="347" t="s">
        <v>4318</v>
      </c>
      <c r="C305" s="347" t="s">
        <v>3273</v>
      </c>
      <c r="D305" s="347" t="s">
        <v>1784</v>
      </c>
      <c r="E305" s="347" t="s">
        <v>3757</v>
      </c>
      <c r="F305" s="347" t="s">
        <v>3773</v>
      </c>
      <c r="G305" s="347" t="s">
        <v>3757</v>
      </c>
      <c r="H305" s="347" t="s">
        <v>1784</v>
      </c>
      <c r="I305" s="347" t="s">
        <v>3822</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4319</v>
      </c>
      <c r="BR305" s="267" t="s">
        <v>1784</v>
      </c>
      <c r="BS305" s="267" t="s">
        <v>1784</v>
      </c>
    </row>
    <row r="306" spans="1:71">
      <c r="A306" s="347" t="s">
        <v>98</v>
      </c>
      <c r="B306" s="347" t="s">
        <v>3331</v>
      </c>
      <c r="C306" s="347" t="s">
        <v>3332</v>
      </c>
      <c r="D306" s="347" t="s">
        <v>1784</v>
      </c>
      <c r="E306" s="347" t="s">
        <v>3757</v>
      </c>
      <c r="F306" s="347" t="s">
        <v>3757</v>
      </c>
      <c r="G306" s="347" t="s">
        <v>3757</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4320</v>
      </c>
      <c r="BR306" s="267" t="s">
        <v>1784</v>
      </c>
      <c r="BS306" s="267" t="s">
        <v>1784</v>
      </c>
    </row>
    <row r="307" spans="1:71">
      <c r="A307" s="347" t="s">
        <v>98</v>
      </c>
      <c r="B307" s="347" t="s">
        <v>3333</v>
      </c>
      <c r="C307" s="347" t="s">
        <v>3332</v>
      </c>
      <c r="D307" s="347" t="s">
        <v>1784</v>
      </c>
      <c r="E307" s="347" t="s">
        <v>3757</v>
      </c>
      <c r="F307" s="347" t="s">
        <v>3757</v>
      </c>
      <c r="G307" s="347" t="s">
        <v>3757</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4321</v>
      </c>
      <c r="BR307" s="267" t="s">
        <v>1784</v>
      </c>
      <c r="BS307" s="267" t="s">
        <v>1784</v>
      </c>
    </row>
    <row r="308" spans="1:71">
      <c r="A308" s="347" t="s">
        <v>98</v>
      </c>
      <c r="B308" s="347" t="s">
        <v>4322</v>
      </c>
      <c r="C308" s="347" t="s">
        <v>4323</v>
      </c>
      <c r="D308" s="347" t="s">
        <v>1784</v>
      </c>
      <c r="E308" s="347" t="s">
        <v>3757</v>
      </c>
      <c r="F308" s="347" t="s">
        <v>3757</v>
      </c>
      <c r="G308" s="347" t="s">
        <v>3757</v>
      </c>
      <c r="H308" s="347" t="s">
        <v>1784</v>
      </c>
      <c r="I308" s="347" t="s">
        <v>3822</v>
      </c>
      <c r="J308" s="347" t="s">
        <v>4324</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4325</v>
      </c>
      <c r="BR308" s="267" t="s">
        <v>1784</v>
      </c>
      <c r="BS308" s="267" t="s">
        <v>1784</v>
      </c>
    </row>
    <row r="309" spans="1:71">
      <c r="A309" s="347" t="s">
        <v>98</v>
      </c>
      <c r="B309" s="347" t="s">
        <v>3334</v>
      </c>
      <c r="C309" s="347" t="s">
        <v>40</v>
      </c>
      <c r="D309" s="347"/>
      <c r="E309" s="347"/>
      <c r="F309" s="347"/>
      <c r="G309" s="347"/>
      <c r="H309" s="347"/>
      <c r="I309" s="347" t="s">
        <v>214</v>
      </c>
      <c r="J309" s="347" t="s">
        <v>3335</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4326</v>
      </c>
      <c r="BR309" s="267"/>
      <c r="BS309" s="267"/>
    </row>
    <row r="310" spans="1:71">
      <c r="A310" s="346" t="s">
        <v>98</v>
      </c>
      <c r="B310" s="346" t="s">
        <v>3336</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4327</v>
      </c>
      <c r="BR310" s="266"/>
      <c r="BS310" s="266"/>
    </row>
    <row r="311" spans="1:71">
      <c r="A311" s="267" t="s">
        <v>98</v>
      </c>
      <c r="B311" s="267" t="s">
        <v>4328</v>
      </c>
      <c r="C311" s="267" t="s">
        <v>4329</v>
      </c>
      <c r="D311" s="267"/>
      <c r="E311" s="267" t="s">
        <v>3918</v>
      </c>
      <c r="F311" s="267" t="s">
        <v>3918</v>
      </c>
      <c r="G311" s="267"/>
      <c r="H311" s="267"/>
      <c r="I311" s="267" t="s">
        <v>3758</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4330</v>
      </c>
      <c r="BR311" s="267"/>
      <c r="BS311" s="267"/>
    </row>
    <row r="312" spans="1:71">
      <c r="A312" s="267" t="s">
        <v>98</v>
      </c>
      <c r="B312" s="207" t="s">
        <v>4331</v>
      </c>
      <c r="C312" s="207" t="s">
        <v>4332</v>
      </c>
      <c r="E312" s="207" t="s">
        <v>3918</v>
      </c>
      <c r="F312" s="207" t="s">
        <v>3918</v>
      </c>
      <c r="G312" s="50" t="s">
        <v>3773</v>
      </c>
      <c r="I312" s="207" t="s">
        <v>3994</v>
      </c>
      <c r="J312" s="207" t="s">
        <v>4333</v>
      </c>
      <c r="BQ312" s="50" t="s">
        <v>4334</v>
      </c>
    </row>
    <row r="313" spans="1:71">
      <c r="A313" s="267" t="s">
        <v>98</v>
      </c>
      <c r="B313" s="207" t="s">
        <v>4335</v>
      </c>
      <c r="C313" s="207" t="s">
        <v>4323</v>
      </c>
      <c r="E313" s="207" t="s">
        <v>3918</v>
      </c>
      <c r="F313" s="207" t="s">
        <v>3918</v>
      </c>
      <c r="I313" s="267" t="s">
        <v>3758</v>
      </c>
      <c r="J313" s="207"/>
      <c r="BQ313" s="50" t="s">
        <v>4336</v>
      </c>
    </row>
    <row r="314" spans="1:71">
      <c r="A314" s="267" t="s">
        <v>98</v>
      </c>
      <c r="B314" s="207" t="s">
        <v>4337</v>
      </c>
      <c r="C314" s="207" t="s">
        <v>4332</v>
      </c>
      <c r="E314" s="207" t="s">
        <v>3918</v>
      </c>
      <c r="F314" s="207" t="s">
        <v>3918</v>
      </c>
      <c r="I314" s="267" t="s">
        <v>3758</v>
      </c>
      <c r="J314" s="207"/>
      <c r="BQ314" s="50" t="s">
        <v>4338</v>
      </c>
    </row>
    <row r="315" spans="1:71">
      <c r="A315" s="267" t="s">
        <v>98</v>
      </c>
      <c r="B315" s="207" t="s">
        <v>4339</v>
      </c>
      <c r="C315" s="207" t="s">
        <v>4323</v>
      </c>
      <c r="E315" s="207" t="s">
        <v>3918</v>
      </c>
      <c r="F315" s="207" t="s">
        <v>3918</v>
      </c>
      <c r="I315" s="267" t="s">
        <v>3758</v>
      </c>
      <c r="J315" s="207"/>
      <c r="BQ315" s="50" t="s">
        <v>4340</v>
      </c>
    </row>
    <row r="316" spans="1:71">
      <c r="A316" s="267" t="s">
        <v>98</v>
      </c>
      <c r="B316" s="207" t="s">
        <v>4341</v>
      </c>
      <c r="C316" s="207" t="s">
        <v>4342</v>
      </c>
      <c r="E316" s="207" t="s">
        <v>3918</v>
      </c>
      <c r="F316" s="207" t="s">
        <v>3918</v>
      </c>
      <c r="I316" s="207" t="s">
        <v>3054</v>
      </c>
      <c r="J316" s="207"/>
      <c r="BQ316" s="50" t="s">
        <v>4343</v>
      </c>
    </row>
    <row r="317" spans="1:71">
      <c r="A317" s="267" t="s">
        <v>98</v>
      </c>
      <c r="B317" s="207" t="s">
        <v>4344</v>
      </c>
      <c r="C317" s="207" t="s">
        <v>4345</v>
      </c>
      <c r="E317" s="207" t="s">
        <v>3918</v>
      </c>
      <c r="F317" s="207" t="s">
        <v>3918</v>
      </c>
      <c r="I317" s="267" t="s">
        <v>3758</v>
      </c>
      <c r="J317" s="207"/>
      <c r="BQ317" s="50" t="s">
        <v>4346</v>
      </c>
    </row>
    <row r="318" spans="1:71">
      <c r="A318" s="267" t="s">
        <v>98</v>
      </c>
      <c r="B318" s="207" t="s">
        <v>4347</v>
      </c>
      <c r="C318" s="207" t="s">
        <v>4348</v>
      </c>
      <c r="E318" s="207" t="s">
        <v>3918</v>
      </c>
      <c r="F318" s="207" t="s">
        <v>3922</v>
      </c>
      <c r="I318" s="267" t="s">
        <v>3758</v>
      </c>
      <c r="J318" s="207"/>
      <c r="BQ318" s="50" t="s">
        <v>4349</v>
      </c>
    </row>
  </sheetData>
  <autoFilter ref="A1:BS292" xr:uid="{119E6778-47E7-49F2-9420-37E7EE40AF9B}">
    <sortState xmlns:xlrd2="http://schemas.microsoft.com/office/spreadsheetml/2017/richdata2" ref="A2:BS318">
      <sortCondition ref="A1:A292"/>
    </sortState>
  </autoFilter>
  <conditionalFormatting sqref="A2:BS318">
    <cfRule type="expression" dxfId="73"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O2:AO419 AL2:AL419 BG2:BG419 BJ2:BJ419 BM2:BM419 D2:D419 E2:E419 F2:F419 G2:G419 K2:K419 N2:N419 Q2:Q419 T2:T419 W2:W419 Z2:Z419 AC2:AC419 BA2:BA419 AF2:AF419 AI2:AI419 BD2:BD419 AR2:AR419 D420:D1724 AU2:AU419 E420:E1724 AX2:AX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AA2:AA419 AY2:AY419 BB2:BB419 BE2:BE419 BH2:BH419 BK2:BK419 I2:I419 AD2:AD419 AG2:AG419 AJ2:AJ419 AM2:AM419 AP2:AP419 AS2:AS419 L2:L419 U2:U419 O2:O419 AV2:AV419 R2:R419 X2:X419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C2" activePane="bottomRight" state="frozen"/>
      <selection pane="bottomRight" activeCell="BQ144" sqref="BQ144"/>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2903</v>
      </c>
      <c r="C1" s="268" t="s">
        <v>3689</v>
      </c>
      <c r="D1" s="268" t="s">
        <v>3690</v>
      </c>
      <c r="E1" s="268" t="s">
        <v>3691</v>
      </c>
      <c r="F1" s="268" t="s">
        <v>3692</v>
      </c>
      <c r="G1" s="268" t="s">
        <v>3693</v>
      </c>
      <c r="H1" s="268" t="s">
        <v>3005</v>
      </c>
      <c r="I1" s="268" t="s">
        <v>3694</v>
      </c>
      <c r="J1" s="268" t="s">
        <v>3695</v>
      </c>
      <c r="K1" s="268" t="s">
        <v>3696</v>
      </c>
      <c r="L1" s="268" t="s">
        <v>3697</v>
      </c>
      <c r="M1" s="268" t="s">
        <v>3698</v>
      </c>
      <c r="N1" s="268" t="s">
        <v>3699</v>
      </c>
      <c r="O1" s="268" t="s">
        <v>3700</v>
      </c>
      <c r="P1" s="268" t="s">
        <v>3701</v>
      </c>
      <c r="Q1" s="268" t="s">
        <v>3702</v>
      </c>
      <c r="R1" s="268" t="s">
        <v>3703</v>
      </c>
      <c r="S1" s="268" t="s">
        <v>3704</v>
      </c>
      <c r="T1" s="268" t="s">
        <v>3705</v>
      </c>
      <c r="U1" s="268" t="s">
        <v>3706</v>
      </c>
      <c r="V1" s="268" t="s">
        <v>3707</v>
      </c>
      <c r="W1" s="268" t="s">
        <v>3708</v>
      </c>
      <c r="X1" s="268" t="s">
        <v>3709</v>
      </c>
      <c r="Y1" s="268" t="s">
        <v>3710</v>
      </c>
      <c r="Z1" s="268" t="s">
        <v>3711</v>
      </c>
      <c r="AA1" s="268" t="s">
        <v>3712</v>
      </c>
      <c r="AB1" s="268" t="s">
        <v>3713</v>
      </c>
      <c r="AC1" s="268" t="s">
        <v>3714</v>
      </c>
      <c r="AD1" s="268" t="s">
        <v>3715</v>
      </c>
      <c r="AE1" s="268" t="s">
        <v>3716</v>
      </c>
      <c r="AF1" s="268" t="s">
        <v>3717</v>
      </c>
      <c r="AG1" s="268" t="s">
        <v>3718</v>
      </c>
      <c r="AH1" s="268" t="s">
        <v>3719</v>
      </c>
      <c r="AI1" s="268" t="s">
        <v>3720</v>
      </c>
      <c r="AJ1" s="268" t="s">
        <v>3721</v>
      </c>
      <c r="AK1" s="268" t="s">
        <v>3722</v>
      </c>
      <c r="AL1" s="268" t="s">
        <v>3723</v>
      </c>
      <c r="AM1" s="268" t="s">
        <v>3724</v>
      </c>
      <c r="AN1" s="268" t="s">
        <v>3725</v>
      </c>
      <c r="AO1" s="268" t="s">
        <v>3726</v>
      </c>
      <c r="AP1" s="268" t="s">
        <v>3727</v>
      </c>
      <c r="AQ1" s="268" t="s">
        <v>3728</v>
      </c>
      <c r="AR1" s="268" t="s">
        <v>3729</v>
      </c>
      <c r="AS1" s="268" t="s">
        <v>3730</v>
      </c>
      <c r="AT1" s="268" t="s">
        <v>3731</v>
      </c>
      <c r="AU1" s="268" t="s">
        <v>3732</v>
      </c>
      <c r="AV1" s="268" t="s">
        <v>3733</v>
      </c>
      <c r="AW1" s="268" t="s">
        <v>3734</v>
      </c>
      <c r="AX1" s="268" t="s">
        <v>3735</v>
      </c>
      <c r="AY1" s="268" t="s">
        <v>3736</v>
      </c>
      <c r="AZ1" s="268" t="s">
        <v>3737</v>
      </c>
      <c r="BA1" s="268" t="s">
        <v>3738</v>
      </c>
      <c r="BB1" s="268" t="s">
        <v>3739</v>
      </c>
      <c r="BC1" s="268" t="s">
        <v>3740</v>
      </c>
      <c r="BD1" s="268" t="s">
        <v>3741</v>
      </c>
      <c r="BE1" s="268" t="s">
        <v>3742</v>
      </c>
      <c r="BF1" s="268" t="s">
        <v>3743</v>
      </c>
      <c r="BG1" s="268" t="s">
        <v>3744</v>
      </c>
      <c r="BH1" s="268" t="s">
        <v>3745</v>
      </c>
      <c r="BI1" s="268" t="s">
        <v>3746</v>
      </c>
      <c r="BJ1" s="268" t="s">
        <v>3747</v>
      </c>
      <c r="BK1" s="268" t="s">
        <v>3748</v>
      </c>
      <c r="BL1" s="268" t="s">
        <v>3749</v>
      </c>
      <c r="BM1" s="268" t="s">
        <v>3750</v>
      </c>
      <c r="BN1" s="268" t="s">
        <v>3751</v>
      </c>
      <c r="BO1" s="268" t="s">
        <v>3752</v>
      </c>
      <c r="BP1" s="268" t="s">
        <v>3753</v>
      </c>
      <c r="BQ1" s="268" t="s">
        <v>3754</v>
      </c>
      <c r="BR1" s="268" t="s">
        <v>3755</v>
      </c>
    </row>
    <row r="2" spans="1:70">
      <c r="A2" s="267" t="s">
        <v>7</v>
      </c>
      <c r="B2" s="267" t="s">
        <v>3016</v>
      </c>
      <c r="C2" s="267" t="s">
        <v>10</v>
      </c>
      <c r="D2" s="267"/>
      <c r="E2" s="267"/>
      <c r="F2" s="267"/>
      <c r="G2" s="267" t="s">
        <v>3757</v>
      </c>
      <c r="H2" s="267"/>
      <c r="I2" s="267" t="s">
        <v>2925</v>
      </c>
      <c r="J2" s="267" t="s">
        <v>3017</v>
      </c>
      <c r="K2" s="267" t="s">
        <v>3773</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4350</v>
      </c>
      <c r="BR2" s="267" t="s">
        <v>3775</v>
      </c>
    </row>
    <row r="3" spans="1:70">
      <c r="A3" s="266" t="s">
        <v>7</v>
      </c>
      <c r="B3" s="266" t="s">
        <v>3338</v>
      </c>
      <c r="C3" s="266" t="s">
        <v>12</v>
      </c>
      <c r="D3" s="266"/>
      <c r="E3" s="266"/>
      <c r="F3" s="266"/>
      <c r="G3" s="266" t="s">
        <v>3757</v>
      </c>
      <c r="H3" s="266"/>
      <c r="I3" s="266" t="s">
        <v>666</v>
      </c>
      <c r="J3" s="266" t="s">
        <v>3339</v>
      </c>
      <c r="K3" s="266" t="s">
        <v>3757</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4351</v>
      </c>
      <c r="BR3" s="266"/>
    </row>
    <row r="4" spans="1:70">
      <c r="A4" s="267" t="s">
        <v>7</v>
      </c>
      <c r="B4" s="267" t="s">
        <v>3340</v>
      </c>
      <c r="C4" s="267" t="s">
        <v>3020</v>
      </c>
      <c r="D4" s="267"/>
      <c r="E4" s="267"/>
      <c r="F4" s="267"/>
      <c r="G4" s="267" t="s">
        <v>3757</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4352</v>
      </c>
      <c r="BR4" s="267"/>
    </row>
    <row r="5" spans="1:70">
      <c r="A5" s="266" t="s">
        <v>7</v>
      </c>
      <c r="B5" s="266" t="s">
        <v>3341</v>
      </c>
      <c r="C5" s="266"/>
      <c r="D5" s="266"/>
      <c r="E5" s="266"/>
      <c r="F5" s="266"/>
      <c r="G5" s="266" t="s">
        <v>3757</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4353</v>
      </c>
      <c r="BR5" s="266"/>
    </row>
    <row r="6" spans="1:70">
      <c r="A6" s="267" t="s">
        <v>7</v>
      </c>
      <c r="B6" s="267" t="s">
        <v>3343</v>
      </c>
      <c r="C6" s="267" t="s">
        <v>3344</v>
      </c>
      <c r="D6" s="267"/>
      <c r="E6" s="267"/>
      <c r="F6" s="267"/>
      <c r="G6" s="267" t="s">
        <v>3757</v>
      </c>
      <c r="H6" s="267"/>
      <c r="I6" s="267" t="s">
        <v>3083</v>
      </c>
      <c r="J6" s="267" t="s">
        <v>3345</v>
      </c>
      <c r="K6" s="267" t="s">
        <v>3773</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4354</v>
      </c>
      <c r="BR6" s="267" t="s">
        <v>3775</v>
      </c>
    </row>
    <row r="7" spans="1:70">
      <c r="A7" s="266" t="s">
        <v>7</v>
      </c>
      <c r="B7" s="266" t="s">
        <v>3346</v>
      </c>
      <c r="C7" s="266"/>
      <c r="D7" s="266"/>
      <c r="E7" s="266"/>
      <c r="F7" s="266"/>
      <c r="G7" s="266" t="s">
        <v>3757</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4355</v>
      </c>
      <c r="BR7" s="266"/>
    </row>
    <row r="8" spans="1:70" ht="15" customHeight="1">
      <c r="A8" s="267" t="s">
        <v>7</v>
      </c>
      <c r="B8" s="267" t="s">
        <v>4356</v>
      </c>
      <c r="C8" s="267" t="s">
        <v>16</v>
      </c>
      <c r="D8" s="267"/>
      <c r="E8" s="267"/>
      <c r="F8" s="267"/>
      <c r="G8" s="267" t="s">
        <v>3757</v>
      </c>
      <c r="H8" s="267"/>
      <c r="I8" s="267" t="s">
        <v>3758</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4357</v>
      </c>
      <c r="BR8" s="267"/>
    </row>
    <row r="9" spans="1:70">
      <c r="A9" s="266" t="s">
        <v>7</v>
      </c>
      <c r="B9" s="266" t="s">
        <v>4358</v>
      </c>
      <c r="C9" s="266" t="s">
        <v>10</v>
      </c>
      <c r="D9" s="266"/>
      <c r="E9" s="266"/>
      <c r="F9" s="266"/>
      <c r="G9" s="266" t="s">
        <v>3757</v>
      </c>
      <c r="H9" s="266"/>
      <c r="I9" s="266" t="s">
        <v>3758</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4359</v>
      </c>
      <c r="BR9" s="266"/>
    </row>
    <row r="10" spans="1:70">
      <c r="A10" s="267" t="s">
        <v>23</v>
      </c>
      <c r="B10" s="267" t="s">
        <v>4360</v>
      </c>
      <c r="C10" s="267" t="s">
        <v>27</v>
      </c>
      <c r="D10" s="267"/>
      <c r="E10" s="267"/>
      <c r="F10" s="267"/>
      <c r="G10" s="267" t="s">
        <v>3757</v>
      </c>
      <c r="H10" s="267"/>
      <c r="I10" s="267" t="s">
        <v>3777</v>
      </c>
      <c r="J10" s="267" t="s">
        <v>3886</v>
      </c>
      <c r="K10" s="267" t="s">
        <v>3757</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4361</v>
      </c>
      <c r="BR10" s="267"/>
    </row>
    <row r="11" spans="1:70">
      <c r="A11" s="266" t="s">
        <v>23</v>
      </c>
      <c r="B11" s="266" t="s">
        <v>3348</v>
      </c>
      <c r="C11" s="266" t="s">
        <v>26</v>
      </c>
      <c r="D11" s="266"/>
      <c r="E11" s="266"/>
      <c r="F11" s="266"/>
      <c r="G11" s="266" t="s">
        <v>3757</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4362</v>
      </c>
      <c r="BR11" s="266"/>
    </row>
    <row r="12" spans="1:70">
      <c r="A12" s="267" t="s">
        <v>23</v>
      </c>
      <c r="B12" s="267" t="s">
        <v>3349</v>
      </c>
      <c r="C12" s="267" t="s">
        <v>3350</v>
      </c>
      <c r="D12" s="267"/>
      <c r="E12" s="267"/>
      <c r="F12" s="267"/>
      <c r="G12" s="267" t="s">
        <v>3757</v>
      </c>
      <c r="H12" s="267"/>
      <c r="I12" s="267" t="s">
        <v>214</v>
      </c>
      <c r="J12" s="267" t="s">
        <v>3351</v>
      </c>
      <c r="K12" s="267" t="s">
        <v>3757</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4363</v>
      </c>
      <c r="BR12" s="267"/>
    </row>
    <row r="13" spans="1:70">
      <c r="A13" s="266" t="s">
        <v>23</v>
      </c>
      <c r="B13" s="266" t="s">
        <v>3352</v>
      </c>
      <c r="C13" s="266" t="s">
        <v>3350</v>
      </c>
      <c r="D13" s="266"/>
      <c r="E13" s="266"/>
      <c r="F13" s="266"/>
      <c r="G13" s="266" t="s">
        <v>3757</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4364</v>
      </c>
      <c r="BR13" s="266"/>
    </row>
    <row r="14" spans="1:70">
      <c r="A14" s="267" t="s">
        <v>23</v>
      </c>
      <c r="B14" s="267" t="s">
        <v>3353</v>
      </c>
      <c r="C14" s="267" t="s">
        <v>28</v>
      </c>
      <c r="D14" s="267"/>
      <c r="E14" s="267"/>
      <c r="F14" s="267"/>
      <c r="G14" s="267" t="s">
        <v>3757</v>
      </c>
      <c r="H14" s="267"/>
      <c r="I14" s="267" t="s">
        <v>214</v>
      </c>
      <c r="J14" s="267" t="s">
        <v>3354</v>
      </c>
      <c r="K14" s="267" t="s">
        <v>3757</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4365</v>
      </c>
      <c r="BR14" s="267"/>
    </row>
    <row r="15" spans="1:70">
      <c r="A15" s="266" t="s">
        <v>23</v>
      </c>
      <c r="B15" s="266" t="s">
        <v>4366</v>
      </c>
      <c r="C15" s="266" t="s">
        <v>3060</v>
      </c>
      <c r="D15" s="266"/>
      <c r="E15" s="266"/>
      <c r="F15" s="266"/>
      <c r="G15" s="266" t="s">
        <v>3757</v>
      </c>
      <c r="H15" s="266"/>
      <c r="I15" s="266" t="s">
        <v>3777</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4367</v>
      </c>
      <c r="BR15" s="266"/>
    </row>
    <row r="16" spans="1:70">
      <c r="A16" s="267" t="s">
        <v>23</v>
      </c>
      <c r="B16" s="267" t="s">
        <v>4368</v>
      </c>
      <c r="C16" s="267" t="s">
        <v>3060</v>
      </c>
      <c r="D16" s="267"/>
      <c r="E16" s="267"/>
      <c r="F16" s="267"/>
      <c r="G16" s="267" t="s">
        <v>3757</v>
      </c>
      <c r="H16" s="267"/>
      <c r="I16" s="267" t="s">
        <v>3758</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4369</v>
      </c>
      <c r="BR16" s="267"/>
    </row>
    <row r="17" spans="1:70">
      <c r="A17" s="267" t="s">
        <v>23</v>
      </c>
      <c r="B17" s="267" t="s">
        <v>3019</v>
      </c>
      <c r="C17" s="267" t="s">
        <v>3020</v>
      </c>
      <c r="D17" s="267"/>
      <c r="E17" s="267"/>
      <c r="F17" s="267"/>
      <c r="G17" s="267" t="s">
        <v>3757</v>
      </c>
      <c r="H17" s="267"/>
      <c r="I17" s="267" t="s">
        <v>2921</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4370</v>
      </c>
      <c r="BR17" s="267"/>
    </row>
    <row r="18" spans="1:70">
      <c r="A18" s="266" t="s">
        <v>4371</v>
      </c>
      <c r="B18" s="266" t="s">
        <v>4372</v>
      </c>
      <c r="C18" s="266" t="s">
        <v>3047</v>
      </c>
      <c r="D18" s="266"/>
      <c r="E18" s="266"/>
      <c r="F18" s="266"/>
      <c r="G18" s="266" t="s">
        <v>3757</v>
      </c>
      <c r="H18" s="266"/>
      <c r="I18" s="266" t="s">
        <v>1689</v>
      </c>
      <c r="J18" s="266" t="s">
        <v>4373</v>
      </c>
      <c r="K18" s="266" t="s">
        <v>3773</v>
      </c>
      <c r="L18" s="266" t="s">
        <v>3777</v>
      </c>
      <c r="M18" s="266" t="s">
        <v>4373</v>
      </c>
      <c r="N18" s="266" t="s">
        <v>3773</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4374</v>
      </c>
      <c r="BR18" s="266" t="s">
        <v>3775</v>
      </c>
    </row>
    <row r="19" spans="1:70">
      <c r="A19" s="267" t="s">
        <v>4371</v>
      </c>
      <c r="B19" s="267" t="s">
        <v>3356</v>
      </c>
      <c r="C19" s="267" t="s">
        <v>3047</v>
      </c>
      <c r="D19" s="267"/>
      <c r="E19" s="267"/>
      <c r="F19" s="267"/>
      <c r="G19" s="267" t="s">
        <v>3757</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4375</v>
      </c>
      <c r="BR19" s="267"/>
    </row>
    <row r="20" spans="1:70">
      <c r="A20" s="266" t="s">
        <v>4371</v>
      </c>
      <c r="B20" s="266" t="s">
        <v>3357</v>
      </c>
      <c r="C20" s="266" t="s">
        <v>3047</v>
      </c>
      <c r="D20" s="266"/>
      <c r="E20" s="266"/>
      <c r="F20" s="266"/>
      <c r="G20" s="266" t="s">
        <v>3757</v>
      </c>
      <c r="H20" s="266"/>
      <c r="I20" s="266" t="s">
        <v>214</v>
      </c>
      <c r="J20" s="266"/>
      <c r="K20" s="266"/>
      <c r="L20" s="266" t="s">
        <v>3626</v>
      </c>
      <c r="M20" s="266"/>
      <c r="N20" s="266"/>
      <c r="O20" s="266" t="s">
        <v>235</v>
      </c>
      <c r="P20" s="266"/>
      <c r="Q20" s="266"/>
      <c r="R20" s="266" t="s">
        <v>3640</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4376</v>
      </c>
      <c r="BR20" s="266"/>
    </row>
    <row r="21" spans="1:70">
      <c r="A21" s="267" t="s">
        <v>4371</v>
      </c>
      <c r="B21" s="267" t="s">
        <v>3359</v>
      </c>
      <c r="C21" s="267" t="s">
        <v>3047</v>
      </c>
      <c r="D21" s="267"/>
      <c r="E21" s="267"/>
      <c r="F21" s="267"/>
      <c r="G21" s="267" t="s">
        <v>3757</v>
      </c>
      <c r="H21" s="267"/>
      <c r="I21" s="267" t="s">
        <v>214</v>
      </c>
      <c r="J21" s="267" t="s">
        <v>4377</v>
      </c>
      <c r="K21" s="267" t="s">
        <v>3757</v>
      </c>
      <c r="L21" s="267" t="s">
        <v>3777</v>
      </c>
      <c r="M21" s="267" t="s">
        <v>4377</v>
      </c>
      <c r="N21" s="267" t="s">
        <v>3757</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4378</v>
      </c>
      <c r="BR21" s="267"/>
    </row>
    <row r="22" spans="1:70">
      <c r="A22" s="266" t="s">
        <v>4371</v>
      </c>
      <c r="B22" s="266" t="s">
        <v>4379</v>
      </c>
      <c r="C22" s="266" t="s">
        <v>3047</v>
      </c>
      <c r="D22" s="266"/>
      <c r="E22" s="266"/>
      <c r="F22" s="266"/>
      <c r="G22" s="266" t="s">
        <v>3757</v>
      </c>
      <c r="H22" s="266"/>
      <c r="I22" s="266" t="s">
        <v>3758</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4380</v>
      </c>
      <c r="BR22" s="266"/>
    </row>
    <row r="23" spans="1:70">
      <c r="A23" s="267" t="s">
        <v>4371</v>
      </c>
      <c r="B23" s="267" t="s">
        <v>4381</v>
      </c>
      <c r="C23" s="267" t="s">
        <v>3047</v>
      </c>
      <c r="D23" s="267"/>
      <c r="E23" s="267"/>
      <c r="F23" s="267"/>
      <c r="G23" s="267" t="s">
        <v>3757</v>
      </c>
      <c r="H23" s="267"/>
      <c r="I23" s="267" t="s">
        <v>3758</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4382</v>
      </c>
      <c r="BR23" s="267"/>
    </row>
    <row r="24" spans="1:70">
      <c r="A24" s="266" t="s">
        <v>4371</v>
      </c>
      <c r="B24" s="266" t="s">
        <v>3361</v>
      </c>
      <c r="C24" s="266" t="s">
        <v>3047</v>
      </c>
      <c r="D24" s="266"/>
      <c r="E24" s="266"/>
      <c r="F24" s="266"/>
      <c r="G24" s="266" t="s">
        <v>3757</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4383</v>
      </c>
      <c r="BR24" s="266"/>
    </row>
    <row r="25" spans="1:70">
      <c r="A25" s="267" t="s">
        <v>47</v>
      </c>
      <c r="B25" s="267" t="s">
        <v>3612</v>
      </c>
      <c r="C25" s="267" t="s">
        <v>3369</v>
      </c>
      <c r="D25" s="267"/>
      <c r="E25" s="267"/>
      <c r="F25" s="267"/>
      <c r="G25" s="267" t="s">
        <v>3757</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4384</v>
      </c>
      <c r="BR25" s="267"/>
    </row>
    <row r="26" spans="1:70">
      <c r="A26" s="266" t="s">
        <v>47</v>
      </c>
      <c r="B26" s="266" t="s">
        <v>4385</v>
      </c>
      <c r="C26" s="266" t="s">
        <v>3374</v>
      </c>
      <c r="D26" s="266"/>
      <c r="E26" s="266"/>
      <c r="F26" s="266"/>
      <c r="G26" s="266" t="s">
        <v>3757</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4386</v>
      </c>
      <c r="BR26" s="266"/>
    </row>
    <row r="27" spans="1:70">
      <c r="A27" s="267" t="s">
        <v>47</v>
      </c>
      <c r="B27" s="267" t="s">
        <v>3363</v>
      </c>
      <c r="C27" s="267" t="s">
        <v>3364</v>
      </c>
      <c r="D27" s="267"/>
      <c r="E27" s="267"/>
      <c r="F27" s="267"/>
      <c r="G27" s="267" t="s">
        <v>3757</v>
      </c>
      <c r="H27" s="267"/>
      <c r="I27" s="267" t="s">
        <v>1689</v>
      </c>
      <c r="J27" s="267"/>
      <c r="K27" s="267"/>
      <c r="L27" s="267" t="s">
        <v>214</v>
      </c>
      <c r="M27" s="267"/>
      <c r="N27" s="267"/>
      <c r="O27" s="267" t="s">
        <v>3777</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4387</v>
      </c>
      <c r="BR27" s="267"/>
    </row>
    <row r="28" spans="1:70">
      <c r="A28" s="266" t="s">
        <v>47</v>
      </c>
      <c r="B28" s="266" t="s">
        <v>3366</v>
      </c>
      <c r="C28" s="266" t="s">
        <v>3020</v>
      </c>
      <c r="D28" s="266"/>
      <c r="E28" s="266"/>
      <c r="F28" s="266"/>
      <c r="G28" s="266" t="s">
        <v>3757</v>
      </c>
      <c r="H28" s="266"/>
      <c r="I28" s="266" t="s">
        <v>666</v>
      </c>
      <c r="J28" s="266" t="s">
        <v>3367</v>
      </c>
      <c r="K28" s="266" t="s">
        <v>3757</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4388</v>
      </c>
      <c r="BR28" s="266"/>
    </row>
    <row r="29" spans="1:70">
      <c r="A29" s="267" t="s">
        <v>47</v>
      </c>
      <c r="B29" s="267" t="s">
        <v>3368</v>
      </c>
      <c r="C29" s="267" t="s">
        <v>3369</v>
      </c>
      <c r="D29" s="267"/>
      <c r="E29" s="267"/>
      <c r="F29" s="267"/>
      <c r="G29" s="267" t="s">
        <v>3757</v>
      </c>
      <c r="H29" s="267"/>
      <c r="I29" s="267" t="s">
        <v>214</v>
      </c>
      <c r="J29" s="267"/>
      <c r="K29" s="267"/>
      <c r="L29" s="267" t="s">
        <v>1689</v>
      </c>
      <c r="M29" s="267"/>
      <c r="N29" s="267"/>
      <c r="O29" s="267" t="s">
        <v>3777</v>
      </c>
      <c r="P29" s="267"/>
      <c r="Q29" s="267"/>
      <c r="R29" s="267" t="s">
        <v>3681</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4389</v>
      </c>
      <c r="BR29" s="267"/>
    </row>
    <row r="30" spans="1:70">
      <c r="A30" s="266" t="s">
        <v>47</v>
      </c>
      <c r="B30" s="266" t="s">
        <v>3371</v>
      </c>
      <c r="C30" s="266" t="s">
        <v>3372</v>
      </c>
      <c r="D30" s="266"/>
      <c r="E30" s="266"/>
      <c r="F30" s="266"/>
      <c r="G30" s="266" t="s">
        <v>3757</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4390</v>
      </c>
      <c r="BR30" s="266"/>
    </row>
    <row r="31" spans="1:70">
      <c r="A31" s="267" t="s">
        <v>47</v>
      </c>
      <c r="B31" s="267" t="s">
        <v>4391</v>
      </c>
      <c r="C31" s="267" t="s">
        <v>3374</v>
      </c>
      <c r="D31" s="267"/>
      <c r="E31" s="267"/>
      <c r="F31" s="267"/>
      <c r="G31" s="267" t="s">
        <v>3757</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4392</v>
      </c>
      <c r="BR31" s="267"/>
    </row>
    <row r="32" spans="1:70">
      <c r="A32" s="266" t="s">
        <v>47</v>
      </c>
      <c r="B32" s="266" t="s">
        <v>3375</v>
      </c>
      <c r="C32" s="266" t="s">
        <v>3376</v>
      </c>
      <c r="D32" s="266"/>
      <c r="E32" s="266"/>
      <c r="F32" s="266"/>
      <c r="G32" s="266" t="s">
        <v>3757</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4393</v>
      </c>
      <c r="BR32" s="266"/>
    </row>
    <row r="33" spans="1:70">
      <c r="A33" s="267" t="s">
        <v>47</v>
      </c>
      <c r="B33" s="267" t="s">
        <v>4394</v>
      </c>
      <c r="C33" s="267" t="s">
        <v>3372</v>
      </c>
      <c r="D33" s="267"/>
      <c r="E33" s="267"/>
      <c r="F33" s="267"/>
      <c r="G33" s="267" t="s">
        <v>3757</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4395</v>
      </c>
      <c r="BR33" s="267"/>
    </row>
    <row r="34" spans="1:70">
      <c r="A34" s="266" t="s">
        <v>47</v>
      </c>
      <c r="B34" s="266" t="s">
        <v>3378</v>
      </c>
      <c r="C34" s="266" t="s">
        <v>4396</v>
      </c>
      <c r="D34" s="266"/>
      <c r="E34" s="266"/>
      <c r="F34" s="266"/>
      <c r="G34" s="266" t="s">
        <v>3757</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4397</v>
      </c>
      <c r="BR34" s="266"/>
    </row>
    <row r="35" spans="1:70">
      <c r="A35" s="267" t="s">
        <v>50</v>
      </c>
      <c r="B35" s="267" t="s">
        <v>4398</v>
      </c>
      <c r="C35" s="267" t="s">
        <v>26</v>
      </c>
      <c r="D35" s="267"/>
      <c r="E35" s="267"/>
      <c r="F35" s="267"/>
      <c r="G35" s="267" t="s">
        <v>3757</v>
      </c>
      <c r="H35" s="267"/>
      <c r="I35" s="267" t="s">
        <v>3777</v>
      </c>
      <c r="J35" s="267" t="s">
        <v>4399</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4400</v>
      </c>
      <c r="BR35" s="267"/>
    </row>
    <row r="36" spans="1:70">
      <c r="A36" s="266" t="s">
        <v>50</v>
      </c>
      <c r="B36" s="266" t="s">
        <v>3380</v>
      </c>
      <c r="C36" s="266" t="s">
        <v>26</v>
      </c>
      <c r="D36" s="266"/>
      <c r="E36" s="266"/>
      <c r="F36" s="266"/>
      <c r="G36" s="266" t="s">
        <v>3757</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4401</v>
      </c>
      <c r="BR36" s="266"/>
    </row>
    <row r="37" spans="1:70">
      <c r="A37" s="267" t="s">
        <v>50</v>
      </c>
      <c r="B37" s="267" t="s">
        <v>3022</v>
      </c>
      <c r="C37" s="267" t="s">
        <v>26</v>
      </c>
      <c r="D37" s="267"/>
      <c r="E37" s="267"/>
      <c r="F37" s="267"/>
      <c r="G37" s="267" t="s">
        <v>3757</v>
      </c>
      <c r="H37" s="267"/>
      <c r="I37" s="267" t="s">
        <v>2921</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4402</v>
      </c>
      <c r="BR37" s="267"/>
    </row>
    <row r="38" spans="1:70">
      <c r="A38" s="266" t="s">
        <v>50</v>
      </c>
      <c r="B38" s="266" t="s">
        <v>3023</v>
      </c>
      <c r="C38" s="266" t="s">
        <v>26</v>
      </c>
      <c r="D38" s="266"/>
      <c r="E38" s="266"/>
      <c r="F38" s="266"/>
      <c r="G38" s="266" t="s">
        <v>3757</v>
      </c>
      <c r="H38" s="266"/>
      <c r="I38" s="266" t="s">
        <v>2921</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4403</v>
      </c>
      <c r="BR38" s="266"/>
    </row>
    <row r="39" spans="1:70">
      <c r="A39" s="267" t="s">
        <v>50</v>
      </c>
      <c r="B39" s="267" t="s">
        <v>3024</v>
      </c>
      <c r="C39" s="267" t="s">
        <v>26</v>
      </c>
      <c r="D39" s="267"/>
      <c r="E39" s="267"/>
      <c r="F39" s="267"/>
      <c r="G39" s="267" t="s">
        <v>3757</v>
      </c>
      <c r="H39" s="267"/>
      <c r="I39" s="267" t="s">
        <v>2921</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4404</v>
      </c>
      <c r="BR39" s="267"/>
    </row>
    <row r="40" spans="1:70">
      <c r="A40" s="266" t="s">
        <v>50</v>
      </c>
      <c r="B40" s="266" t="s">
        <v>3025</v>
      </c>
      <c r="C40" s="266" t="s">
        <v>26</v>
      </c>
      <c r="D40" s="266"/>
      <c r="E40" s="266"/>
      <c r="F40" s="266"/>
      <c r="G40" s="266" t="s">
        <v>3757</v>
      </c>
      <c r="H40" s="266"/>
      <c r="I40" s="266" t="s">
        <v>2921</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4405</v>
      </c>
      <c r="BR40" s="266"/>
    </row>
    <row r="41" spans="1:70">
      <c r="A41" s="267" t="s">
        <v>50</v>
      </c>
      <c r="B41" s="267" t="s">
        <v>3381</v>
      </c>
      <c r="C41" s="267" t="s">
        <v>51</v>
      </c>
      <c r="D41" s="267"/>
      <c r="E41" s="267"/>
      <c r="F41" s="267"/>
      <c r="G41" s="267" t="s">
        <v>3757</v>
      </c>
      <c r="H41" s="267"/>
      <c r="I41" s="267" t="s">
        <v>214</v>
      </c>
      <c r="J41" s="267" t="s">
        <v>3382</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4406</v>
      </c>
      <c r="BR41" s="267"/>
    </row>
    <row r="42" spans="1:70">
      <c r="A42" s="266" t="s">
        <v>50</v>
      </c>
      <c r="B42" s="266" t="s">
        <v>3383</v>
      </c>
      <c r="C42" s="266" t="s">
        <v>51</v>
      </c>
      <c r="D42" s="266"/>
      <c r="E42" s="266"/>
      <c r="F42" s="266"/>
      <c r="G42" s="266" t="s">
        <v>3757</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4407</v>
      </c>
      <c r="BR42" s="266"/>
    </row>
    <row r="43" spans="1:70">
      <c r="A43" s="267" t="s">
        <v>61</v>
      </c>
      <c r="B43" s="267" t="s">
        <v>4408</v>
      </c>
      <c r="C43" s="267" t="s">
        <v>84</v>
      </c>
      <c r="D43" s="267"/>
      <c r="E43" s="267"/>
      <c r="F43" s="267"/>
      <c r="G43" s="267" t="s">
        <v>3757</v>
      </c>
      <c r="H43" s="267"/>
      <c r="I43" s="267" t="s">
        <v>1689</v>
      </c>
      <c r="J43" s="267" t="s">
        <v>4409</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4410</v>
      </c>
      <c r="BR43" s="267"/>
    </row>
    <row r="44" spans="1:70">
      <c r="A44" s="266" t="s">
        <v>61</v>
      </c>
      <c r="B44" s="266" t="s">
        <v>4411</v>
      </c>
      <c r="C44" s="266" t="s">
        <v>75</v>
      </c>
      <c r="D44" s="266"/>
      <c r="E44" s="266"/>
      <c r="F44" s="266"/>
      <c r="G44" s="266" t="s">
        <v>3757</v>
      </c>
      <c r="H44" s="266"/>
      <c r="I44" s="266" t="s">
        <v>3777</v>
      </c>
      <c r="J44" s="266" t="s">
        <v>3886</v>
      </c>
      <c r="K44" s="266" t="s">
        <v>3757</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4412</v>
      </c>
      <c r="BR44" s="266"/>
    </row>
    <row r="45" spans="1:70">
      <c r="A45" s="267" t="s">
        <v>61</v>
      </c>
      <c r="B45" s="267" t="s">
        <v>3385</v>
      </c>
      <c r="C45" s="267" t="s">
        <v>75</v>
      </c>
      <c r="D45" s="267"/>
      <c r="E45" s="267"/>
      <c r="F45" s="267"/>
      <c r="G45" s="267" t="s">
        <v>3757</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4413</v>
      </c>
      <c r="BR45" s="267"/>
    </row>
    <row r="46" spans="1:70">
      <c r="A46" s="266" t="s">
        <v>61</v>
      </c>
      <c r="B46" s="266" t="s">
        <v>4414</v>
      </c>
      <c r="C46" s="266" t="s">
        <v>84</v>
      </c>
      <c r="D46" s="266"/>
      <c r="E46" s="266"/>
      <c r="F46" s="266"/>
      <c r="G46" s="266" t="s">
        <v>3757</v>
      </c>
      <c r="H46" s="266"/>
      <c r="I46" s="266" t="s">
        <v>4415</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4416</v>
      </c>
      <c r="BR46" s="266"/>
    </row>
    <row r="47" spans="1:70">
      <c r="A47" s="267" t="s">
        <v>61</v>
      </c>
      <c r="B47" s="267" t="s">
        <v>3386</v>
      </c>
      <c r="C47" s="267" t="s">
        <v>3387</v>
      </c>
      <c r="D47" s="267"/>
      <c r="E47" s="267"/>
      <c r="F47" s="267"/>
      <c r="G47" s="267" t="s">
        <v>3757</v>
      </c>
      <c r="H47" s="267"/>
      <c r="I47" s="267" t="s">
        <v>1689</v>
      </c>
      <c r="J47" s="267"/>
      <c r="K47" s="267"/>
      <c r="L47" s="267" t="s">
        <v>214</v>
      </c>
      <c r="M47" s="267"/>
      <c r="N47" s="267"/>
      <c r="O47" s="267" t="s">
        <v>3777</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4417</v>
      </c>
      <c r="BR47" s="267"/>
    </row>
    <row r="48" spans="1:70">
      <c r="A48" s="266" t="s">
        <v>61</v>
      </c>
      <c r="B48" s="266" t="s">
        <v>4418</v>
      </c>
      <c r="C48" s="266" t="s">
        <v>3387</v>
      </c>
      <c r="D48" s="266"/>
      <c r="E48" s="266"/>
      <c r="F48" s="266"/>
      <c r="G48" s="266" t="s">
        <v>3757</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4419</v>
      </c>
      <c r="BR48" s="266"/>
    </row>
    <row r="49" spans="1:70">
      <c r="A49" s="267" t="s">
        <v>61</v>
      </c>
      <c r="B49" s="267" t="s">
        <v>3388</v>
      </c>
      <c r="C49" s="267" t="s">
        <v>75</v>
      </c>
      <c r="D49" s="267"/>
      <c r="E49" s="267"/>
      <c r="F49" s="267"/>
      <c r="G49" s="267" t="s">
        <v>3757</v>
      </c>
      <c r="H49" s="267"/>
      <c r="I49" s="267" t="s">
        <v>214</v>
      </c>
      <c r="J49" s="267" t="s">
        <v>4420</v>
      </c>
      <c r="K49" s="267" t="s">
        <v>3773</v>
      </c>
      <c r="L49" s="267" t="s">
        <v>934</v>
      </c>
      <c r="M49" s="267" t="s">
        <v>4420</v>
      </c>
      <c r="N49" s="267" t="s">
        <v>3773</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4421</v>
      </c>
      <c r="BR49" s="267" t="s">
        <v>3775</v>
      </c>
    </row>
    <row r="50" spans="1:70">
      <c r="A50" s="266" t="s">
        <v>61</v>
      </c>
      <c r="B50" s="266" t="s">
        <v>3027</v>
      </c>
      <c r="C50" s="266" t="s">
        <v>3020</v>
      </c>
      <c r="D50" s="266"/>
      <c r="E50" s="266"/>
      <c r="F50" s="266"/>
      <c r="G50" s="266" t="s">
        <v>3757</v>
      </c>
      <c r="H50" s="266"/>
      <c r="I50" s="266" t="s">
        <v>214</v>
      </c>
      <c r="J50" s="266"/>
      <c r="K50" s="266"/>
      <c r="L50" s="266" t="s">
        <v>3029</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4422</v>
      </c>
      <c r="BR50" s="266"/>
    </row>
    <row r="51" spans="1:70">
      <c r="A51" s="267" t="s">
        <v>61</v>
      </c>
      <c r="B51" s="267" t="s">
        <v>4423</v>
      </c>
      <c r="C51" s="267" t="s">
        <v>3387</v>
      </c>
      <c r="D51" s="267"/>
      <c r="E51" s="267"/>
      <c r="F51" s="267"/>
      <c r="G51" s="267" t="s">
        <v>3757</v>
      </c>
      <c r="H51" s="267"/>
      <c r="I51" s="267" t="s">
        <v>3758</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4424</v>
      </c>
      <c r="BR51" s="267"/>
    </row>
    <row r="52" spans="1:70">
      <c r="A52" s="266" t="s">
        <v>61</v>
      </c>
      <c r="B52" s="266" t="s">
        <v>4425</v>
      </c>
      <c r="C52" s="266" t="s">
        <v>3387</v>
      </c>
      <c r="D52" s="266"/>
      <c r="E52" s="266"/>
      <c r="F52" s="266"/>
      <c r="G52" s="266" t="s">
        <v>3757</v>
      </c>
      <c r="H52" s="266"/>
      <c r="I52" s="266" t="s">
        <v>3758</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4426</v>
      </c>
      <c r="BR52" s="266"/>
    </row>
    <row r="53" spans="1:70">
      <c r="A53" s="267" t="s">
        <v>61</v>
      </c>
      <c r="B53" s="267" t="s">
        <v>4427</v>
      </c>
      <c r="C53" s="267" t="s">
        <v>75</v>
      </c>
      <c r="D53" s="267"/>
      <c r="E53" s="267"/>
      <c r="F53" s="267"/>
      <c r="G53" s="267" t="s">
        <v>3757</v>
      </c>
      <c r="H53" s="267"/>
      <c r="I53" s="267" t="s">
        <v>3758</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4428</v>
      </c>
      <c r="BR53" s="267"/>
    </row>
    <row r="54" spans="1:70">
      <c r="A54" s="266" t="s">
        <v>61</v>
      </c>
      <c r="B54" s="266" t="s">
        <v>4429</v>
      </c>
      <c r="C54" s="266" t="s">
        <v>3020</v>
      </c>
      <c r="D54" s="266"/>
      <c r="E54" s="266"/>
      <c r="F54" s="266"/>
      <c r="G54" s="266" t="s">
        <v>3757</v>
      </c>
      <c r="H54" s="266"/>
      <c r="I54" s="266" t="s">
        <v>2921</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4430</v>
      </c>
      <c r="BR54" s="266"/>
    </row>
    <row r="55" spans="1:70">
      <c r="A55" s="267" t="s">
        <v>61</v>
      </c>
      <c r="B55" s="267" t="s">
        <v>4431</v>
      </c>
      <c r="C55" s="267" t="s">
        <v>75</v>
      </c>
      <c r="D55" s="267"/>
      <c r="E55" s="267"/>
      <c r="F55" s="267"/>
      <c r="G55" s="267" t="s">
        <v>3757</v>
      </c>
      <c r="H55" s="267"/>
      <c r="I55" s="267" t="s">
        <v>3758</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4432</v>
      </c>
      <c r="BR55" s="267"/>
    </row>
    <row r="56" spans="1:70">
      <c r="A56" s="266" t="s">
        <v>61</v>
      </c>
      <c r="B56" s="266" t="s">
        <v>3031</v>
      </c>
      <c r="C56" s="266" t="s">
        <v>3020</v>
      </c>
      <c r="D56" s="266"/>
      <c r="E56" s="266"/>
      <c r="F56" s="266"/>
      <c r="G56" s="266" t="s">
        <v>3757</v>
      </c>
      <c r="H56" s="266"/>
      <c r="I56" s="266" t="s">
        <v>2921</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4433</v>
      </c>
      <c r="BR56" s="266"/>
    </row>
    <row r="57" spans="1:70">
      <c r="A57" s="267" t="s">
        <v>61</v>
      </c>
      <c r="B57" s="267" t="s">
        <v>3032</v>
      </c>
      <c r="C57" s="267" t="s">
        <v>3020</v>
      </c>
      <c r="D57" s="267"/>
      <c r="E57" s="267"/>
      <c r="F57" s="267"/>
      <c r="G57" s="267" t="s">
        <v>3757</v>
      </c>
      <c r="H57" s="267"/>
      <c r="I57" s="267" t="s">
        <v>2921</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4434</v>
      </c>
      <c r="BR57" s="267"/>
    </row>
    <row r="58" spans="1:70">
      <c r="A58" s="266" t="s">
        <v>61</v>
      </c>
      <c r="B58" s="266" t="s">
        <v>3391</v>
      </c>
      <c r="C58" s="266" t="s">
        <v>75</v>
      </c>
      <c r="D58" s="266"/>
      <c r="E58" s="266"/>
      <c r="F58" s="266"/>
      <c r="G58" s="266" t="s">
        <v>3757</v>
      </c>
      <c r="H58" s="266"/>
      <c r="I58" s="266" t="s">
        <v>3083</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4435</v>
      </c>
      <c r="BR58" s="266"/>
    </row>
    <row r="59" spans="1:70">
      <c r="A59" s="267" t="s">
        <v>61</v>
      </c>
      <c r="B59" s="267" t="s">
        <v>3392</v>
      </c>
      <c r="C59" s="267" t="s">
        <v>84</v>
      </c>
      <c r="D59" s="267"/>
      <c r="E59" s="267"/>
      <c r="F59" s="267"/>
      <c r="G59" s="267" t="s">
        <v>3757</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4436</v>
      </c>
      <c r="BR59" s="267"/>
    </row>
    <row r="60" spans="1:70">
      <c r="A60" s="266" t="s">
        <v>61</v>
      </c>
      <c r="B60" s="266" t="s">
        <v>4437</v>
      </c>
      <c r="C60" s="266" t="s">
        <v>84</v>
      </c>
      <c r="D60" s="266"/>
      <c r="E60" s="266"/>
      <c r="F60" s="266"/>
      <c r="G60" s="266" t="s">
        <v>3757</v>
      </c>
      <c r="H60" s="266"/>
      <c r="I60" s="266" t="s">
        <v>1689</v>
      </c>
      <c r="J60" s="266"/>
      <c r="K60" s="266"/>
      <c r="L60" s="266" t="s">
        <v>3758</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4438</v>
      </c>
      <c r="BR60" s="266"/>
    </row>
    <row r="61" spans="1:70">
      <c r="A61" s="267" t="s">
        <v>61</v>
      </c>
      <c r="B61" s="267" t="s">
        <v>3393</v>
      </c>
      <c r="C61" s="267" t="s">
        <v>3387</v>
      </c>
      <c r="D61" s="267"/>
      <c r="E61" s="267"/>
      <c r="F61" s="267"/>
      <c r="G61" s="267" t="s">
        <v>3757</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4439</v>
      </c>
      <c r="BR61" s="267"/>
    </row>
    <row r="62" spans="1:70">
      <c r="A62" s="266" t="s">
        <v>74</v>
      </c>
      <c r="B62" s="266" t="s">
        <v>4440</v>
      </c>
      <c r="C62" s="266" t="s">
        <v>54</v>
      </c>
      <c r="D62" s="266"/>
      <c r="E62" s="266"/>
      <c r="F62" s="266"/>
      <c r="G62" s="266" t="s">
        <v>3757</v>
      </c>
      <c r="H62" s="266"/>
      <c r="I62" s="266" t="s">
        <v>1689</v>
      </c>
      <c r="J62" s="266" t="s">
        <v>4441</v>
      </c>
      <c r="K62" s="266" t="s">
        <v>3757</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4442</v>
      </c>
      <c r="BR62" s="266"/>
    </row>
    <row r="63" spans="1:70">
      <c r="A63" s="267" t="s">
        <v>74</v>
      </c>
      <c r="B63" s="267" t="s">
        <v>4443</v>
      </c>
      <c r="C63" s="267" t="s">
        <v>3060</v>
      </c>
      <c r="D63" s="267"/>
      <c r="E63" s="267"/>
      <c r="F63" s="267"/>
      <c r="G63" s="267" t="s">
        <v>3757</v>
      </c>
      <c r="H63" s="267"/>
      <c r="I63" s="267" t="s">
        <v>1689</v>
      </c>
      <c r="J63" s="267" t="s">
        <v>4444</v>
      </c>
      <c r="K63" s="267" t="s">
        <v>3773</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4445</v>
      </c>
      <c r="BR63" s="267" t="s">
        <v>3775</v>
      </c>
    </row>
    <row r="64" spans="1:70">
      <c r="A64" s="266" t="s">
        <v>74</v>
      </c>
      <c r="B64" s="266" t="s">
        <v>3034</v>
      </c>
      <c r="C64" s="266" t="s">
        <v>75</v>
      </c>
      <c r="D64" s="266"/>
      <c r="E64" s="266"/>
      <c r="F64" s="266"/>
      <c r="G64" s="266" t="s">
        <v>3757</v>
      </c>
      <c r="H64" s="266"/>
      <c r="I64" s="266" t="s">
        <v>3777</v>
      </c>
      <c r="J64" s="266"/>
      <c r="K64" s="266"/>
      <c r="L64" s="266" t="s">
        <v>2433</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4446</v>
      </c>
      <c r="BR64" s="266"/>
    </row>
    <row r="65" spans="1:70">
      <c r="A65" s="267" t="s">
        <v>74</v>
      </c>
      <c r="B65" s="267" t="s">
        <v>3036</v>
      </c>
      <c r="C65" s="267" t="s">
        <v>51</v>
      </c>
      <c r="D65" s="267"/>
      <c r="E65" s="267"/>
      <c r="F65" s="267"/>
      <c r="G65" s="267" t="s">
        <v>3757</v>
      </c>
      <c r="H65" s="267"/>
      <c r="I65" s="267" t="s">
        <v>3777</v>
      </c>
      <c r="J65" s="267"/>
      <c r="K65" s="267"/>
      <c r="L65" s="267" t="s">
        <v>2433</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4447</v>
      </c>
      <c r="BR65" s="267"/>
    </row>
    <row r="66" spans="1:70">
      <c r="A66" s="266" t="s">
        <v>74</v>
      </c>
      <c r="B66" s="266" t="s">
        <v>3395</v>
      </c>
      <c r="C66" s="266" t="s">
        <v>3020</v>
      </c>
      <c r="D66" s="266"/>
      <c r="E66" s="266"/>
      <c r="F66" s="266"/>
      <c r="G66" s="266" t="s">
        <v>3757</v>
      </c>
      <c r="H66" s="266"/>
      <c r="I66" s="266" t="s">
        <v>3083</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4448</v>
      </c>
      <c r="BR66" s="266"/>
    </row>
    <row r="67" spans="1:70">
      <c r="A67" s="267" t="s">
        <v>74</v>
      </c>
      <c r="B67" s="267" t="s">
        <v>3396</v>
      </c>
      <c r="C67" s="267" t="s">
        <v>3020</v>
      </c>
      <c r="D67" s="267"/>
      <c r="E67" s="267"/>
      <c r="F67" s="267"/>
      <c r="G67" s="267" t="s">
        <v>3757</v>
      </c>
      <c r="H67" s="267"/>
      <c r="I67" s="267" t="s">
        <v>3083</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4449</v>
      </c>
      <c r="BR67" s="267"/>
    </row>
    <row r="68" spans="1:70">
      <c r="A68" s="266" t="s">
        <v>74</v>
      </c>
      <c r="B68" s="266" t="s">
        <v>3398</v>
      </c>
      <c r="C68" s="266" t="s">
        <v>75</v>
      </c>
      <c r="D68" s="266"/>
      <c r="E68" s="266"/>
      <c r="F68" s="266"/>
      <c r="G68" s="266" t="s">
        <v>3757</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4450</v>
      </c>
      <c r="BR68" s="266"/>
    </row>
    <row r="69" spans="1:70">
      <c r="A69" s="267" t="s">
        <v>74</v>
      </c>
      <c r="B69" s="267" t="s">
        <v>3399</v>
      </c>
      <c r="C69" s="267" t="s">
        <v>75</v>
      </c>
      <c r="D69" s="267"/>
      <c r="E69" s="267"/>
      <c r="F69" s="267"/>
      <c r="G69" s="267" t="s">
        <v>3757</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4451</v>
      </c>
      <c r="BR69" s="267"/>
    </row>
    <row r="70" spans="1:70">
      <c r="A70" s="266" t="s">
        <v>74</v>
      </c>
      <c r="B70" s="266" t="s">
        <v>3400</v>
      </c>
      <c r="C70" s="266" t="s">
        <v>51</v>
      </c>
      <c r="D70" s="266"/>
      <c r="E70" s="266"/>
      <c r="F70" s="266"/>
      <c r="G70" s="266" t="s">
        <v>3757</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4452</v>
      </c>
      <c r="BR70" s="266"/>
    </row>
    <row r="71" spans="1:70">
      <c r="A71" s="267" t="s">
        <v>74</v>
      </c>
      <c r="B71" s="267" t="s">
        <v>3401</v>
      </c>
      <c r="C71" s="267" t="s">
        <v>76</v>
      </c>
      <c r="D71" s="267"/>
      <c r="E71" s="267"/>
      <c r="F71" s="267"/>
      <c r="G71" s="267" t="s">
        <v>3757</v>
      </c>
      <c r="H71" s="267"/>
      <c r="I71" s="267" t="s">
        <v>3083</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4453</v>
      </c>
      <c r="BR71" s="267"/>
    </row>
    <row r="72" spans="1:70">
      <c r="A72" s="266" t="s">
        <v>74</v>
      </c>
      <c r="B72" s="266" t="s">
        <v>3402</v>
      </c>
      <c r="C72" s="266" t="s">
        <v>76</v>
      </c>
      <c r="D72" s="266"/>
      <c r="E72" s="266"/>
      <c r="F72" s="266"/>
      <c r="G72" s="266" t="s">
        <v>3757</v>
      </c>
      <c r="H72" s="266"/>
      <c r="I72" s="266" t="s">
        <v>3083</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4454</v>
      </c>
      <c r="BR72" s="266"/>
    </row>
    <row r="73" spans="1:70">
      <c r="A73" s="267" t="s">
        <v>74</v>
      </c>
      <c r="B73" s="267" t="s">
        <v>4455</v>
      </c>
      <c r="C73" s="267" t="s">
        <v>54</v>
      </c>
      <c r="D73" s="267"/>
      <c r="E73" s="267"/>
      <c r="F73" s="267"/>
      <c r="G73" s="267" t="s">
        <v>3757</v>
      </c>
      <c r="H73" s="267"/>
      <c r="I73" s="267" t="s">
        <v>3758</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4456</v>
      </c>
      <c r="BR73" s="267"/>
    </row>
    <row r="74" spans="1:70">
      <c r="A74" s="266" t="s">
        <v>74</v>
      </c>
      <c r="B74" s="266" t="s">
        <v>3037</v>
      </c>
      <c r="C74" s="266" t="s">
        <v>3020</v>
      </c>
      <c r="D74" s="266"/>
      <c r="E74" s="266"/>
      <c r="F74" s="266"/>
      <c r="G74" s="266" t="s">
        <v>3757</v>
      </c>
      <c r="H74" s="266"/>
      <c r="I74" s="266" t="s">
        <v>2921</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4457</v>
      </c>
      <c r="BR74" s="266"/>
    </row>
    <row r="75" spans="1:70">
      <c r="A75" s="267" t="s">
        <v>74</v>
      </c>
      <c r="B75" s="267" t="s">
        <v>3403</v>
      </c>
      <c r="C75" s="267" t="s">
        <v>76</v>
      </c>
      <c r="D75" s="267"/>
      <c r="E75" s="267"/>
      <c r="F75" s="267"/>
      <c r="G75" s="267" t="s">
        <v>3757</v>
      </c>
      <c r="H75" s="267"/>
      <c r="I75" s="267" t="s">
        <v>214</v>
      </c>
      <c r="J75" s="267" t="s">
        <v>3404</v>
      </c>
      <c r="K75" s="267" t="s">
        <v>3757</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4458</v>
      </c>
      <c r="BR75" s="267"/>
    </row>
    <row r="76" spans="1:70">
      <c r="A76" s="266" t="s">
        <v>74</v>
      </c>
      <c r="B76" s="266" t="s">
        <v>4459</v>
      </c>
      <c r="C76" s="266" t="s">
        <v>76</v>
      </c>
      <c r="D76" s="266"/>
      <c r="E76" s="266"/>
      <c r="F76" s="266"/>
      <c r="G76" s="266" t="s">
        <v>3757</v>
      </c>
      <c r="H76" s="266"/>
      <c r="I76" s="266" t="s">
        <v>3758</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4460</v>
      </c>
      <c r="BR76" s="266"/>
    </row>
    <row r="77" spans="1:70">
      <c r="A77" s="267" t="s">
        <v>74</v>
      </c>
      <c r="B77" s="267" t="s">
        <v>4461</v>
      </c>
      <c r="C77" s="267" t="s">
        <v>54</v>
      </c>
      <c r="D77" s="267"/>
      <c r="E77" s="267"/>
      <c r="F77" s="267"/>
      <c r="G77" s="267" t="s">
        <v>3757</v>
      </c>
      <c r="H77" s="267"/>
      <c r="I77" s="267" t="s">
        <v>3777</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4462</v>
      </c>
      <c r="BR77" s="267"/>
    </row>
    <row r="78" spans="1:70">
      <c r="A78" s="266" t="s">
        <v>74</v>
      </c>
      <c r="B78" s="266" t="s">
        <v>4463</v>
      </c>
      <c r="C78" s="266" t="s">
        <v>76</v>
      </c>
      <c r="D78" s="266"/>
      <c r="E78" s="266"/>
      <c r="F78" s="266"/>
      <c r="G78" s="266" t="s">
        <v>3757</v>
      </c>
      <c r="H78" s="266"/>
      <c r="I78" s="266" t="s">
        <v>3758</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4464</v>
      </c>
      <c r="BR78" s="266"/>
    </row>
    <row r="79" spans="1:70">
      <c r="A79" s="267" t="s">
        <v>74</v>
      </c>
      <c r="B79" s="267" t="s">
        <v>3038</v>
      </c>
      <c r="C79" s="267" t="s">
        <v>3020</v>
      </c>
      <c r="D79" s="267"/>
      <c r="E79" s="267"/>
      <c r="F79" s="267"/>
      <c r="G79" s="267" t="s">
        <v>3757</v>
      </c>
      <c r="H79" s="267"/>
      <c r="I79" s="267" t="s">
        <v>2921</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4465</v>
      </c>
      <c r="BR79" s="267"/>
    </row>
    <row r="80" spans="1:70">
      <c r="A80" s="266" t="s">
        <v>74</v>
      </c>
      <c r="B80" s="266" t="s">
        <v>4466</v>
      </c>
      <c r="C80" s="266" t="s">
        <v>54</v>
      </c>
      <c r="D80" s="266"/>
      <c r="E80" s="266"/>
      <c r="F80" s="266"/>
      <c r="G80" s="266" t="s">
        <v>3757</v>
      </c>
      <c r="H80" s="266"/>
      <c r="I80" s="266" t="s">
        <v>3758</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4467</v>
      </c>
      <c r="BR80" s="266"/>
    </row>
    <row r="81" spans="1:70">
      <c r="A81" s="267" t="s">
        <v>82</v>
      </c>
      <c r="B81" s="267" t="s">
        <v>4468</v>
      </c>
      <c r="C81" s="267" t="s">
        <v>86</v>
      </c>
      <c r="D81" s="267"/>
      <c r="E81" s="267"/>
      <c r="F81" s="267"/>
      <c r="G81" s="267" t="s">
        <v>3757</v>
      </c>
      <c r="H81" s="267"/>
      <c r="I81" s="267" t="s">
        <v>1689</v>
      </c>
      <c r="J81" s="267" t="s">
        <v>4469</v>
      </c>
      <c r="K81" s="267" t="s">
        <v>3757</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4470</v>
      </c>
      <c r="BR81" s="267"/>
    </row>
    <row r="82" spans="1:70">
      <c r="A82" s="266" t="s">
        <v>82</v>
      </c>
      <c r="B82" s="266" t="s">
        <v>3406</v>
      </c>
      <c r="C82" s="266" t="s">
        <v>83</v>
      </c>
      <c r="D82" s="266"/>
      <c r="E82" s="266"/>
      <c r="F82" s="266"/>
      <c r="G82" s="266" t="s">
        <v>3757</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4471</v>
      </c>
      <c r="BR82" s="266"/>
    </row>
    <row r="83" spans="1:70">
      <c r="A83" s="267" t="s">
        <v>82</v>
      </c>
      <c r="B83" s="267" t="s">
        <v>3407</v>
      </c>
      <c r="C83" s="267" t="s">
        <v>85</v>
      </c>
      <c r="D83" s="267"/>
      <c r="E83" s="267"/>
      <c r="F83" s="267"/>
      <c r="G83" s="267" t="s">
        <v>3757</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4472</v>
      </c>
      <c r="BR83" s="267"/>
    </row>
    <row r="84" spans="1:70">
      <c r="A84" s="266" t="s">
        <v>82</v>
      </c>
      <c r="B84" s="266" t="s">
        <v>4473</v>
      </c>
      <c r="C84" s="266" t="s">
        <v>83</v>
      </c>
      <c r="D84" s="266"/>
      <c r="E84" s="266"/>
      <c r="F84" s="266"/>
      <c r="G84" s="266" t="s">
        <v>3757</v>
      </c>
      <c r="H84" s="266"/>
      <c r="I84" s="266" t="s">
        <v>3758</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4474</v>
      </c>
      <c r="BR84" s="266"/>
    </row>
    <row r="85" spans="1:70">
      <c r="A85" s="267" t="s">
        <v>82</v>
      </c>
      <c r="B85" s="267" t="s">
        <v>4475</v>
      </c>
      <c r="C85" s="267" t="s">
        <v>86</v>
      </c>
      <c r="D85" s="267"/>
      <c r="E85" s="267"/>
      <c r="F85" s="267"/>
      <c r="G85" s="267" t="s">
        <v>3757</v>
      </c>
      <c r="H85" s="267"/>
      <c r="I85" s="267" t="s">
        <v>3777</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4476</v>
      </c>
      <c r="BR85" s="267"/>
    </row>
    <row r="86" spans="1:70">
      <c r="A86" s="266" t="s">
        <v>82</v>
      </c>
      <c r="B86" s="266" t="s">
        <v>4477</v>
      </c>
      <c r="C86" s="266" t="s">
        <v>86</v>
      </c>
      <c r="D86" s="266"/>
      <c r="E86" s="266"/>
      <c r="F86" s="266"/>
      <c r="G86" s="266" t="s">
        <v>3757</v>
      </c>
      <c r="H86" s="266"/>
      <c r="I86" s="266" t="s">
        <v>4478</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4479</v>
      </c>
      <c r="BR86" s="266"/>
    </row>
    <row r="87" spans="1:70">
      <c r="A87" s="267" t="s">
        <v>87</v>
      </c>
      <c r="B87" s="267" t="s">
        <v>4480</v>
      </c>
      <c r="C87" s="267" t="s">
        <v>3041</v>
      </c>
      <c r="D87" s="267"/>
      <c r="E87" s="267"/>
      <c r="F87" s="267"/>
      <c r="G87" s="267" t="s">
        <v>3757</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4481</v>
      </c>
      <c r="BR87" s="267"/>
    </row>
    <row r="88" spans="1:70">
      <c r="A88" s="266" t="s">
        <v>87</v>
      </c>
      <c r="B88" s="266" t="s">
        <v>4482</v>
      </c>
      <c r="C88" s="266" t="s">
        <v>89</v>
      </c>
      <c r="D88" s="266"/>
      <c r="E88" s="266"/>
      <c r="F88" s="266"/>
      <c r="G88" s="266" t="s">
        <v>3757</v>
      </c>
      <c r="H88" s="266"/>
      <c r="I88" s="266" t="s">
        <v>1689</v>
      </c>
      <c r="J88" s="266" t="s">
        <v>3237</v>
      </c>
      <c r="K88" s="266" t="s">
        <v>3757</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4483</v>
      </c>
      <c r="BR88" s="266"/>
    </row>
    <row r="89" spans="1:70">
      <c r="A89" s="267" t="s">
        <v>87</v>
      </c>
      <c r="B89" s="267" t="s">
        <v>4484</v>
      </c>
      <c r="C89" s="267" t="s">
        <v>4485</v>
      </c>
      <c r="D89" s="267"/>
      <c r="E89" s="267"/>
      <c r="F89" s="267"/>
      <c r="G89" s="267" t="s">
        <v>3757</v>
      </c>
      <c r="H89" s="267"/>
      <c r="I89" s="267" t="s">
        <v>1689</v>
      </c>
      <c r="J89" s="267" t="s">
        <v>4486</v>
      </c>
      <c r="K89" s="267" t="s">
        <v>3757</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4487</v>
      </c>
      <c r="BR89" s="267"/>
    </row>
    <row r="90" spans="1:70">
      <c r="A90" s="266" t="s">
        <v>87</v>
      </c>
      <c r="B90" s="266" t="s">
        <v>4488</v>
      </c>
      <c r="C90" s="266" t="s">
        <v>86</v>
      </c>
      <c r="D90" s="266"/>
      <c r="E90" s="266"/>
      <c r="F90" s="266"/>
      <c r="G90" s="266" t="s">
        <v>3757</v>
      </c>
      <c r="H90" s="266"/>
      <c r="I90" s="266" t="s">
        <v>1689</v>
      </c>
      <c r="J90" s="266" t="s">
        <v>4489</v>
      </c>
      <c r="K90" s="266" t="s">
        <v>3773</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4490</v>
      </c>
      <c r="BR90" s="266" t="s">
        <v>3775</v>
      </c>
    </row>
    <row r="91" spans="1:70">
      <c r="A91" s="267" t="s">
        <v>87</v>
      </c>
      <c r="B91" s="267" t="s">
        <v>4491</v>
      </c>
      <c r="C91" s="267" t="s">
        <v>3041</v>
      </c>
      <c r="D91" s="267"/>
      <c r="E91" s="267"/>
      <c r="F91" s="267"/>
      <c r="G91" s="267" t="s">
        <v>3757</v>
      </c>
      <c r="H91" s="267"/>
      <c r="I91" s="267" t="s">
        <v>1689</v>
      </c>
      <c r="J91" s="267" t="s">
        <v>4492</v>
      </c>
      <c r="K91" s="267" t="s">
        <v>3757</v>
      </c>
      <c r="L91" s="267" t="s">
        <v>3777</v>
      </c>
      <c r="M91" s="267" t="s">
        <v>4493</v>
      </c>
      <c r="N91" s="267" t="s">
        <v>3757</v>
      </c>
      <c r="O91" s="267" t="s">
        <v>3886</v>
      </c>
      <c r="P91" s="267" t="s">
        <v>4492</v>
      </c>
      <c r="Q91" s="267" t="s">
        <v>3757</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4494</v>
      </c>
      <c r="BR91" s="267"/>
    </row>
    <row r="92" spans="1:70">
      <c r="A92" s="266" t="s">
        <v>87</v>
      </c>
      <c r="B92" s="266" t="s">
        <v>3409</v>
      </c>
      <c r="C92" s="266" t="s">
        <v>3410</v>
      </c>
      <c r="D92" s="266"/>
      <c r="E92" s="266"/>
      <c r="F92" s="266"/>
      <c r="G92" s="266" t="s">
        <v>3757</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4495</v>
      </c>
      <c r="BR92" s="266"/>
    </row>
    <row r="93" spans="1:70">
      <c r="A93" s="267" t="s">
        <v>87</v>
      </c>
      <c r="B93" s="267" t="s">
        <v>3411</v>
      </c>
      <c r="C93" s="267" t="s">
        <v>86</v>
      </c>
      <c r="D93" s="267"/>
      <c r="E93" s="267"/>
      <c r="F93" s="267"/>
      <c r="G93" s="267" t="s">
        <v>3757</v>
      </c>
      <c r="H93" s="267"/>
      <c r="I93" s="267" t="s">
        <v>666</v>
      </c>
      <c r="J93" s="267" t="s">
        <v>3412</v>
      </c>
      <c r="K93" s="267" t="s">
        <v>3757</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4496</v>
      </c>
      <c r="BR93" s="267"/>
    </row>
    <row r="94" spans="1:70">
      <c r="A94" s="266" t="s">
        <v>87</v>
      </c>
      <c r="B94" s="266" t="s">
        <v>4497</v>
      </c>
      <c r="C94" s="266" t="s">
        <v>3041</v>
      </c>
      <c r="D94" s="266"/>
      <c r="E94" s="266"/>
      <c r="F94" s="266"/>
      <c r="G94" s="266" t="s">
        <v>3757</v>
      </c>
      <c r="H94" s="266"/>
      <c r="I94" s="266" t="s">
        <v>3777</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4498</v>
      </c>
      <c r="BR94" s="266"/>
    </row>
    <row r="95" spans="1:70">
      <c r="A95" s="267" t="s">
        <v>87</v>
      </c>
      <c r="B95" s="267" t="s">
        <v>3413</v>
      </c>
      <c r="C95" s="267" t="s">
        <v>89</v>
      </c>
      <c r="D95" s="267"/>
      <c r="E95" s="267"/>
      <c r="F95" s="267"/>
      <c r="G95" s="267" t="s">
        <v>3757</v>
      </c>
      <c r="H95" s="267"/>
      <c r="I95" s="267" t="s">
        <v>1689</v>
      </c>
      <c r="J95" s="267" t="s">
        <v>4499</v>
      </c>
      <c r="K95" s="267" t="s">
        <v>3773</v>
      </c>
      <c r="L95" s="267" t="s">
        <v>666</v>
      </c>
      <c r="M95" s="267" t="s">
        <v>4500</v>
      </c>
      <c r="N95" s="267" t="s">
        <v>3773</v>
      </c>
      <c r="O95" s="267" t="s">
        <v>3467</v>
      </c>
      <c r="P95" s="267" t="s">
        <v>4500</v>
      </c>
      <c r="Q95" s="267" t="s">
        <v>3773</v>
      </c>
      <c r="R95" s="267" t="s">
        <v>3681</v>
      </c>
      <c r="S95" s="267" t="s">
        <v>4500</v>
      </c>
      <c r="T95" s="267" t="s">
        <v>3773</v>
      </c>
      <c r="U95" s="267" t="s">
        <v>3777</v>
      </c>
      <c r="V95" s="267" t="s">
        <v>4501</v>
      </c>
      <c r="W95" s="267" t="s">
        <v>3773</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4502</v>
      </c>
      <c r="BR95" s="267" t="s">
        <v>3775</v>
      </c>
    </row>
    <row r="96" spans="1:70" s="270" customFormat="1">
      <c r="A96" s="422" t="s">
        <v>87</v>
      </c>
      <c r="B96" s="266" t="s">
        <v>3040</v>
      </c>
      <c r="C96" s="422" t="s">
        <v>3041</v>
      </c>
      <c r="D96" s="422" t="s">
        <v>1784</v>
      </c>
      <c r="E96" s="422" t="s">
        <v>1784</v>
      </c>
      <c r="F96" s="422" t="s">
        <v>1784</v>
      </c>
      <c r="G96" s="422" t="s">
        <v>3757</v>
      </c>
      <c r="H96" s="422" t="s">
        <v>1784</v>
      </c>
      <c r="I96" s="422" t="s">
        <v>2925</v>
      </c>
      <c r="J96" s="422" t="s">
        <v>3042</v>
      </c>
      <c r="K96" s="422" t="s">
        <v>3757</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4503</v>
      </c>
      <c r="BR96" s="422" t="s">
        <v>1784</v>
      </c>
    </row>
    <row r="97" spans="1:70">
      <c r="A97" s="267" t="s">
        <v>87</v>
      </c>
      <c r="B97" s="267" t="s">
        <v>3043</v>
      </c>
      <c r="C97" s="267" t="s">
        <v>3044</v>
      </c>
      <c r="D97" s="267"/>
      <c r="E97" s="267"/>
      <c r="F97" s="267"/>
      <c r="G97" s="267" t="s">
        <v>3757</v>
      </c>
      <c r="H97" s="267"/>
      <c r="I97" s="267" t="s">
        <v>2925</v>
      </c>
      <c r="J97" s="267" t="s">
        <v>3045</v>
      </c>
      <c r="K97" s="267" t="s">
        <v>3773</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4504</v>
      </c>
      <c r="BR97" s="267" t="s">
        <v>3775</v>
      </c>
    </row>
    <row r="98" spans="1:70">
      <c r="A98" s="266" t="s">
        <v>87</v>
      </c>
      <c r="B98" s="266" t="s">
        <v>4505</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4506</v>
      </c>
      <c r="BR98" s="266"/>
    </row>
    <row r="99" spans="1:70">
      <c r="A99" s="267" t="s">
        <v>87</v>
      </c>
      <c r="B99" s="267" t="s">
        <v>3416</v>
      </c>
      <c r="C99" s="267" t="s">
        <v>3041</v>
      </c>
      <c r="D99" s="267"/>
      <c r="E99" s="267"/>
      <c r="F99" s="267"/>
      <c r="G99" s="267" t="s">
        <v>3757</v>
      </c>
      <c r="H99" s="267"/>
      <c r="I99" s="267" t="s">
        <v>3083</v>
      </c>
      <c r="J99" s="267" t="s">
        <v>3417</v>
      </c>
      <c r="K99" s="267" t="s">
        <v>3757</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4507</v>
      </c>
      <c r="BR99" s="267"/>
    </row>
    <row r="100" spans="1:70">
      <c r="A100" s="266" t="s">
        <v>87</v>
      </c>
      <c r="B100" s="266" t="s">
        <v>3418</v>
      </c>
      <c r="C100" s="266" t="s">
        <v>89</v>
      </c>
      <c r="D100" s="266"/>
      <c r="E100" s="266"/>
      <c r="F100" s="266"/>
      <c r="G100" s="266" t="s">
        <v>3757</v>
      </c>
      <c r="H100" s="266"/>
      <c r="I100" s="266" t="s">
        <v>214</v>
      </c>
      <c r="J100" s="266" t="s">
        <v>3419</v>
      </c>
      <c r="K100" s="266" t="s">
        <v>3773</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4508</v>
      </c>
      <c r="BR100" s="266" t="s">
        <v>3775</v>
      </c>
    </row>
    <row r="101" spans="1:70">
      <c r="A101" s="267" t="s">
        <v>87</v>
      </c>
      <c r="B101" s="267" t="s">
        <v>4509</v>
      </c>
      <c r="C101" s="267" t="s">
        <v>3044</v>
      </c>
      <c r="D101" s="267"/>
      <c r="E101" s="267"/>
      <c r="F101" s="267"/>
      <c r="G101" s="267" t="s">
        <v>3757</v>
      </c>
      <c r="H101" s="267"/>
      <c r="I101" s="267" t="s">
        <v>3886</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4510</v>
      </c>
      <c r="BR101" s="267"/>
    </row>
    <row r="102" spans="1:70">
      <c r="A102" s="266" t="s">
        <v>87</v>
      </c>
      <c r="B102" s="266" t="s">
        <v>3420</v>
      </c>
      <c r="C102" s="266" t="s">
        <v>3421</v>
      </c>
      <c r="D102" s="266"/>
      <c r="E102" s="266"/>
      <c r="F102" s="266"/>
      <c r="G102" s="266" t="s">
        <v>3757</v>
      </c>
      <c r="H102" s="266"/>
      <c r="I102" s="266" t="s">
        <v>214</v>
      </c>
      <c r="J102" s="266" t="s">
        <v>3422</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4511</v>
      </c>
      <c r="BR102" s="266"/>
    </row>
    <row r="103" spans="1:70">
      <c r="A103" s="267" t="s">
        <v>87</v>
      </c>
      <c r="B103" s="267" t="s">
        <v>4512</v>
      </c>
      <c r="C103" s="267" t="s">
        <v>3060</v>
      </c>
      <c r="D103" s="267"/>
      <c r="E103" s="267"/>
      <c r="F103" s="267"/>
      <c r="G103" s="267" t="s">
        <v>3757</v>
      </c>
      <c r="H103" s="267"/>
      <c r="I103" s="267" t="s">
        <v>3758</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4513</v>
      </c>
      <c r="BR103" s="267"/>
    </row>
    <row r="104" spans="1:70">
      <c r="A104" s="266" t="s">
        <v>87</v>
      </c>
      <c r="B104" s="266" t="s">
        <v>4514</v>
      </c>
      <c r="C104" s="266" t="s">
        <v>3047</v>
      </c>
      <c r="D104" s="266"/>
      <c r="E104" s="266"/>
      <c r="F104" s="266"/>
      <c r="G104" s="266" t="s">
        <v>3757</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4515</v>
      </c>
      <c r="BR104" s="266"/>
    </row>
    <row r="105" spans="1:70">
      <c r="A105" s="267" t="s">
        <v>87</v>
      </c>
      <c r="B105" s="267" t="s">
        <v>3046</v>
      </c>
      <c r="C105" s="267" t="s">
        <v>3047</v>
      </c>
      <c r="D105" s="267"/>
      <c r="E105" s="267"/>
      <c r="F105" s="267"/>
      <c r="G105" s="267" t="s">
        <v>3757</v>
      </c>
      <c r="H105" s="267" t="s">
        <v>3048</v>
      </c>
      <c r="I105" s="267"/>
      <c r="J105" s="267" t="s">
        <v>3049</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4516</v>
      </c>
      <c r="BR105" s="267" t="s">
        <v>3775</v>
      </c>
    </row>
    <row r="106" spans="1:70">
      <c r="A106" s="266" t="s">
        <v>87</v>
      </c>
      <c r="B106" s="266" t="s">
        <v>3050</v>
      </c>
      <c r="C106" s="266" t="s">
        <v>3047</v>
      </c>
      <c r="D106" s="266"/>
      <c r="E106" s="266"/>
      <c r="F106" s="266"/>
      <c r="G106" s="266" t="s">
        <v>3757</v>
      </c>
      <c r="H106" s="266" t="s">
        <v>3048</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4517</v>
      </c>
      <c r="BR106" s="266" t="s">
        <v>3775</v>
      </c>
    </row>
    <row r="107" spans="1:70" s="270" customFormat="1" ht="15.95">
      <c r="A107" s="267" t="s">
        <v>87</v>
      </c>
      <c r="B107" s="421" t="s">
        <v>3051</v>
      </c>
      <c r="C107" s="267" t="s">
        <v>89</v>
      </c>
      <c r="D107" s="267" t="s">
        <v>1784</v>
      </c>
      <c r="E107" s="267" t="s">
        <v>1784</v>
      </c>
      <c r="F107" s="267" t="s">
        <v>1784</v>
      </c>
      <c r="G107" s="267" t="s">
        <v>3757</v>
      </c>
      <c r="H107" s="267" t="s">
        <v>1784</v>
      </c>
      <c r="I107" s="267" t="s">
        <v>2925</v>
      </c>
      <c r="J107" s="267" t="s">
        <v>3052</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4518</v>
      </c>
      <c r="BR107" s="267" t="s">
        <v>1784</v>
      </c>
    </row>
    <row r="108" spans="1:70">
      <c r="A108" s="266" t="s">
        <v>87</v>
      </c>
      <c r="B108" s="266" t="s">
        <v>3053</v>
      </c>
      <c r="C108" s="266" t="s">
        <v>3041</v>
      </c>
      <c r="D108" s="266"/>
      <c r="E108" s="266"/>
      <c r="F108" s="266"/>
      <c r="G108" s="266" t="s">
        <v>3757</v>
      </c>
      <c r="H108" s="266" t="s">
        <v>3055</v>
      </c>
      <c r="I108" s="266" t="s">
        <v>3054</v>
      </c>
      <c r="J108" s="266" t="s">
        <v>3056</v>
      </c>
      <c r="K108" s="266" t="s">
        <v>3773</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4519</v>
      </c>
      <c r="BR108" s="266" t="s">
        <v>3775</v>
      </c>
    </row>
    <row r="109" spans="1:70">
      <c r="A109" s="267" t="s">
        <v>87</v>
      </c>
      <c r="B109" s="267" t="s">
        <v>3423</v>
      </c>
      <c r="C109" s="267" t="s">
        <v>3044</v>
      </c>
      <c r="D109" s="267"/>
      <c r="E109" s="267"/>
      <c r="F109" s="267"/>
      <c r="G109" s="267" t="s">
        <v>3757</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4520</v>
      </c>
      <c r="BR109" s="267"/>
    </row>
    <row r="110" spans="1:70">
      <c r="A110" s="266" t="s">
        <v>87</v>
      </c>
      <c r="B110" s="266" t="s">
        <v>3424</v>
      </c>
      <c r="C110" s="266" t="s">
        <v>3421</v>
      </c>
      <c r="D110" s="266"/>
      <c r="E110" s="266"/>
      <c r="F110" s="266"/>
      <c r="G110" s="266" t="s">
        <v>3757</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4521</v>
      </c>
      <c r="BR110" s="266"/>
    </row>
    <row r="111" spans="1:70" s="270" customFormat="1">
      <c r="A111" s="267" t="s">
        <v>87</v>
      </c>
      <c r="B111" s="267" t="s">
        <v>3057</v>
      </c>
      <c r="C111" s="267" t="s">
        <v>3020</v>
      </c>
      <c r="D111" s="267" t="s">
        <v>1784</v>
      </c>
      <c r="E111" s="267" t="s">
        <v>1784</v>
      </c>
      <c r="F111" s="267" t="s">
        <v>1784</v>
      </c>
      <c r="G111" s="267" t="s">
        <v>3757</v>
      </c>
      <c r="H111" s="267" t="s">
        <v>1784</v>
      </c>
      <c r="I111" s="267" t="s">
        <v>2960</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4522</v>
      </c>
      <c r="BR111" s="267" t="s">
        <v>1784</v>
      </c>
    </row>
    <row r="112" spans="1:70">
      <c r="A112" s="266" t="s">
        <v>87</v>
      </c>
      <c r="B112" s="266" t="s">
        <v>3058</v>
      </c>
      <c r="C112" s="266" t="s">
        <v>3020</v>
      </c>
      <c r="D112" s="266"/>
      <c r="E112" s="266"/>
      <c r="F112" s="266"/>
      <c r="G112" s="266" t="s">
        <v>3757</v>
      </c>
      <c r="H112" s="266"/>
      <c r="I112" s="266" t="s">
        <v>2925</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4523</v>
      </c>
      <c r="BR112" s="266"/>
    </row>
    <row r="113" spans="1:70">
      <c r="A113" s="267" t="s">
        <v>87</v>
      </c>
      <c r="B113" s="267" t="s">
        <v>3425</v>
      </c>
      <c r="C113" s="267" t="s">
        <v>86</v>
      </c>
      <c r="D113" s="267"/>
      <c r="E113" s="267"/>
      <c r="F113" s="267"/>
      <c r="G113" s="267" t="s">
        <v>3757</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4524</v>
      </c>
      <c r="BR113" s="267"/>
    </row>
    <row r="114" spans="1:70">
      <c r="A114" s="266" t="s">
        <v>87</v>
      </c>
      <c r="B114" s="266" t="s">
        <v>3059</v>
      </c>
      <c r="C114" s="266" t="s">
        <v>3060</v>
      </c>
      <c r="D114" s="266"/>
      <c r="E114" s="266"/>
      <c r="F114" s="266"/>
      <c r="G114" s="266" t="s">
        <v>3757</v>
      </c>
      <c r="H114" s="266"/>
      <c r="I114" s="266" t="s">
        <v>2921</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4525</v>
      </c>
      <c r="BR114" s="266"/>
    </row>
    <row r="115" spans="1:70">
      <c r="A115" s="267" t="s">
        <v>87</v>
      </c>
      <c r="B115" s="267" t="s">
        <v>3059</v>
      </c>
      <c r="C115" s="267" t="s">
        <v>3060</v>
      </c>
      <c r="D115" s="267"/>
      <c r="E115" s="267"/>
      <c r="F115" s="267"/>
      <c r="G115" s="267" t="s">
        <v>3757</v>
      </c>
      <c r="H115" s="267"/>
      <c r="I115" s="267" t="s">
        <v>2921</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4526</v>
      </c>
      <c r="BR115" s="267"/>
    </row>
    <row r="116" spans="1:70">
      <c r="A116" s="266" t="s">
        <v>88</v>
      </c>
      <c r="B116" s="266" t="s">
        <v>3427</v>
      </c>
      <c r="C116" s="266" t="s">
        <v>91</v>
      </c>
      <c r="D116" s="266"/>
      <c r="E116" s="266"/>
      <c r="F116" s="266"/>
      <c r="G116" s="266" t="s">
        <v>3757</v>
      </c>
      <c r="H116" s="266"/>
      <c r="I116" s="266" t="s">
        <v>3083</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4527</v>
      </c>
      <c r="BR116" s="266"/>
    </row>
    <row r="117" spans="1:70">
      <c r="A117" s="267" t="s">
        <v>88</v>
      </c>
      <c r="B117" s="267" t="s">
        <v>4528</v>
      </c>
      <c r="C117" s="267" t="s">
        <v>90</v>
      </c>
      <c r="D117" s="267"/>
      <c r="E117" s="267"/>
      <c r="F117" s="267"/>
      <c r="G117" s="267" t="s">
        <v>3757</v>
      </c>
      <c r="H117" s="267"/>
      <c r="I117" s="267" t="s">
        <v>1689</v>
      </c>
      <c r="J117" s="267" t="s">
        <v>4529</v>
      </c>
      <c r="K117" s="267" t="s">
        <v>3773</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4530</v>
      </c>
      <c r="BR117" s="267" t="s">
        <v>3775</v>
      </c>
    </row>
    <row r="118" spans="1:70">
      <c r="A118" s="266" t="s">
        <v>88</v>
      </c>
      <c r="B118" s="266" t="s">
        <v>4531</v>
      </c>
      <c r="C118" s="266" t="s">
        <v>89</v>
      </c>
      <c r="D118" s="266"/>
      <c r="E118" s="266"/>
      <c r="F118" s="266"/>
      <c r="G118" s="266" t="s">
        <v>3757</v>
      </c>
      <c r="H118" s="266"/>
      <c r="I118" s="266" t="s">
        <v>3777</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4532</v>
      </c>
      <c r="BR118" s="266"/>
    </row>
    <row r="119" spans="1:70">
      <c r="A119" s="267" t="s">
        <v>88</v>
      </c>
      <c r="B119" s="267" t="s">
        <v>3428</v>
      </c>
      <c r="C119" s="267" t="s">
        <v>89</v>
      </c>
      <c r="D119" s="267"/>
      <c r="E119" s="267"/>
      <c r="F119" s="267"/>
      <c r="G119" s="267" t="s">
        <v>3757</v>
      </c>
      <c r="H119" s="267"/>
      <c r="I119" s="267" t="s">
        <v>3083</v>
      </c>
      <c r="J119" s="267" t="s">
        <v>3429</v>
      </c>
      <c r="K119" s="267" t="s">
        <v>3773</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4533</v>
      </c>
      <c r="BR119" s="267" t="s">
        <v>3775</v>
      </c>
    </row>
    <row r="120" spans="1:70">
      <c r="A120" s="266" t="s">
        <v>88</v>
      </c>
      <c r="B120" s="266" t="s">
        <v>3062</v>
      </c>
      <c r="C120" s="266" t="s">
        <v>3020</v>
      </c>
      <c r="D120" s="266"/>
      <c r="E120" s="266"/>
      <c r="F120" s="266"/>
      <c r="G120" s="266" t="s">
        <v>3757</v>
      </c>
      <c r="H120" s="266"/>
      <c r="I120" s="266" t="s">
        <v>2925</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4534</v>
      </c>
      <c r="BR120" s="266"/>
    </row>
    <row r="121" spans="1:70">
      <c r="A121" s="267" t="s">
        <v>88</v>
      </c>
      <c r="B121" s="267" t="s">
        <v>3430</v>
      </c>
      <c r="C121" s="267" t="s">
        <v>90</v>
      </c>
      <c r="D121" s="267"/>
      <c r="E121" s="267"/>
      <c r="F121" s="267"/>
      <c r="G121" s="267" t="s">
        <v>3757</v>
      </c>
      <c r="H121" s="267"/>
      <c r="I121" s="267" t="s">
        <v>3083</v>
      </c>
      <c r="J121" s="267" t="s">
        <v>3431</v>
      </c>
      <c r="K121" s="267" t="s">
        <v>3773</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4535</v>
      </c>
      <c r="BR121" s="267" t="s">
        <v>3775</v>
      </c>
    </row>
    <row r="122" spans="1:70">
      <c r="A122" s="266" t="s">
        <v>88</v>
      </c>
      <c r="B122" s="266" t="s">
        <v>3432</v>
      </c>
      <c r="C122" s="266" t="s">
        <v>90</v>
      </c>
      <c r="D122" s="266"/>
      <c r="E122" s="266"/>
      <c r="F122" s="266"/>
      <c r="G122" s="266" t="s">
        <v>3757</v>
      </c>
      <c r="H122" s="266"/>
      <c r="I122" s="266" t="s">
        <v>3083</v>
      </c>
      <c r="J122" s="266" t="s">
        <v>3433</v>
      </c>
      <c r="K122" s="266" t="s">
        <v>3773</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4536</v>
      </c>
      <c r="BR122" s="266" t="s">
        <v>3775</v>
      </c>
    </row>
    <row r="123" spans="1:70">
      <c r="A123" s="267" t="s">
        <v>88</v>
      </c>
      <c r="B123" s="267" t="s">
        <v>3434</v>
      </c>
      <c r="C123" s="267" t="s">
        <v>89</v>
      </c>
      <c r="D123" s="267"/>
      <c r="E123" s="267"/>
      <c r="F123" s="267"/>
      <c r="G123" s="267" t="s">
        <v>3757</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4537</v>
      </c>
      <c r="BR123" s="267"/>
    </row>
    <row r="124" spans="1:70">
      <c r="A124" s="266" t="s">
        <v>88</v>
      </c>
      <c r="B124" s="266" t="s">
        <v>4538</v>
      </c>
      <c r="C124" s="266" t="s">
        <v>92</v>
      </c>
      <c r="D124" s="266"/>
      <c r="E124" s="266"/>
      <c r="F124" s="266"/>
      <c r="G124" s="266" t="s">
        <v>3757</v>
      </c>
      <c r="H124" s="266"/>
      <c r="I124" s="266" t="s">
        <v>1689</v>
      </c>
      <c r="J124" s="266"/>
      <c r="K124" s="266"/>
      <c r="L124" s="266" t="s">
        <v>3777</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4539</v>
      </c>
      <c r="BR124" s="266"/>
    </row>
    <row r="125" spans="1:70">
      <c r="A125" s="267" t="s">
        <v>88</v>
      </c>
      <c r="B125" s="267" t="s">
        <v>4540</v>
      </c>
      <c r="C125" s="267" t="s">
        <v>3020</v>
      </c>
      <c r="D125" s="267"/>
      <c r="E125" s="267"/>
      <c r="F125" s="267"/>
      <c r="G125" s="267" t="s">
        <v>3757</v>
      </c>
      <c r="H125" s="267"/>
      <c r="I125" s="267" t="s">
        <v>3758</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4541</v>
      </c>
      <c r="BR125" s="267"/>
    </row>
    <row r="126" spans="1:70">
      <c r="A126" s="266" t="s">
        <v>88</v>
      </c>
      <c r="B126" s="266" t="s">
        <v>4542</v>
      </c>
      <c r="C126" s="266" t="s">
        <v>89</v>
      </c>
      <c r="D126" s="266"/>
      <c r="E126" s="266"/>
      <c r="F126" s="266"/>
      <c r="G126" s="266" t="s">
        <v>3757</v>
      </c>
      <c r="H126" s="266"/>
      <c r="I126" s="266" t="s">
        <v>3758</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4543</v>
      </c>
      <c r="BR126" s="266"/>
    </row>
    <row r="127" spans="1:70">
      <c r="A127" s="267" t="s">
        <v>88</v>
      </c>
      <c r="B127" s="267" t="s">
        <v>3435</v>
      </c>
      <c r="C127" s="267" t="s">
        <v>3020</v>
      </c>
      <c r="D127" s="267"/>
      <c r="E127" s="267"/>
      <c r="F127" s="267"/>
      <c r="G127" s="267" t="s">
        <v>3757</v>
      </c>
      <c r="H127" s="267"/>
      <c r="I127" s="267" t="s">
        <v>666</v>
      </c>
      <c r="J127" s="267" t="s">
        <v>3436</v>
      </c>
      <c r="K127" s="267" t="s">
        <v>3773</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4544</v>
      </c>
      <c r="BR127" s="267" t="s">
        <v>3775</v>
      </c>
    </row>
    <row r="128" spans="1:70">
      <c r="A128" s="266" t="s">
        <v>88</v>
      </c>
      <c r="B128" s="266" t="s">
        <v>3063</v>
      </c>
      <c r="C128" s="266" t="s">
        <v>3020</v>
      </c>
      <c r="D128" s="266"/>
      <c r="E128" s="266"/>
      <c r="F128" s="266"/>
      <c r="G128" s="266" t="s">
        <v>3757</v>
      </c>
      <c r="H128" s="266" t="s">
        <v>3064</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4545</v>
      </c>
      <c r="BR128" s="266"/>
    </row>
    <row r="129" spans="1:70">
      <c r="A129" s="267" t="s">
        <v>93</v>
      </c>
      <c r="B129" s="267" t="s">
        <v>3066</v>
      </c>
      <c r="C129" s="267"/>
      <c r="D129" s="267"/>
      <c r="E129" s="267"/>
      <c r="F129" s="267"/>
      <c r="G129" s="267" t="s">
        <v>3757</v>
      </c>
      <c r="H129" s="267" t="s">
        <v>3067</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4546</v>
      </c>
      <c r="BR129" s="267"/>
    </row>
    <row r="130" spans="1:70">
      <c r="A130" s="266" t="s">
        <v>93</v>
      </c>
      <c r="B130" s="266" t="s">
        <v>4547</v>
      </c>
      <c r="C130" s="266" t="s">
        <v>94</v>
      </c>
      <c r="D130" s="266"/>
      <c r="E130" s="266"/>
      <c r="F130" s="266"/>
      <c r="G130" s="266" t="s">
        <v>3757</v>
      </c>
      <c r="H130" s="266"/>
      <c r="I130" s="266" t="s">
        <v>3777</v>
      </c>
      <c r="J130" s="266" t="s">
        <v>4548</v>
      </c>
      <c r="K130" s="266" t="s">
        <v>3757</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4549</v>
      </c>
      <c r="BR130" s="266"/>
    </row>
    <row r="131" spans="1:70">
      <c r="A131" s="267" t="s">
        <v>93</v>
      </c>
      <c r="B131" s="267" t="s">
        <v>3438</v>
      </c>
      <c r="C131" s="267" t="s">
        <v>94</v>
      </c>
      <c r="D131" s="267"/>
      <c r="E131" s="267"/>
      <c r="F131" s="267"/>
      <c r="G131" s="267" t="s">
        <v>3757</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4550</v>
      </c>
      <c r="BR131" s="267"/>
    </row>
    <row r="132" spans="1:70">
      <c r="A132" s="266" t="s">
        <v>93</v>
      </c>
      <c r="B132" s="266" t="s">
        <v>3439</v>
      </c>
      <c r="C132" s="266" t="s">
        <v>94</v>
      </c>
      <c r="D132" s="266"/>
      <c r="E132" s="266"/>
      <c r="F132" s="266"/>
      <c r="G132" s="266" t="s">
        <v>3757</v>
      </c>
      <c r="H132" s="266"/>
      <c r="I132" s="266" t="s">
        <v>3083</v>
      </c>
      <c r="J132" s="266" t="s">
        <v>3440</v>
      </c>
      <c r="K132" s="266" t="s">
        <v>3773</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4551</v>
      </c>
      <c r="BR132" s="266" t="s">
        <v>3775</v>
      </c>
    </row>
    <row r="133" spans="1:70">
      <c r="A133" s="267" t="s">
        <v>93</v>
      </c>
      <c r="B133" s="267" t="s">
        <v>3441</v>
      </c>
      <c r="C133" s="267" t="s">
        <v>95</v>
      </c>
      <c r="D133" s="267"/>
      <c r="E133" s="267"/>
      <c r="F133" s="267"/>
      <c r="G133" s="267" t="s">
        <v>3757</v>
      </c>
      <c r="H133" s="267"/>
      <c r="I133" s="267" t="s">
        <v>1689</v>
      </c>
      <c r="J133" s="267" t="s">
        <v>4552</v>
      </c>
      <c r="K133" s="267" t="s">
        <v>3757</v>
      </c>
      <c r="L133" s="267" t="s">
        <v>4553</v>
      </c>
      <c r="M133" s="267" t="s">
        <v>4554</v>
      </c>
      <c r="N133" s="267" t="s">
        <v>3757</v>
      </c>
      <c r="O133" s="267" t="s">
        <v>3626</v>
      </c>
      <c r="P133" s="267" t="s">
        <v>4554</v>
      </c>
      <c r="Q133" s="267" t="s">
        <v>3757</v>
      </c>
      <c r="R133" s="267" t="s">
        <v>3777</v>
      </c>
      <c r="S133" s="267" t="s">
        <v>4554</v>
      </c>
      <c r="T133" s="267" t="s">
        <v>3757</v>
      </c>
      <c r="U133" s="267" t="s">
        <v>3681</v>
      </c>
      <c r="V133" s="267" t="s">
        <v>4554</v>
      </c>
      <c r="W133" s="267" t="s">
        <v>3757</v>
      </c>
      <c r="X133" s="267" t="s">
        <v>1330</v>
      </c>
      <c r="Y133" s="267" t="s">
        <v>4554</v>
      </c>
      <c r="Z133" s="267" t="s">
        <v>3757</v>
      </c>
      <c r="AA133" s="267" t="s">
        <v>4555</v>
      </c>
      <c r="AB133" s="267" t="s">
        <v>4554</v>
      </c>
      <c r="AC133" s="267" t="s">
        <v>3757</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4556</v>
      </c>
      <c r="BR133" s="267"/>
    </row>
    <row r="134" spans="1:70">
      <c r="A134" s="266" t="s">
        <v>93</v>
      </c>
      <c r="B134" s="266" t="s">
        <v>3445</v>
      </c>
      <c r="C134" s="266" t="s">
        <v>95</v>
      </c>
      <c r="D134" s="266"/>
      <c r="E134" s="266"/>
      <c r="F134" s="266"/>
      <c r="G134" s="266" t="s">
        <v>3757</v>
      </c>
      <c r="H134" s="266"/>
      <c r="I134" s="266" t="s">
        <v>214</v>
      </c>
      <c r="J134" s="266"/>
      <c r="K134" s="266"/>
      <c r="L134" s="266" t="s">
        <v>3777</v>
      </c>
      <c r="M134" s="266" t="s">
        <v>3446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4557</v>
      </c>
      <c r="BR134" s="266"/>
    </row>
    <row r="135" spans="1:70">
      <c r="A135" s="267" t="s">
        <v>93</v>
      </c>
      <c r="B135" s="267" t="s">
        <v>3447</v>
      </c>
      <c r="C135" s="267" t="s">
        <v>94</v>
      </c>
      <c r="D135" s="267"/>
      <c r="E135" s="267"/>
      <c r="F135" s="267"/>
      <c r="G135" s="267" t="s">
        <v>3757</v>
      </c>
      <c r="H135" s="267"/>
      <c r="I135" s="267" t="s">
        <v>214</v>
      </c>
      <c r="J135" s="267"/>
      <c r="K135" s="267"/>
      <c r="L135" s="267" t="s">
        <v>4558</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4559</v>
      </c>
      <c r="BR135" s="267"/>
    </row>
    <row r="136" spans="1:70">
      <c r="A136" s="266" t="s">
        <v>93</v>
      </c>
      <c r="B136" s="266" t="s">
        <v>3686</v>
      </c>
      <c r="C136" s="266" t="s">
        <v>94</v>
      </c>
      <c r="D136" s="266"/>
      <c r="E136" s="266"/>
      <c r="F136" s="266"/>
      <c r="G136" s="266" t="s">
        <v>3757</v>
      </c>
      <c r="H136" s="266"/>
      <c r="I136" s="266" t="s">
        <v>3681</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4560</v>
      </c>
      <c r="BR136" s="266"/>
    </row>
    <row r="137" spans="1:70">
      <c r="A137" s="267" t="s">
        <v>93</v>
      </c>
      <c r="B137" s="267" t="s">
        <v>4561</v>
      </c>
      <c r="C137" s="267" t="s">
        <v>94</v>
      </c>
      <c r="D137" s="267"/>
      <c r="E137" s="267"/>
      <c r="F137" s="267"/>
      <c r="G137" s="267" t="s">
        <v>3757</v>
      </c>
      <c r="H137" s="267"/>
      <c r="I137" s="267" t="s">
        <v>3758</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4562</v>
      </c>
      <c r="BR137" s="267"/>
    </row>
    <row r="138" spans="1:70">
      <c r="A138" s="266" t="s">
        <v>93</v>
      </c>
      <c r="B138" s="266" t="s">
        <v>4563</v>
      </c>
      <c r="C138" s="266" t="s">
        <v>4564</v>
      </c>
      <c r="D138" s="266"/>
      <c r="E138" s="266"/>
      <c r="F138" s="266"/>
      <c r="G138" s="266" t="s">
        <v>3757</v>
      </c>
      <c r="H138" s="266"/>
      <c r="I138" s="266" t="s">
        <v>3758</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4565</v>
      </c>
      <c r="BR138" s="266"/>
    </row>
    <row r="139" spans="1:70">
      <c r="A139" s="267" t="s">
        <v>93</v>
      </c>
      <c r="B139" s="267" t="s">
        <v>3068</v>
      </c>
      <c r="C139" s="267" t="s">
        <v>3020</v>
      </c>
      <c r="D139" s="267"/>
      <c r="E139" s="267"/>
      <c r="F139" s="267"/>
      <c r="G139" s="267" t="s">
        <v>3757</v>
      </c>
      <c r="H139" s="267" t="s">
        <v>3070</v>
      </c>
      <c r="I139" s="267" t="s">
        <v>3758</v>
      </c>
      <c r="J139" s="267"/>
      <c r="K139" s="267"/>
      <c r="L139" s="267" t="s">
        <v>3530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4566</v>
      </c>
      <c r="BR139" s="267"/>
    </row>
    <row r="140" spans="1:70">
      <c r="A140" s="266" t="s">
        <v>93</v>
      </c>
      <c r="B140" s="266" t="s">
        <v>3449</v>
      </c>
      <c r="C140" s="266" t="s">
        <v>94</v>
      </c>
      <c r="D140" s="266"/>
      <c r="E140" s="266"/>
      <c r="F140" s="266"/>
      <c r="G140" s="266" t="s">
        <v>3757</v>
      </c>
      <c r="H140" s="266"/>
      <c r="I140" s="266" t="s">
        <v>214</v>
      </c>
      <c r="J140" s="266" t="s">
        <v>4567</v>
      </c>
      <c r="K140" s="266" t="s">
        <v>3757</v>
      </c>
      <c r="L140" s="266" t="s">
        <v>630</v>
      </c>
      <c r="M140" s="266" t="s">
        <v>4567</v>
      </c>
      <c r="N140" s="266" t="s">
        <v>3757</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4568</v>
      </c>
      <c r="BR140" s="266"/>
    </row>
    <row r="141" spans="1:70">
      <c r="A141" s="267" t="s">
        <v>93</v>
      </c>
      <c r="B141" s="267" t="s">
        <v>3452</v>
      </c>
      <c r="C141" s="267" t="s">
        <v>94</v>
      </c>
      <c r="D141" s="267"/>
      <c r="E141" s="267"/>
      <c r="F141" s="267"/>
      <c r="G141" s="267" t="s">
        <v>3757</v>
      </c>
      <c r="H141" s="267"/>
      <c r="I141" s="267" t="s">
        <v>214</v>
      </c>
      <c r="J141" s="267"/>
      <c r="K141" s="267"/>
      <c r="L141" s="267" t="s">
        <v>551</v>
      </c>
      <c r="M141" s="267" t="s">
        <v>3454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4569</v>
      </c>
      <c r="BR141" s="267"/>
    </row>
    <row r="142" spans="1:70">
      <c r="A142" s="266" t="s">
        <v>93</v>
      </c>
      <c r="B142" s="266" t="s">
        <v>3071</v>
      </c>
      <c r="C142" s="266" t="s">
        <v>97</v>
      </c>
      <c r="D142" s="266"/>
      <c r="E142" s="266"/>
      <c r="F142" s="266"/>
      <c r="G142" s="266" t="s">
        <v>3773</v>
      </c>
      <c r="H142" s="266" t="s">
        <v>3072</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4570</v>
      </c>
      <c r="BR142" s="266"/>
    </row>
    <row r="143" spans="1:70">
      <c r="A143" s="267" t="s">
        <v>99</v>
      </c>
      <c r="B143" s="267" t="s">
        <v>3074</v>
      </c>
      <c r="C143" s="267" t="s">
        <v>3020</v>
      </c>
      <c r="D143" s="267"/>
      <c r="E143" s="267"/>
      <c r="F143" s="267"/>
      <c r="G143" s="267" t="s">
        <v>3757</v>
      </c>
      <c r="H143" s="267"/>
      <c r="I143" s="267" t="s">
        <v>2925</v>
      </c>
      <c r="J143" s="267" t="s">
        <v>3075</v>
      </c>
      <c r="K143" s="267" t="s">
        <v>3757</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4571</v>
      </c>
      <c r="BR143" s="267"/>
    </row>
    <row r="144" spans="1:70">
      <c r="A144" s="266" t="s">
        <v>99</v>
      </c>
      <c r="B144" s="266" t="s">
        <v>3456</v>
      </c>
      <c r="C144" s="266" t="s">
        <v>100</v>
      </c>
      <c r="D144" s="266"/>
      <c r="E144" s="266"/>
      <c r="F144" s="266"/>
      <c r="G144" s="266" t="s">
        <v>3757</v>
      </c>
      <c r="H144" s="266"/>
      <c r="I144" s="266" t="s">
        <v>1689</v>
      </c>
      <c r="J144" s="266" t="s">
        <v>4572</v>
      </c>
      <c r="K144" s="266" t="s">
        <v>3757</v>
      </c>
      <c r="L144" s="266" t="s">
        <v>214</v>
      </c>
      <c r="M144" s="266" t="s">
        <v>4573</v>
      </c>
      <c r="N144" s="266" t="s">
        <v>3757</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4574</v>
      </c>
      <c r="BR144" s="266"/>
    </row>
    <row r="145" spans="1:70">
      <c r="A145" s="267" t="s">
        <v>99</v>
      </c>
      <c r="B145" s="267" t="s">
        <v>3076</v>
      </c>
      <c r="C145" s="267" t="s">
        <v>103</v>
      </c>
      <c r="D145" s="267"/>
      <c r="E145" s="267"/>
      <c r="F145" s="267"/>
      <c r="G145" s="267" t="s">
        <v>3757</v>
      </c>
      <c r="H145" s="267"/>
      <c r="I145" s="267" t="s">
        <v>2921</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4575</v>
      </c>
      <c r="BR145" s="267" t="s">
        <v>3775</v>
      </c>
    </row>
    <row r="146" spans="1:70">
      <c r="A146" s="266" t="s">
        <v>99</v>
      </c>
      <c r="B146" s="266" t="s">
        <v>3077</v>
      </c>
      <c r="C146" s="266" t="s">
        <v>101</v>
      </c>
      <c r="D146" s="266"/>
      <c r="E146" s="266"/>
      <c r="F146" s="266"/>
      <c r="G146" s="266" t="s">
        <v>3757</v>
      </c>
      <c r="H146" s="266"/>
      <c r="I146" s="266" t="s">
        <v>2925</v>
      </c>
      <c r="J146" s="266" t="s">
        <v>4576</v>
      </c>
      <c r="K146" s="266" t="s">
        <v>3757</v>
      </c>
      <c r="L146" s="266" t="s">
        <v>214</v>
      </c>
      <c r="M146" s="266" t="s">
        <v>4577</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4578</v>
      </c>
      <c r="BR146" s="266"/>
    </row>
    <row r="147" spans="1:70">
      <c r="A147" s="267" t="s">
        <v>99</v>
      </c>
      <c r="B147" s="267" t="s">
        <v>4579</v>
      </c>
      <c r="C147" s="267" t="s">
        <v>100</v>
      </c>
      <c r="D147" s="267"/>
      <c r="E147" s="267"/>
      <c r="F147" s="267"/>
      <c r="G147" s="267" t="s">
        <v>3757</v>
      </c>
      <c r="H147" s="267"/>
      <c r="I147" s="267" t="s">
        <v>3758</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4580</v>
      </c>
      <c r="BR147" s="267"/>
    </row>
    <row r="148" spans="1:70">
      <c r="A148" s="266" t="s">
        <v>99</v>
      </c>
      <c r="B148" s="266" t="s">
        <v>3080</v>
      </c>
      <c r="C148" s="266" t="s">
        <v>3020</v>
      </c>
      <c r="D148" s="266"/>
      <c r="E148" s="266"/>
      <c r="F148" s="266"/>
      <c r="G148" s="266" t="s">
        <v>3757</v>
      </c>
      <c r="H148" s="266"/>
      <c r="I148" s="266" t="s">
        <v>2921</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4581</v>
      </c>
      <c r="BR148" s="266"/>
    </row>
    <row r="149" spans="1:70">
      <c r="A149" s="267" t="s">
        <v>99</v>
      </c>
      <c r="B149" s="267" t="s">
        <v>3459</v>
      </c>
      <c r="C149" s="267" t="s">
        <v>3020</v>
      </c>
      <c r="D149" s="267"/>
      <c r="E149" s="267"/>
      <c r="F149" s="267"/>
      <c r="G149" s="267" t="s">
        <v>3757</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4582</v>
      </c>
      <c r="BR149" s="267"/>
    </row>
    <row r="150" spans="1:70">
      <c r="A150" s="266" t="s">
        <v>99</v>
      </c>
      <c r="B150" s="266" t="s">
        <v>4583</v>
      </c>
      <c r="C150" s="266" t="s">
        <v>102</v>
      </c>
      <c r="D150" s="266"/>
      <c r="E150" s="266"/>
      <c r="F150" s="266"/>
      <c r="G150" s="266" t="s">
        <v>3757</v>
      </c>
      <c r="H150" s="266"/>
      <c r="I150" s="266" t="s">
        <v>3758</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4584</v>
      </c>
      <c r="BR150" s="266"/>
    </row>
    <row r="151" spans="1:70">
      <c r="A151" s="267" t="s">
        <v>99</v>
      </c>
      <c r="B151" s="267" t="s">
        <v>4585</v>
      </c>
      <c r="C151" s="267" t="s">
        <v>103</v>
      </c>
      <c r="D151" s="267"/>
      <c r="E151" s="267"/>
      <c r="F151" s="267"/>
      <c r="G151" s="267" t="s">
        <v>3757</v>
      </c>
      <c r="H151" s="267"/>
      <c r="I151" s="267" t="s">
        <v>3758</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4586</v>
      </c>
      <c r="BR151" s="267"/>
    </row>
  </sheetData>
  <autoFilter ref="A1:BR149" xr:uid="{03C030BD-7E1D-4B1F-A8B6-C81B901BE7A9}"/>
  <conditionalFormatting sqref="A2:BR151">
    <cfRule type="expression" dxfId="72"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301 G2:G301 F2:F301 AU2:AU301 AR2:AR301 AO2:AO301 AX2:AX301 BM2:BM301 D2:D301 AL2:AL301 AI2:AI301 AF2:AF301 AC2:AC301 Z2:Z301 E2:E301 BA2:BA301 BD2:BD301 BG2:BG301 BJ2:BJ301 N2:N301 T2:T301 D303:D2020 W2:W301 E303:E2020 Q2:Q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AS2:AS301 AP2:AP301 AM2:AM301 AJ2:AJ301 AG2:AG301 AD2:AD301 AA2:AA301 X2:X301 U2:U301 R2:R301 O2:O301 L2:L301 I2:I301 BK2:BK301 BE2:BE301 AV2:AV301 BB2:BB301 AY2:AY301 BH2:BH301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4587</v>
      </c>
      <c r="B1" s="767"/>
      <c r="C1" s="767"/>
      <c r="D1" s="767"/>
      <c r="E1" s="767"/>
    </row>
    <row r="2" spans="1:8" ht="43.5" customHeight="1">
      <c r="A2" s="21" t="s">
        <v>4588</v>
      </c>
      <c r="B2" s="21" t="s">
        <v>4589</v>
      </c>
      <c r="C2" s="21" t="s">
        <v>4590</v>
      </c>
      <c r="D2" s="21" t="s">
        <v>4591</v>
      </c>
      <c r="E2" s="21" t="s">
        <v>4592</v>
      </c>
      <c r="F2" s="22" t="s">
        <v>4593</v>
      </c>
      <c r="G2" s="23" t="s">
        <v>4594</v>
      </c>
      <c r="H2" s="24" t="s">
        <v>4595</v>
      </c>
    </row>
    <row r="3" spans="1:8" ht="15" customHeight="1">
      <c r="A3" s="17" t="s">
        <v>32</v>
      </c>
      <c r="B3" s="17" t="s">
        <v>2356</v>
      </c>
      <c r="C3" s="17" t="s">
        <v>4596</v>
      </c>
      <c r="D3" s="17"/>
      <c r="E3" s="17" t="s">
        <v>3773</v>
      </c>
      <c r="F3" s="55" t="s">
        <v>4597</v>
      </c>
      <c r="G3" s="55" t="s">
        <v>4598</v>
      </c>
      <c r="H3" s="26" t="s">
        <v>4599</v>
      </c>
    </row>
    <row r="4" spans="1:8" ht="15" customHeight="1">
      <c r="A4" s="3" t="s">
        <v>62</v>
      </c>
      <c r="B4" s="3" t="s">
        <v>2356</v>
      </c>
      <c r="C4" s="3" t="s">
        <v>4600</v>
      </c>
      <c r="D4" s="3"/>
      <c r="E4" s="3" t="s">
        <v>3773</v>
      </c>
      <c r="F4" s="55" t="s">
        <v>4601</v>
      </c>
      <c r="G4" s="55" t="s">
        <v>4602</v>
      </c>
      <c r="H4" s="26" t="s">
        <v>4603</v>
      </c>
    </row>
    <row r="5" spans="1:8" ht="15" customHeight="1">
      <c r="A5" s="17" t="s">
        <v>66</v>
      </c>
      <c r="B5" s="17" t="s">
        <v>2356</v>
      </c>
      <c r="C5" s="17" t="s">
        <v>4604</v>
      </c>
      <c r="D5" s="17"/>
      <c r="E5" s="17" t="s">
        <v>3773</v>
      </c>
      <c r="F5" s="55" t="s">
        <v>4605</v>
      </c>
      <c r="G5" s="55" t="s">
        <v>4606</v>
      </c>
      <c r="H5" s="26" t="s">
        <v>4607</v>
      </c>
    </row>
    <row r="6" spans="1:8" ht="15" customHeight="1">
      <c r="A6" s="3" t="s">
        <v>70</v>
      </c>
      <c r="B6" s="3" t="s">
        <v>2356</v>
      </c>
      <c r="C6" s="3" t="s">
        <v>4608</v>
      </c>
      <c r="D6" s="3"/>
      <c r="E6" s="3" t="s">
        <v>3773</v>
      </c>
      <c r="F6" s="55" t="s">
        <v>4609</v>
      </c>
      <c r="G6" s="55" t="s">
        <v>4610</v>
      </c>
      <c r="H6" s="26" t="s">
        <v>4611</v>
      </c>
    </row>
    <row r="7" spans="1:8" ht="15" customHeight="1">
      <c r="A7" s="17" t="s">
        <v>71</v>
      </c>
      <c r="B7" s="17" t="s">
        <v>2356</v>
      </c>
      <c r="C7" s="17" t="s">
        <v>4612</v>
      </c>
      <c r="D7" s="17"/>
      <c r="E7" s="17" t="s">
        <v>3773</v>
      </c>
      <c r="F7" s="55" t="s">
        <v>4613</v>
      </c>
      <c r="G7" s="55" t="s">
        <v>4614</v>
      </c>
      <c r="H7" s="26" t="s">
        <v>4615</v>
      </c>
    </row>
    <row r="8" spans="1:8" ht="15" customHeight="1">
      <c r="A8" s="3" t="s">
        <v>73</v>
      </c>
      <c r="B8" s="3" t="s">
        <v>2356</v>
      </c>
      <c r="C8" s="3" t="s">
        <v>4616</v>
      </c>
      <c r="D8" s="3"/>
      <c r="E8" s="3" t="s">
        <v>3773</v>
      </c>
      <c r="F8" s="55" t="s">
        <v>4617</v>
      </c>
      <c r="G8" s="55" t="s">
        <v>4618</v>
      </c>
      <c r="H8" s="26" t="s">
        <v>4619</v>
      </c>
    </row>
    <row r="9" spans="1:8" ht="15" customHeight="1">
      <c r="A9" s="17" t="s">
        <v>79</v>
      </c>
      <c r="B9" s="17" t="s">
        <v>2356</v>
      </c>
      <c r="C9" s="17" t="s">
        <v>4620</v>
      </c>
      <c r="D9" s="17"/>
      <c r="E9" s="17" t="s">
        <v>3773</v>
      </c>
      <c r="F9" s="55" t="s">
        <v>4621</v>
      </c>
      <c r="G9" s="55" t="s">
        <v>4622</v>
      </c>
      <c r="H9" s="26" t="s">
        <v>4623</v>
      </c>
    </row>
    <row r="10" spans="1:8" ht="15" customHeight="1">
      <c r="A10" s="3" t="s">
        <v>98</v>
      </c>
      <c r="B10" s="3" t="s">
        <v>2356</v>
      </c>
      <c r="C10" s="3" t="s">
        <v>4624</v>
      </c>
      <c r="D10" s="3"/>
      <c r="E10" s="3" t="s">
        <v>3773</v>
      </c>
      <c r="F10" s="55" t="s">
        <v>4625</v>
      </c>
      <c r="G10" s="55" t="s">
        <v>4626</v>
      </c>
      <c r="H10" s="26" t="s">
        <v>4627</v>
      </c>
    </row>
    <row r="11" spans="1:8" ht="15" customHeight="1">
      <c r="A11" s="17" t="s">
        <v>7</v>
      </c>
      <c r="B11" s="17" t="s">
        <v>2344</v>
      </c>
      <c r="C11" s="17" t="s">
        <v>4628</v>
      </c>
      <c r="D11" s="17" t="s">
        <v>32</v>
      </c>
      <c r="E11" s="17" t="s">
        <v>3773</v>
      </c>
      <c r="F11" s="55" t="s">
        <v>4629</v>
      </c>
      <c r="G11" s="55" t="s">
        <v>4598</v>
      </c>
      <c r="H11" s="26" t="s">
        <v>4630</v>
      </c>
    </row>
    <row r="12" spans="1:8" ht="15" customHeight="1">
      <c r="A12" s="3" t="s">
        <v>23</v>
      </c>
      <c r="B12" s="3" t="s">
        <v>2344</v>
      </c>
      <c r="C12" s="3" t="s">
        <v>4631</v>
      </c>
      <c r="D12" s="3"/>
      <c r="E12" s="3" t="s">
        <v>3773</v>
      </c>
      <c r="F12" s="55" t="s">
        <v>4632</v>
      </c>
      <c r="G12" s="55" t="s">
        <v>4633</v>
      </c>
      <c r="H12" s="26" t="s">
        <v>4634</v>
      </c>
    </row>
    <row r="13" spans="1:8" ht="15" customHeight="1">
      <c r="A13" s="17" t="s">
        <v>30</v>
      </c>
      <c r="B13" s="17" t="s">
        <v>2344</v>
      </c>
      <c r="C13" s="17" t="s">
        <v>4635</v>
      </c>
      <c r="D13" s="17"/>
      <c r="E13" s="17" t="s">
        <v>3773</v>
      </c>
      <c r="F13" s="55" t="s">
        <v>4636</v>
      </c>
      <c r="G13" s="55" t="s">
        <v>4637</v>
      </c>
      <c r="H13" s="26" t="s">
        <v>4638</v>
      </c>
    </row>
    <row r="14" spans="1:8" ht="15" customHeight="1">
      <c r="A14" s="3" t="s">
        <v>47</v>
      </c>
      <c r="B14" s="3" t="s">
        <v>2344</v>
      </c>
      <c r="C14" s="3" t="s">
        <v>4639</v>
      </c>
      <c r="D14" s="3"/>
      <c r="E14" s="3" t="s">
        <v>3773</v>
      </c>
      <c r="F14" s="55" t="s">
        <v>4640</v>
      </c>
      <c r="G14" s="55" t="s">
        <v>4641</v>
      </c>
      <c r="H14" s="26" t="s">
        <v>4642</v>
      </c>
    </row>
    <row r="15" spans="1:8" ht="15" customHeight="1">
      <c r="A15" s="17" t="s">
        <v>50</v>
      </c>
      <c r="B15" s="17" t="s">
        <v>2344</v>
      </c>
      <c r="C15" s="17" t="s">
        <v>4643</v>
      </c>
      <c r="D15" s="17"/>
      <c r="E15" s="17" t="s">
        <v>3773</v>
      </c>
      <c r="F15" s="55" t="s">
        <v>4644</v>
      </c>
      <c r="G15" s="55" t="s">
        <v>4645</v>
      </c>
      <c r="H15" s="26" t="s">
        <v>4646</v>
      </c>
    </row>
    <row r="16" spans="1:8" ht="15" customHeight="1">
      <c r="A16" s="3" t="s">
        <v>61</v>
      </c>
      <c r="B16" s="3" t="s">
        <v>2344</v>
      </c>
      <c r="C16" s="3" t="s">
        <v>4600</v>
      </c>
      <c r="D16" s="3" t="s">
        <v>62</v>
      </c>
      <c r="E16" s="3" t="s">
        <v>3773</v>
      </c>
      <c r="F16" s="55" t="s">
        <v>4647</v>
      </c>
      <c r="G16" s="55" t="s">
        <v>4602</v>
      </c>
      <c r="H16" s="26" t="s">
        <v>4648</v>
      </c>
    </row>
    <row r="17" spans="1:8" ht="15" customHeight="1">
      <c r="A17" s="17" t="s">
        <v>74</v>
      </c>
      <c r="B17" s="17" t="s">
        <v>2344</v>
      </c>
      <c r="C17" s="17" t="s">
        <v>4620</v>
      </c>
      <c r="D17" s="17" t="s">
        <v>79</v>
      </c>
      <c r="E17" s="17" t="s">
        <v>3773</v>
      </c>
      <c r="F17" s="55" t="s">
        <v>4649</v>
      </c>
      <c r="G17" s="55" t="s">
        <v>4622</v>
      </c>
      <c r="H17" s="26" t="s">
        <v>4650</v>
      </c>
    </row>
    <row r="18" spans="1:8" ht="15" customHeight="1">
      <c r="A18" s="3" t="s">
        <v>82</v>
      </c>
      <c r="B18" s="3" t="s">
        <v>2344</v>
      </c>
      <c r="C18" s="3" t="s">
        <v>4651</v>
      </c>
      <c r="D18" s="3"/>
      <c r="E18" s="3" t="s">
        <v>3773</v>
      </c>
      <c r="F18" s="55" t="s">
        <v>4652</v>
      </c>
      <c r="G18" s="55" t="s">
        <v>4653</v>
      </c>
      <c r="H18" s="26" t="s">
        <v>4654</v>
      </c>
    </row>
    <row r="19" spans="1:8" ht="15" customHeight="1">
      <c r="A19" s="17" t="s">
        <v>87</v>
      </c>
      <c r="B19" s="17" t="s">
        <v>2344</v>
      </c>
      <c r="C19" s="17" t="s">
        <v>4655</v>
      </c>
      <c r="D19" s="17"/>
      <c r="E19" s="17" t="s">
        <v>3773</v>
      </c>
      <c r="F19" s="55" t="s">
        <v>4656</v>
      </c>
      <c r="G19" s="55" t="s">
        <v>4657</v>
      </c>
      <c r="H19" s="26" t="s">
        <v>4658</v>
      </c>
    </row>
    <row r="20" spans="1:8" ht="15" customHeight="1">
      <c r="A20" s="3" t="s">
        <v>88</v>
      </c>
      <c r="B20" s="3" t="s">
        <v>2344</v>
      </c>
      <c r="C20" s="3" t="s">
        <v>4659</v>
      </c>
      <c r="D20" s="3"/>
      <c r="E20" s="3" t="s">
        <v>3773</v>
      </c>
      <c r="F20" s="55" t="s">
        <v>4660</v>
      </c>
      <c r="G20" s="55" t="s">
        <v>4661</v>
      </c>
      <c r="H20" s="26" t="s">
        <v>4662</v>
      </c>
    </row>
    <row r="21" spans="1:8" ht="15" customHeight="1">
      <c r="A21" s="17" t="s">
        <v>93</v>
      </c>
      <c r="B21" s="17" t="s">
        <v>2344</v>
      </c>
      <c r="C21" s="17" t="s">
        <v>4663</v>
      </c>
      <c r="D21" s="17"/>
      <c r="E21" s="17" t="s">
        <v>3773</v>
      </c>
      <c r="F21" s="55" t="s">
        <v>4664</v>
      </c>
      <c r="G21" s="55" t="s">
        <v>4665</v>
      </c>
      <c r="H21" s="26" t="s">
        <v>4666</v>
      </c>
    </row>
    <row r="22" spans="1:8" ht="15" customHeight="1">
      <c r="A22" s="3" t="s">
        <v>99</v>
      </c>
      <c r="B22" s="3" t="s">
        <v>2344</v>
      </c>
      <c r="C22" s="3" t="s">
        <v>4667</v>
      </c>
      <c r="D22" s="3"/>
      <c r="E22" s="3" t="s">
        <v>3773</v>
      </c>
      <c r="F22" s="55" t="s">
        <v>4668</v>
      </c>
      <c r="G22" s="55" t="s">
        <v>4669</v>
      </c>
      <c r="H22" s="26" t="s">
        <v>4670</v>
      </c>
    </row>
    <row r="23" spans="1:8" ht="15" customHeight="1">
      <c r="A23" s="17" t="s">
        <v>20</v>
      </c>
      <c r="B23" s="17" t="s">
        <v>4671</v>
      </c>
      <c r="C23" s="17" t="s">
        <v>4596</v>
      </c>
      <c r="D23" s="17" t="s">
        <v>32</v>
      </c>
      <c r="E23" s="17" t="s">
        <v>3773</v>
      </c>
      <c r="F23" s="55" t="s">
        <v>4672</v>
      </c>
      <c r="G23" s="25" t="s">
        <v>4598</v>
      </c>
      <c r="H23" s="26" t="s">
        <v>4599</v>
      </c>
    </row>
    <row r="24" spans="1:8" ht="15" customHeight="1">
      <c r="A24" s="3" t="s">
        <v>59</v>
      </c>
      <c r="B24" s="3" t="s">
        <v>4671</v>
      </c>
      <c r="C24" s="3" t="s">
        <v>4600</v>
      </c>
      <c r="D24" s="3" t="s">
        <v>62</v>
      </c>
      <c r="E24" s="3" t="s">
        <v>3773</v>
      </c>
      <c r="F24" s="55" t="s">
        <v>4673</v>
      </c>
      <c r="G24" s="25" t="s">
        <v>4602</v>
      </c>
      <c r="H24" s="26" t="s">
        <v>4603</v>
      </c>
    </row>
    <row r="25" spans="1:8" ht="15" customHeight="1">
      <c r="A25" s="17" t="s">
        <v>49</v>
      </c>
      <c r="B25" s="17" t="s">
        <v>4671</v>
      </c>
      <c r="C25" s="17" t="s">
        <v>4604</v>
      </c>
      <c r="D25" s="17" t="s">
        <v>66</v>
      </c>
      <c r="E25" s="17" t="s">
        <v>3773</v>
      </c>
      <c r="F25" s="55" t="s">
        <v>4674</v>
      </c>
      <c r="G25" s="25" t="s">
        <v>4606</v>
      </c>
      <c r="H25" s="26" t="s">
        <v>4607</v>
      </c>
    </row>
    <row r="26" spans="1:8" ht="15" customHeight="1">
      <c r="A26" s="3" t="s">
        <v>68</v>
      </c>
      <c r="B26" s="3" t="s">
        <v>4671</v>
      </c>
      <c r="C26" s="3" t="s">
        <v>4608</v>
      </c>
      <c r="D26" s="3" t="s">
        <v>70</v>
      </c>
      <c r="E26" s="3" t="s">
        <v>3773</v>
      </c>
      <c r="F26" s="55" t="s">
        <v>4675</v>
      </c>
      <c r="G26" s="25" t="s">
        <v>4610</v>
      </c>
      <c r="H26" s="26" t="s">
        <v>4611</v>
      </c>
    </row>
    <row r="27" spans="1:8" ht="15" customHeight="1">
      <c r="A27" s="17" t="s">
        <v>72</v>
      </c>
      <c r="B27" s="17" t="s">
        <v>4671</v>
      </c>
      <c r="C27" s="17" t="s">
        <v>4612</v>
      </c>
      <c r="D27" s="17" t="s">
        <v>71</v>
      </c>
      <c r="E27" s="17" t="s">
        <v>3773</v>
      </c>
      <c r="F27" s="55" t="s">
        <v>4676</v>
      </c>
      <c r="G27" s="25" t="s">
        <v>4614</v>
      </c>
      <c r="H27" s="26" t="s">
        <v>4615</v>
      </c>
    </row>
    <row r="28" spans="1:8" ht="15" customHeight="1">
      <c r="A28" s="3" t="s">
        <v>67</v>
      </c>
      <c r="B28" s="3" t="s">
        <v>4671</v>
      </c>
      <c r="C28" s="3" t="s">
        <v>4677</v>
      </c>
      <c r="D28" s="3" t="s">
        <v>73</v>
      </c>
      <c r="E28" s="3" t="s">
        <v>3773</v>
      </c>
      <c r="F28" s="55" t="s">
        <v>4678</v>
      </c>
      <c r="G28" s="25" t="s">
        <v>4618</v>
      </c>
      <c r="H28" s="26" t="s">
        <v>4619</v>
      </c>
    </row>
    <row r="29" spans="1:8" ht="15" customHeight="1">
      <c r="A29" s="17" t="s">
        <v>80</v>
      </c>
      <c r="B29" s="17" t="s">
        <v>4671</v>
      </c>
      <c r="C29" s="17" t="s">
        <v>4620</v>
      </c>
      <c r="D29" s="17" t="s">
        <v>79</v>
      </c>
      <c r="E29" s="17" t="s">
        <v>3773</v>
      </c>
      <c r="F29" s="55" t="s">
        <v>4679</v>
      </c>
      <c r="G29" s="25" t="s">
        <v>4622</v>
      </c>
      <c r="H29" s="26" t="s">
        <v>4623</v>
      </c>
    </row>
    <row r="30" spans="1:8" ht="15" customHeight="1">
      <c r="A30" s="3" t="s">
        <v>57</v>
      </c>
      <c r="B30" s="3" t="s">
        <v>4671</v>
      </c>
      <c r="C30" s="3" t="s">
        <v>4624</v>
      </c>
      <c r="D30" s="3" t="s">
        <v>98</v>
      </c>
      <c r="E30" s="3" t="s">
        <v>3773</v>
      </c>
      <c r="F30" s="55" t="s">
        <v>4680</v>
      </c>
      <c r="G30" s="25" t="s">
        <v>4626</v>
      </c>
      <c r="H30" s="26" t="s">
        <v>4627</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4681</v>
      </c>
    </row>
    <row r="2" spans="1:16" ht="15" customHeight="1">
      <c r="A2" t="s">
        <v>32</v>
      </c>
      <c r="B2" t="s">
        <v>33</v>
      </c>
      <c r="C2" t="s">
        <v>35</v>
      </c>
      <c r="D2" t="s">
        <v>36</v>
      </c>
      <c r="E2" t="s">
        <v>38</v>
      </c>
      <c r="F2" t="s">
        <v>40</v>
      </c>
      <c r="G2" t="s">
        <v>42</v>
      </c>
      <c r="H2" t="s">
        <v>44</v>
      </c>
      <c r="I2" t="s">
        <v>2938</v>
      </c>
      <c r="J2" t="s">
        <v>4682</v>
      </c>
      <c r="K2" t="s">
        <v>4671</v>
      </c>
      <c r="L2" t="s">
        <v>3020</v>
      </c>
      <c r="M2" t="s">
        <v>2946</v>
      </c>
    </row>
    <row r="3" spans="1:16" ht="15" customHeight="1">
      <c r="A3" t="s">
        <v>62</v>
      </c>
      <c r="B3" t="s">
        <v>33</v>
      </c>
      <c r="C3" t="s">
        <v>35</v>
      </c>
      <c r="D3" t="s">
        <v>36</v>
      </c>
      <c r="E3" t="s">
        <v>38</v>
      </c>
      <c r="F3" t="s">
        <v>40</v>
      </c>
      <c r="G3" t="s">
        <v>42</v>
      </c>
      <c r="H3" t="s">
        <v>44</v>
      </c>
      <c r="I3" t="s">
        <v>63</v>
      </c>
      <c r="J3" t="s">
        <v>64</v>
      </c>
      <c r="K3" t="s">
        <v>65</v>
      </c>
      <c r="L3" t="s">
        <v>2938</v>
      </c>
      <c r="M3" t="s">
        <v>4682</v>
      </c>
      <c r="N3" t="s">
        <v>4671</v>
      </c>
      <c r="O3" t="s">
        <v>3020</v>
      </c>
      <c r="P3" t="s">
        <v>2946</v>
      </c>
    </row>
    <row r="4" spans="1:16" ht="15" customHeight="1">
      <c r="A4" t="s">
        <v>66</v>
      </c>
      <c r="B4" t="s">
        <v>33</v>
      </c>
      <c r="C4" t="s">
        <v>35</v>
      </c>
      <c r="D4" t="s">
        <v>36</v>
      </c>
      <c r="E4" t="s">
        <v>38</v>
      </c>
      <c r="F4" t="s">
        <v>40</v>
      </c>
      <c r="G4" t="s">
        <v>42</v>
      </c>
      <c r="H4" t="s">
        <v>44</v>
      </c>
      <c r="I4" t="s">
        <v>63</v>
      </c>
      <c r="J4" t="s">
        <v>64</v>
      </c>
      <c r="K4" t="s">
        <v>65</v>
      </c>
      <c r="L4" t="s">
        <v>2938</v>
      </c>
      <c r="M4" t="s">
        <v>4682</v>
      </c>
      <c r="N4" t="s">
        <v>4671</v>
      </c>
      <c r="O4" t="s">
        <v>3020</v>
      </c>
      <c r="P4" t="s">
        <v>2946</v>
      </c>
    </row>
    <row r="5" spans="1:16" ht="15" customHeight="1">
      <c r="A5" t="s">
        <v>70</v>
      </c>
      <c r="B5" t="s">
        <v>33</v>
      </c>
      <c r="C5" t="s">
        <v>35</v>
      </c>
      <c r="D5" t="s">
        <v>36</v>
      </c>
      <c r="E5" t="s">
        <v>38</v>
      </c>
      <c r="F5" t="s">
        <v>40</v>
      </c>
      <c r="G5" t="s">
        <v>42</v>
      </c>
      <c r="H5" t="s">
        <v>44</v>
      </c>
      <c r="I5" t="s">
        <v>63</v>
      </c>
      <c r="J5" t="s">
        <v>64</v>
      </c>
      <c r="K5" t="s">
        <v>65</v>
      </c>
      <c r="L5" t="s">
        <v>2938</v>
      </c>
      <c r="M5" t="s">
        <v>4682</v>
      </c>
      <c r="N5" t="s">
        <v>4671</v>
      </c>
      <c r="O5" t="s">
        <v>3020</v>
      </c>
      <c r="P5" t="s">
        <v>2946</v>
      </c>
    </row>
    <row r="6" spans="1:16" ht="15" customHeight="1">
      <c r="A6" t="s">
        <v>71</v>
      </c>
      <c r="B6" t="s">
        <v>33</v>
      </c>
      <c r="C6" t="s">
        <v>35</v>
      </c>
      <c r="D6" t="s">
        <v>36</v>
      </c>
      <c r="E6" t="s">
        <v>38</v>
      </c>
      <c r="F6" t="s">
        <v>40</v>
      </c>
      <c r="G6" t="s">
        <v>42</v>
      </c>
      <c r="H6" t="s">
        <v>44</v>
      </c>
      <c r="I6" t="s">
        <v>63</v>
      </c>
      <c r="J6" t="s">
        <v>64</v>
      </c>
      <c r="K6" t="s">
        <v>65</v>
      </c>
      <c r="L6" t="s">
        <v>2938</v>
      </c>
      <c r="M6" t="s">
        <v>4682</v>
      </c>
      <c r="N6" t="s">
        <v>4671</v>
      </c>
      <c r="O6" t="s">
        <v>3020</v>
      </c>
      <c r="P6" t="s">
        <v>2946</v>
      </c>
    </row>
    <row r="7" spans="1:16" ht="15" customHeight="1">
      <c r="A7" t="s">
        <v>73</v>
      </c>
      <c r="B7" t="s">
        <v>33</v>
      </c>
      <c r="C7" t="s">
        <v>35</v>
      </c>
      <c r="D7" t="s">
        <v>36</v>
      </c>
      <c r="E7" t="s">
        <v>38</v>
      </c>
      <c r="F7" t="s">
        <v>40</v>
      </c>
      <c r="G7" t="s">
        <v>42</v>
      </c>
      <c r="H7" t="s">
        <v>44</v>
      </c>
      <c r="I7" t="s">
        <v>63</v>
      </c>
      <c r="J7" t="s">
        <v>64</v>
      </c>
      <c r="K7" t="s">
        <v>65</v>
      </c>
      <c r="L7" t="s">
        <v>2938</v>
      </c>
      <c r="M7" t="s">
        <v>4682</v>
      </c>
      <c r="N7" t="s">
        <v>4671</v>
      </c>
      <c r="O7" t="s">
        <v>3020</v>
      </c>
      <c r="P7" t="s">
        <v>2946</v>
      </c>
    </row>
    <row r="8" spans="1:16" ht="15" customHeight="1">
      <c r="A8" t="s">
        <v>79</v>
      </c>
      <c r="B8" t="s">
        <v>33</v>
      </c>
      <c r="C8" t="s">
        <v>35</v>
      </c>
      <c r="D8" t="s">
        <v>36</v>
      </c>
      <c r="E8" t="s">
        <v>38</v>
      </c>
      <c r="F8" t="s">
        <v>40</v>
      </c>
      <c r="G8" t="s">
        <v>42</v>
      </c>
      <c r="H8" t="s">
        <v>44</v>
      </c>
      <c r="I8" t="s">
        <v>63</v>
      </c>
      <c r="J8" t="s">
        <v>64</v>
      </c>
      <c r="K8" t="s">
        <v>65</v>
      </c>
      <c r="L8" t="s">
        <v>2938</v>
      </c>
      <c r="M8" t="s">
        <v>4682</v>
      </c>
      <c r="N8" t="s">
        <v>4671</v>
      </c>
      <c r="O8" t="s">
        <v>3020</v>
      </c>
      <c r="P8" t="s">
        <v>2946</v>
      </c>
    </row>
    <row r="9" spans="1:16" ht="15" customHeight="1">
      <c r="A9" t="s">
        <v>98</v>
      </c>
      <c r="B9" t="s">
        <v>33</v>
      </c>
      <c r="C9" t="s">
        <v>35</v>
      </c>
      <c r="D9" t="s">
        <v>36</v>
      </c>
      <c r="E9" t="s">
        <v>38</v>
      </c>
      <c r="F9" t="s">
        <v>40</v>
      </c>
      <c r="G9" t="s">
        <v>42</v>
      </c>
      <c r="H9" t="s">
        <v>44</v>
      </c>
      <c r="I9" t="s">
        <v>63</v>
      </c>
      <c r="J9" t="s">
        <v>64</v>
      </c>
      <c r="K9" t="s">
        <v>65</v>
      </c>
      <c r="L9" t="s">
        <v>2938</v>
      </c>
      <c r="M9" t="s">
        <v>4682</v>
      </c>
      <c r="N9" t="s">
        <v>4671</v>
      </c>
      <c r="O9" t="s">
        <v>3020</v>
      </c>
      <c r="P9" t="s">
        <v>2946</v>
      </c>
    </row>
    <row r="10" spans="1:16" ht="15" customHeight="1">
      <c r="A10" t="s">
        <v>7</v>
      </c>
      <c r="B10" t="s">
        <v>10</v>
      </c>
      <c r="C10" t="s">
        <v>12</v>
      </c>
      <c r="D10" t="s">
        <v>16</v>
      </c>
      <c r="E10" t="s">
        <v>18</v>
      </c>
      <c r="F10" t="s">
        <v>8</v>
      </c>
      <c r="G10" t="s">
        <v>3020</v>
      </c>
    </row>
    <row r="11" spans="1:16" ht="15" customHeight="1">
      <c r="A11" t="s">
        <v>23</v>
      </c>
      <c r="B11" t="s">
        <v>26</v>
      </c>
      <c r="C11" t="s">
        <v>27</v>
      </c>
      <c r="D11" t="s">
        <v>28</v>
      </c>
      <c r="E11" t="s">
        <v>3350</v>
      </c>
      <c r="F11" t="s">
        <v>3020</v>
      </c>
    </row>
    <row r="12" spans="1:16" ht="15" customHeight="1">
      <c r="A12" t="s">
        <v>30</v>
      </c>
      <c r="B12" t="s">
        <v>3047</v>
      </c>
      <c r="C12" t="s">
        <v>3020</v>
      </c>
    </row>
    <row r="13" spans="1:16" ht="15" customHeight="1">
      <c r="A13" t="s">
        <v>47</v>
      </c>
      <c r="B13" t="s">
        <v>3372</v>
      </c>
      <c r="C13" t="s">
        <v>3369</v>
      </c>
      <c r="D13" t="s">
        <v>3364</v>
      </c>
      <c r="E13" t="s">
        <v>3020</v>
      </c>
    </row>
    <row r="14" spans="1:16" ht="15" customHeight="1">
      <c r="A14" t="s">
        <v>50</v>
      </c>
      <c r="B14" t="s">
        <v>26</v>
      </c>
      <c r="C14" t="s">
        <v>51</v>
      </c>
      <c r="D14" t="s">
        <v>54</v>
      </c>
      <c r="E14" t="s">
        <v>3020</v>
      </c>
    </row>
    <row r="15" spans="1:16" ht="15" customHeight="1">
      <c r="A15" t="s">
        <v>61</v>
      </c>
      <c r="B15" t="s">
        <v>3387</v>
      </c>
      <c r="C15" t="s">
        <v>84</v>
      </c>
      <c r="D15" t="s">
        <v>75</v>
      </c>
      <c r="E15" t="s">
        <v>4683</v>
      </c>
      <c r="F15" t="s">
        <v>3020</v>
      </c>
    </row>
    <row r="16" spans="1:16" ht="15" customHeight="1">
      <c r="A16" t="s">
        <v>74</v>
      </c>
      <c r="B16" t="s">
        <v>51</v>
      </c>
      <c r="C16" t="s">
        <v>75</v>
      </c>
      <c r="D16" t="s">
        <v>54</v>
      </c>
      <c r="E16" t="s">
        <v>76</v>
      </c>
      <c r="F16" t="s">
        <v>3020</v>
      </c>
    </row>
    <row r="17" spans="1:9" ht="15" customHeight="1">
      <c r="A17" t="s">
        <v>82</v>
      </c>
      <c r="B17" t="s">
        <v>83</v>
      </c>
      <c r="C17" t="s">
        <v>85</v>
      </c>
      <c r="D17" t="s">
        <v>86</v>
      </c>
      <c r="E17" t="s">
        <v>84</v>
      </c>
      <c r="F17" t="s">
        <v>3020</v>
      </c>
    </row>
    <row r="18" spans="1:9" ht="15" customHeight="1">
      <c r="A18" t="s">
        <v>87</v>
      </c>
      <c r="B18" t="s">
        <v>3041</v>
      </c>
      <c r="C18" t="s">
        <v>3044</v>
      </c>
      <c r="D18" t="s">
        <v>89</v>
      </c>
      <c r="E18" t="s">
        <v>4684</v>
      </c>
      <c r="F18" t="s">
        <v>4685</v>
      </c>
      <c r="G18" t="s">
        <v>4485</v>
      </c>
      <c r="H18" t="s">
        <v>86</v>
      </c>
      <c r="I18" t="s">
        <v>3020</v>
      </c>
    </row>
    <row r="19" spans="1:9" ht="15" customHeight="1">
      <c r="A19" t="s">
        <v>88</v>
      </c>
      <c r="B19" t="s">
        <v>89</v>
      </c>
      <c r="C19" t="s">
        <v>90</v>
      </c>
      <c r="D19" t="s">
        <v>91</v>
      </c>
      <c r="E19" t="s">
        <v>92</v>
      </c>
      <c r="F19" t="s">
        <v>3020</v>
      </c>
    </row>
    <row r="20" spans="1:9" ht="15" customHeight="1">
      <c r="A20" t="s">
        <v>93</v>
      </c>
      <c r="B20" t="s">
        <v>94</v>
      </c>
      <c r="C20" t="s">
        <v>95</v>
      </c>
      <c r="D20" t="s">
        <v>96</v>
      </c>
      <c r="E20" t="s">
        <v>97</v>
      </c>
      <c r="F20" t="s">
        <v>3020</v>
      </c>
    </row>
    <row r="21" spans="1:9" ht="15" customHeight="1">
      <c r="A21" t="s">
        <v>99</v>
      </c>
      <c r="B21" t="s">
        <v>100</v>
      </c>
      <c r="C21" t="s">
        <v>101</v>
      </c>
      <c r="D21" t="s">
        <v>3020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4686</v>
      </c>
      <c r="B1" s="768"/>
      <c r="C1" s="768"/>
      <c r="D1" s="768"/>
      <c r="E1" s="768"/>
    </row>
    <row r="2" spans="1:5" ht="43.5" customHeight="1">
      <c r="A2" s="16" t="s">
        <v>4687</v>
      </c>
      <c r="B2" s="16" t="s">
        <v>4688</v>
      </c>
      <c r="C2" s="16" t="s">
        <v>4689</v>
      </c>
      <c r="D2" s="16" t="s">
        <v>4690</v>
      </c>
      <c r="E2" s="16" t="s">
        <v>1792</v>
      </c>
    </row>
    <row r="3" spans="1:5" ht="15" customHeight="1">
      <c r="A3" s="17" t="s">
        <v>4691</v>
      </c>
      <c r="B3" s="18">
        <v>45901</v>
      </c>
      <c r="C3" s="18">
        <v>46215</v>
      </c>
      <c r="D3" s="17"/>
      <c r="E3" s="17" t="s">
        <v>4692</v>
      </c>
    </row>
    <row r="4" spans="1:5" ht="15" customHeight="1">
      <c r="A4" s="3" t="s">
        <v>4693</v>
      </c>
      <c r="B4" s="15">
        <v>45901</v>
      </c>
      <c r="C4" s="15">
        <v>46186</v>
      </c>
      <c r="D4" s="3"/>
      <c r="E4" s="3" t="s">
        <v>4694</v>
      </c>
    </row>
    <row r="5" spans="1:5" ht="15" customHeight="1">
      <c r="A5" s="17" t="s">
        <v>4691</v>
      </c>
      <c r="B5" s="18">
        <v>46216</v>
      </c>
      <c r="C5" s="18">
        <v>46237</v>
      </c>
      <c r="D5" s="17" t="s">
        <v>4695</v>
      </c>
      <c r="E5" s="17" t="s">
        <v>4696</v>
      </c>
    </row>
    <row r="6" spans="1:5" ht="26.25" customHeight="1">
      <c r="A6" s="3" t="s">
        <v>4693</v>
      </c>
      <c r="B6" s="15">
        <v>46187</v>
      </c>
      <c r="C6" s="15">
        <v>46259</v>
      </c>
      <c r="D6" s="3" t="s">
        <v>4697</v>
      </c>
      <c r="E6" s="3" t="s">
        <v>4698</v>
      </c>
    </row>
    <row r="7" spans="1:5" ht="15" customHeight="1">
      <c r="A7" s="17" t="s">
        <v>4691</v>
      </c>
      <c r="B7" s="18">
        <v>46238</v>
      </c>
      <c r="C7" s="18">
        <v>46568</v>
      </c>
      <c r="D7" s="17"/>
      <c r="E7" s="17" t="s">
        <v>4699</v>
      </c>
    </row>
    <row r="8" spans="1:5" ht="15" customHeight="1">
      <c r="A8" s="3" t="s">
        <v>4693</v>
      </c>
      <c r="B8" s="15">
        <v>46260</v>
      </c>
      <c r="C8" s="15">
        <v>46550</v>
      </c>
      <c r="D8" s="3"/>
      <c r="E8" s="3" t="s">
        <v>4700</v>
      </c>
    </row>
    <row r="9" spans="1:5" ht="15" customHeight="1">
      <c r="A9" s="17" t="s">
        <v>2318</v>
      </c>
      <c r="B9" s="18">
        <v>46013</v>
      </c>
      <c r="C9" s="18">
        <v>46026</v>
      </c>
      <c r="D9" s="17" t="s">
        <v>4701</v>
      </c>
      <c r="E9" s="17" t="s">
        <v>4702</v>
      </c>
    </row>
    <row r="10" spans="1:5" ht="15" customHeight="1">
      <c r="A10" s="3" t="s">
        <v>2318</v>
      </c>
      <c r="B10" s="15">
        <v>46113</v>
      </c>
      <c r="C10" s="15">
        <v>46117</v>
      </c>
      <c r="D10" s="3" t="s">
        <v>4703</v>
      </c>
      <c r="E10" s="3" t="s">
        <v>4704</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4705</v>
      </c>
      <c r="B1" s="165" t="s">
        <v>2321</v>
      </c>
      <c r="C1" s="165" t="s">
        <v>0</v>
      </c>
      <c r="D1" s="165" t="s">
        <v>4706</v>
      </c>
      <c r="E1" s="165" t="s">
        <v>4707</v>
      </c>
      <c r="F1" s="203" t="s">
        <v>1792</v>
      </c>
      <c r="G1" s="165" t="s">
        <v>4708</v>
      </c>
      <c r="H1" s="165" t="s">
        <v>4709</v>
      </c>
      <c r="I1" s="165" t="s">
        <v>4710</v>
      </c>
      <c r="J1" s="165" t="s">
        <v>4711</v>
      </c>
    </row>
    <row r="2" spans="1:10">
      <c r="A2" s="208" t="s">
        <v>4712</v>
      </c>
      <c r="B2" s="210">
        <v>46251</v>
      </c>
      <c r="C2" s="209" t="s">
        <v>98</v>
      </c>
      <c r="D2" s="209" t="s">
        <v>4713</v>
      </c>
      <c r="E2" s="209"/>
      <c r="F2" s="209" t="s">
        <v>4714</v>
      </c>
      <c r="G2" s="209" t="s">
        <v>4715</v>
      </c>
      <c r="H2" s="209"/>
      <c r="I2" s="209" t="s">
        <v>4716</v>
      </c>
      <c r="J2" s="211" t="s">
        <v>4717</v>
      </c>
    </row>
    <row r="3" spans="1:10">
      <c r="A3" s="212" t="s">
        <v>4718</v>
      </c>
      <c r="B3" s="214">
        <v>46251</v>
      </c>
      <c r="C3" s="213" t="s">
        <v>32</v>
      </c>
      <c r="D3" s="213" t="s">
        <v>4713</v>
      </c>
      <c r="E3" s="213"/>
      <c r="F3" s="213" t="s">
        <v>4714</v>
      </c>
      <c r="G3" s="213" t="s">
        <v>4715</v>
      </c>
      <c r="H3" s="213"/>
      <c r="I3" s="213" t="s">
        <v>4716</v>
      </c>
      <c r="J3" s="215" t="s">
        <v>4719</v>
      </c>
    </row>
    <row r="4" spans="1:10" ht="409.6">
      <c r="A4" s="208" t="s">
        <v>4720</v>
      </c>
      <c r="B4" s="210">
        <v>46251</v>
      </c>
      <c r="C4" s="209" t="s">
        <v>62</v>
      </c>
      <c r="D4" s="209" t="s">
        <v>4713</v>
      </c>
      <c r="E4" s="209"/>
      <c r="F4" s="216" t="s">
        <v>4721</v>
      </c>
      <c r="G4" s="209" t="s">
        <v>4722</v>
      </c>
      <c r="H4" s="209" t="s">
        <v>4723</v>
      </c>
      <c r="I4" s="209" t="s">
        <v>4716</v>
      </c>
      <c r="J4" s="211" t="s">
        <v>4724</v>
      </c>
    </row>
    <row r="5" spans="1:10">
      <c r="A5" s="212" t="s">
        <v>4725</v>
      </c>
      <c r="B5" s="214">
        <v>46251</v>
      </c>
      <c r="C5" s="213" t="s">
        <v>66</v>
      </c>
      <c r="D5" s="213" t="s">
        <v>4713</v>
      </c>
      <c r="E5" s="213"/>
      <c r="F5" s="213" t="s">
        <v>4726</v>
      </c>
      <c r="G5" s="213" t="s">
        <v>4715</v>
      </c>
      <c r="H5" s="213"/>
      <c r="I5" s="213" t="s">
        <v>4716</v>
      </c>
      <c r="J5" s="215" t="s">
        <v>4719</v>
      </c>
    </row>
    <row r="6" spans="1:10">
      <c r="A6" s="208" t="s">
        <v>4727</v>
      </c>
      <c r="B6" s="210">
        <v>46251</v>
      </c>
      <c r="C6" s="209" t="s">
        <v>70</v>
      </c>
      <c r="D6" s="209" t="s">
        <v>4713</v>
      </c>
      <c r="E6" s="209"/>
      <c r="F6" s="209" t="s">
        <v>4714</v>
      </c>
      <c r="G6" s="209" t="s">
        <v>4715</v>
      </c>
      <c r="H6" s="209"/>
      <c r="I6" s="209" t="s">
        <v>4716</v>
      </c>
      <c r="J6" s="211" t="s">
        <v>4719</v>
      </c>
    </row>
    <row r="7" spans="1:10">
      <c r="A7" s="212" t="s">
        <v>4728</v>
      </c>
      <c r="B7" s="214">
        <v>46251</v>
      </c>
      <c r="C7" s="213" t="s">
        <v>73</v>
      </c>
      <c r="D7" s="213" t="s">
        <v>4713</v>
      </c>
      <c r="E7" s="213"/>
      <c r="F7" s="213" t="s">
        <v>4714</v>
      </c>
      <c r="G7" s="213" t="s">
        <v>4715</v>
      </c>
      <c r="H7" s="213"/>
      <c r="I7" s="213" t="s">
        <v>4716</v>
      </c>
      <c r="J7" s="215" t="s">
        <v>4719</v>
      </c>
    </row>
    <row r="8" spans="1:10">
      <c r="A8" s="208" t="s">
        <v>4729</v>
      </c>
      <c r="B8" s="210">
        <v>46251</v>
      </c>
      <c r="C8" s="209" t="s">
        <v>79</v>
      </c>
      <c r="D8" s="209" t="s">
        <v>4713</v>
      </c>
      <c r="E8" s="209"/>
      <c r="F8" s="209" t="s">
        <v>4730</v>
      </c>
      <c r="G8" s="209" t="s">
        <v>4715</v>
      </c>
      <c r="H8" s="209" t="s">
        <v>4731</v>
      </c>
      <c r="I8" s="209" t="s">
        <v>4716</v>
      </c>
      <c r="J8" s="211" t="s">
        <v>4732</v>
      </c>
    </row>
    <row r="9" spans="1:10">
      <c r="A9" s="212" t="s">
        <v>4733</v>
      </c>
      <c r="B9" s="214">
        <v>46251</v>
      </c>
      <c r="C9" s="213" t="s">
        <v>71</v>
      </c>
      <c r="D9" s="213" t="s">
        <v>4713</v>
      </c>
      <c r="E9" s="213"/>
      <c r="F9" s="213" t="s">
        <v>4713</v>
      </c>
      <c r="G9" s="213" t="s">
        <v>4715</v>
      </c>
      <c r="H9" s="213"/>
      <c r="I9" s="213" t="s">
        <v>4716</v>
      </c>
      <c r="J9" s="215" t="s">
        <v>4717</v>
      </c>
    </row>
    <row r="10" spans="1:10">
      <c r="A10" s="208" t="s">
        <v>4734</v>
      </c>
      <c r="B10" s="210">
        <v>46252</v>
      </c>
      <c r="C10" s="209" t="s">
        <v>98</v>
      </c>
      <c r="D10" s="209" t="s">
        <v>4713</v>
      </c>
      <c r="E10" s="209"/>
      <c r="F10" s="209" t="s">
        <v>4714</v>
      </c>
      <c r="G10" s="209" t="s">
        <v>4715</v>
      </c>
      <c r="H10" s="209"/>
      <c r="I10" s="209" t="s">
        <v>4716</v>
      </c>
      <c r="J10" s="211" t="s">
        <v>4717</v>
      </c>
    </row>
    <row r="11" spans="1:10">
      <c r="A11" s="212" t="s">
        <v>4735</v>
      </c>
      <c r="B11" s="214">
        <v>46252</v>
      </c>
      <c r="C11" s="213" t="s">
        <v>32</v>
      </c>
      <c r="D11" s="213" t="s">
        <v>4713</v>
      </c>
      <c r="E11" s="213"/>
      <c r="F11" s="213" t="s">
        <v>4714</v>
      </c>
      <c r="G11" s="213" t="s">
        <v>4715</v>
      </c>
      <c r="H11" s="213"/>
      <c r="I11" s="213" t="s">
        <v>4716</v>
      </c>
      <c r="J11" s="215" t="s">
        <v>4719</v>
      </c>
    </row>
    <row r="12" spans="1:10">
      <c r="A12" s="208" t="s">
        <v>4736</v>
      </c>
      <c r="B12" s="210">
        <v>46252</v>
      </c>
      <c r="C12" s="209" t="s">
        <v>62</v>
      </c>
      <c r="D12" s="209" t="s">
        <v>4713</v>
      </c>
      <c r="E12" s="209"/>
      <c r="F12" s="209" t="s">
        <v>4714</v>
      </c>
      <c r="G12" s="209" t="s">
        <v>4715</v>
      </c>
      <c r="H12" s="209"/>
      <c r="I12" s="209" t="s">
        <v>4716</v>
      </c>
      <c r="J12" s="211" t="s">
        <v>4719</v>
      </c>
    </row>
    <row r="13" spans="1:10">
      <c r="A13" s="212" t="s">
        <v>4737</v>
      </c>
      <c r="B13" s="214">
        <v>46252</v>
      </c>
      <c r="C13" s="213" t="s">
        <v>66</v>
      </c>
      <c r="D13" s="213" t="s">
        <v>4713</v>
      </c>
      <c r="E13" s="213"/>
      <c r="F13" s="213" t="s">
        <v>4726</v>
      </c>
      <c r="G13" s="213" t="s">
        <v>4715</v>
      </c>
      <c r="H13" s="213"/>
      <c r="I13" s="213" t="s">
        <v>4716</v>
      </c>
      <c r="J13" s="215" t="s">
        <v>4719</v>
      </c>
    </row>
    <row r="14" spans="1:10">
      <c r="A14" s="208" t="s">
        <v>4738</v>
      </c>
      <c r="B14" s="210">
        <v>46252</v>
      </c>
      <c r="C14" s="209" t="s">
        <v>70</v>
      </c>
      <c r="D14" s="209" t="s">
        <v>4713</v>
      </c>
      <c r="E14" s="209"/>
      <c r="F14" s="209" t="s">
        <v>4714</v>
      </c>
      <c r="G14" s="209" t="s">
        <v>4715</v>
      </c>
      <c r="H14" s="209"/>
      <c r="I14" s="209" t="s">
        <v>4716</v>
      </c>
      <c r="J14" s="211" t="s">
        <v>4719</v>
      </c>
    </row>
    <row r="15" spans="1:10">
      <c r="A15" s="212" t="s">
        <v>4739</v>
      </c>
      <c r="B15" s="214">
        <v>46252</v>
      </c>
      <c r="C15" s="213" t="s">
        <v>73</v>
      </c>
      <c r="D15" s="213" t="s">
        <v>4713</v>
      </c>
      <c r="E15" s="213"/>
      <c r="F15" s="213" t="s">
        <v>4714</v>
      </c>
      <c r="G15" s="213" t="s">
        <v>4715</v>
      </c>
      <c r="H15" s="213"/>
      <c r="I15" s="213" t="s">
        <v>4716</v>
      </c>
      <c r="J15" s="215" t="s">
        <v>4719</v>
      </c>
    </row>
    <row r="16" spans="1:10">
      <c r="A16" s="208" t="s">
        <v>4740</v>
      </c>
      <c r="B16" s="210">
        <v>46252</v>
      </c>
      <c r="C16" s="209" t="s">
        <v>79</v>
      </c>
      <c r="D16" s="209" t="s">
        <v>4713</v>
      </c>
      <c r="E16" s="209"/>
      <c r="F16" s="209" t="s">
        <v>4714</v>
      </c>
      <c r="G16" s="209" t="s">
        <v>4715</v>
      </c>
      <c r="H16" s="209"/>
      <c r="I16" s="209" t="s">
        <v>4716</v>
      </c>
      <c r="J16" s="211" t="s">
        <v>4741</v>
      </c>
    </row>
    <row r="17" spans="1:10">
      <c r="A17" s="212" t="s">
        <v>4742</v>
      </c>
      <c r="B17" s="214">
        <v>46252</v>
      </c>
      <c r="C17" s="213" t="s">
        <v>71</v>
      </c>
      <c r="D17" s="213" t="s">
        <v>4713</v>
      </c>
      <c r="E17" s="213"/>
      <c r="F17" s="213" t="s">
        <v>4713</v>
      </c>
      <c r="G17" s="213" t="s">
        <v>4715</v>
      </c>
      <c r="H17" s="213"/>
      <c r="I17" s="213" t="s">
        <v>4716</v>
      </c>
      <c r="J17" s="215" t="s">
        <v>4719</v>
      </c>
    </row>
    <row r="18" spans="1:10">
      <c r="A18" s="208" t="s">
        <v>4743</v>
      </c>
      <c r="B18" s="210">
        <v>46253</v>
      </c>
      <c r="C18" s="209" t="s">
        <v>98</v>
      </c>
      <c r="D18" s="209" t="s">
        <v>4713</v>
      </c>
      <c r="E18" s="209"/>
      <c r="F18" s="209" t="s">
        <v>4714</v>
      </c>
      <c r="G18" s="209" t="s">
        <v>4715</v>
      </c>
      <c r="H18" s="209"/>
      <c r="I18" s="209" t="s">
        <v>4716</v>
      </c>
      <c r="J18" s="211" t="s">
        <v>4717</v>
      </c>
    </row>
    <row r="19" spans="1:10">
      <c r="A19" s="212" t="s">
        <v>4744</v>
      </c>
      <c r="B19" s="214">
        <v>46253</v>
      </c>
      <c r="C19" s="213" t="s">
        <v>32</v>
      </c>
      <c r="D19" s="213" t="s">
        <v>4713</v>
      </c>
      <c r="E19" s="213"/>
      <c r="F19" s="213" t="s">
        <v>4714</v>
      </c>
      <c r="G19" s="213" t="s">
        <v>4715</v>
      </c>
      <c r="H19" s="213"/>
      <c r="I19" s="213" t="s">
        <v>4716</v>
      </c>
      <c r="J19" s="215" t="s">
        <v>4719</v>
      </c>
    </row>
    <row r="20" spans="1:10">
      <c r="A20" s="208" t="s">
        <v>4745</v>
      </c>
      <c r="B20" s="210">
        <v>46253</v>
      </c>
      <c r="C20" s="209" t="s">
        <v>62</v>
      </c>
      <c r="D20" s="209" t="s">
        <v>4713</v>
      </c>
      <c r="E20" s="209"/>
      <c r="F20" s="209" t="s">
        <v>4714</v>
      </c>
      <c r="G20" s="209" t="s">
        <v>4715</v>
      </c>
      <c r="H20" s="209"/>
      <c r="I20" s="209" t="s">
        <v>4716</v>
      </c>
      <c r="J20" s="211" t="s">
        <v>4719</v>
      </c>
    </row>
    <row r="21" spans="1:10">
      <c r="A21" s="212" t="s">
        <v>4746</v>
      </c>
      <c r="B21" s="214">
        <v>46253</v>
      </c>
      <c r="C21" s="213" t="s">
        <v>66</v>
      </c>
      <c r="D21" s="213" t="s">
        <v>4713</v>
      </c>
      <c r="E21" s="213"/>
      <c r="F21" s="213" t="s">
        <v>4726</v>
      </c>
      <c r="G21" s="213" t="s">
        <v>4715</v>
      </c>
      <c r="H21" s="213"/>
      <c r="I21" s="213" t="s">
        <v>4716</v>
      </c>
      <c r="J21" s="215" t="s">
        <v>4719</v>
      </c>
    </row>
    <row r="22" spans="1:10">
      <c r="A22" s="208" t="s">
        <v>4747</v>
      </c>
      <c r="B22" s="210">
        <v>46253</v>
      </c>
      <c r="C22" s="209" t="s">
        <v>70</v>
      </c>
      <c r="D22" s="209" t="s">
        <v>4713</v>
      </c>
      <c r="E22" s="209"/>
      <c r="F22" s="209" t="s">
        <v>4714</v>
      </c>
      <c r="G22" s="209" t="s">
        <v>4715</v>
      </c>
      <c r="H22" s="209"/>
      <c r="I22" s="209" t="s">
        <v>4716</v>
      </c>
      <c r="J22" s="211" t="s">
        <v>4719</v>
      </c>
    </row>
    <row r="23" spans="1:10">
      <c r="A23" s="212" t="s">
        <v>4748</v>
      </c>
      <c r="B23" s="214">
        <v>46253</v>
      </c>
      <c r="C23" s="213" t="s">
        <v>73</v>
      </c>
      <c r="D23" s="213" t="s">
        <v>4713</v>
      </c>
      <c r="E23" s="213"/>
      <c r="F23" s="213" t="s">
        <v>4714</v>
      </c>
      <c r="G23" s="213" t="s">
        <v>4715</v>
      </c>
      <c r="H23" s="213"/>
      <c r="I23" s="213" t="s">
        <v>4716</v>
      </c>
      <c r="J23" s="215" t="s">
        <v>4719</v>
      </c>
    </row>
    <row r="24" spans="1:10">
      <c r="A24" s="208" t="s">
        <v>4749</v>
      </c>
      <c r="B24" s="210">
        <v>46253</v>
      </c>
      <c r="C24" s="209" t="s">
        <v>79</v>
      </c>
      <c r="D24" s="209" t="s">
        <v>4713</v>
      </c>
      <c r="E24" s="209"/>
      <c r="F24" s="209" t="s">
        <v>4714</v>
      </c>
      <c r="G24" s="209" t="s">
        <v>4715</v>
      </c>
      <c r="H24" s="209"/>
      <c r="I24" s="209" t="s">
        <v>4716</v>
      </c>
      <c r="J24" s="211" t="s">
        <v>4741</v>
      </c>
    </row>
    <row r="25" spans="1:10">
      <c r="A25" s="212" t="s">
        <v>4750</v>
      </c>
      <c r="B25" s="214">
        <v>46253</v>
      </c>
      <c r="C25" s="213" t="s">
        <v>71</v>
      </c>
      <c r="D25" s="213" t="s">
        <v>4713</v>
      </c>
      <c r="E25" s="213"/>
      <c r="F25" s="213" t="s">
        <v>4713</v>
      </c>
      <c r="G25" s="213" t="s">
        <v>4715</v>
      </c>
      <c r="H25" s="213"/>
      <c r="I25" s="213" t="s">
        <v>4716</v>
      </c>
      <c r="J25" s="215" t="s">
        <v>4719</v>
      </c>
    </row>
    <row r="26" spans="1:10">
      <c r="A26" s="208" t="s">
        <v>4751</v>
      </c>
      <c r="B26" s="210">
        <v>46254</v>
      </c>
      <c r="C26" s="209" t="s">
        <v>98</v>
      </c>
      <c r="D26" s="209" t="s">
        <v>4713</v>
      </c>
      <c r="E26" s="209"/>
      <c r="F26" s="209" t="s">
        <v>4714</v>
      </c>
      <c r="G26" s="209" t="s">
        <v>4715</v>
      </c>
      <c r="H26" s="209"/>
      <c r="I26" s="209" t="s">
        <v>4716</v>
      </c>
      <c r="J26" s="211" t="s">
        <v>4717</v>
      </c>
    </row>
    <row r="27" spans="1:10">
      <c r="A27" s="212" t="s">
        <v>4752</v>
      </c>
      <c r="B27" s="214">
        <v>46254</v>
      </c>
      <c r="C27" s="213" t="s">
        <v>32</v>
      </c>
      <c r="D27" s="213" t="s">
        <v>4713</v>
      </c>
      <c r="E27" s="213"/>
      <c r="F27" s="213" t="s">
        <v>4714</v>
      </c>
      <c r="G27" s="213" t="s">
        <v>4715</v>
      </c>
      <c r="H27" s="213"/>
      <c r="I27" s="213" t="s">
        <v>4716</v>
      </c>
      <c r="J27" s="215" t="s">
        <v>4719</v>
      </c>
    </row>
    <row r="28" spans="1:10">
      <c r="A28" s="208" t="s">
        <v>4753</v>
      </c>
      <c r="B28" s="210">
        <v>46254</v>
      </c>
      <c r="C28" s="209" t="s">
        <v>62</v>
      </c>
      <c r="D28" s="209" t="s">
        <v>4713</v>
      </c>
      <c r="E28" s="209"/>
      <c r="F28" s="209" t="s">
        <v>4714</v>
      </c>
      <c r="G28" s="209" t="s">
        <v>4715</v>
      </c>
      <c r="H28" s="209"/>
      <c r="I28" s="209" t="s">
        <v>4716</v>
      </c>
      <c r="J28" s="211" t="s">
        <v>4719</v>
      </c>
    </row>
    <row r="29" spans="1:10">
      <c r="A29" s="212" t="s">
        <v>4754</v>
      </c>
      <c r="B29" s="214">
        <v>46254</v>
      </c>
      <c r="C29" s="213" t="s">
        <v>66</v>
      </c>
      <c r="D29" s="213" t="s">
        <v>4713</v>
      </c>
      <c r="E29" s="213"/>
      <c r="F29" s="213" t="s">
        <v>4726</v>
      </c>
      <c r="G29" s="213" t="s">
        <v>4715</v>
      </c>
      <c r="H29" s="213"/>
      <c r="I29" s="213" t="s">
        <v>4716</v>
      </c>
      <c r="J29" s="215" t="s">
        <v>4719</v>
      </c>
    </row>
    <row r="30" spans="1:10">
      <c r="A30" s="208" t="s">
        <v>4755</v>
      </c>
      <c r="B30" s="210">
        <v>46254</v>
      </c>
      <c r="C30" s="209" t="s">
        <v>70</v>
      </c>
      <c r="D30" s="209" t="s">
        <v>4713</v>
      </c>
      <c r="E30" s="209"/>
      <c r="F30" s="209" t="s">
        <v>4714</v>
      </c>
      <c r="G30" s="209" t="s">
        <v>4715</v>
      </c>
      <c r="H30" s="209"/>
      <c r="I30" s="209" t="s">
        <v>4716</v>
      </c>
      <c r="J30" s="211" t="s">
        <v>4719</v>
      </c>
    </row>
    <row r="31" spans="1:10">
      <c r="A31" s="212" t="s">
        <v>4756</v>
      </c>
      <c r="B31" s="214">
        <v>46254</v>
      </c>
      <c r="C31" s="213" t="s">
        <v>73</v>
      </c>
      <c r="D31" s="213" t="s">
        <v>4713</v>
      </c>
      <c r="E31" s="213"/>
      <c r="F31" s="213" t="s">
        <v>4714</v>
      </c>
      <c r="G31" s="213" t="s">
        <v>4715</v>
      </c>
      <c r="H31" s="213"/>
      <c r="I31" s="213" t="s">
        <v>4716</v>
      </c>
      <c r="J31" s="215" t="s">
        <v>4719</v>
      </c>
    </row>
    <row r="32" spans="1:10">
      <c r="A32" s="208" t="s">
        <v>4757</v>
      </c>
      <c r="B32" s="210">
        <v>46254</v>
      </c>
      <c r="C32" s="209" t="s">
        <v>79</v>
      </c>
      <c r="D32" s="209" t="s">
        <v>4713</v>
      </c>
      <c r="E32" s="209"/>
      <c r="F32" s="209" t="s">
        <v>4714</v>
      </c>
      <c r="G32" s="209" t="s">
        <v>4715</v>
      </c>
      <c r="H32" s="209"/>
      <c r="I32" s="209" t="s">
        <v>4716</v>
      </c>
      <c r="J32" s="211" t="s">
        <v>4741</v>
      </c>
    </row>
    <row r="33" spans="1:10">
      <c r="A33" s="212" t="s">
        <v>4758</v>
      </c>
      <c r="B33" s="214">
        <v>46254</v>
      </c>
      <c r="C33" s="213" t="s">
        <v>71</v>
      </c>
      <c r="D33" s="213" t="s">
        <v>4713</v>
      </c>
      <c r="E33" s="213"/>
      <c r="F33" s="213" t="s">
        <v>4713</v>
      </c>
      <c r="G33" s="213" t="s">
        <v>4715</v>
      </c>
      <c r="H33" s="213"/>
      <c r="I33" s="213" t="s">
        <v>4716</v>
      </c>
      <c r="J33" s="215" t="s">
        <v>4719</v>
      </c>
    </row>
    <row r="34" spans="1:10">
      <c r="A34" s="208" t="s">
        <v>4759</v>
      </c>
      <c r="B34" s="210">
        <v>46255</v>
      </c>
      <c r="C34" s="209" t="s">
        <v>98</v>
      </c>
      <c r="D34" s="209" t="s">
        <v>4713</v>
      </c>
      <c r="E34" s="209"/>
      <c r="F34" s="209" t="s">
        <v>4714</v>
      </c>
      <c r="G34" s="209" t="s">
        <v>4715</v>
      </c>
      <c r="H34" s="209"/>
      <c r="I34" s="209" t="s">
        <v>4716</v>
      </c>
      <c r="J34" s="211" t="s">
        <v>4717</v>
      </c>
    </row>
    <row r="35" spans="1:10">
      <c r="A35" s="212" t="s">
        <v>4760</v>
      </c>
      <c r="B35" s="214">
        <v>46255</v>
      </c>
      <c r="C35" s="213" t="s">
        <v>32</v>
      </c>
      <c r="D35" s="213" t="s">
        <v>4713</v>
      </c>
      <c r="E35" s="213"/>
      <c r="F35" s="213" t="s">
        <v>4714</v>
      </c>
      <c r="G35" s="213" t="s">
        <v>4715</v>
      </c>
      <c r="H35" s="213"/>
      <c r="I35" s="213" t="s">
        <v>4716</v>
      </c>
      <c r="J35" s="215" t="s">
        <v>4719</v>
      </c>
    </row>
    <row r="36" spans="1:10">
      <c r="A36" s="208" t="s">
        <v>4761</v>
      </c>
      <c r="B36" s="210">
        <v>46255</v>
      </c>
      <c r="C36" s="209" t="s">
        <v>62</v>
      </c>
      <c r="D36" s="209" t="s">
        <v>4713</v>
      </c>
      <c r="E36" s="209"/>
      <c r="F36" s="209" t="s">
        <v>4714</v>
      </c>
      <c r="G36" s="209" t="s">
        <v>4715</v>
      </c>
      <c r="H36" s="209"/>
      <c r="I36" s="209" t="s">
        <v>4716</v>
      </c>
      <c r="J36" s="211" t="s">
        <v>4719</v>
      </c>
    </row>
    <row r="37" spans="1:10">
      <c r="A37" s="212" t="s">
        <v>4762</v>
      </c>
      <c r="B37" s="214">
        <v>46255</v>
      </c>
      <c r="C37" s="213" t="s">
        <v>66</v>
      </c>
      <c r="D37" s="213" t="s">
        <v>4713</v>
      </c>
      <c r="E37" s="213"/>
      <c r="F37" s="213" t="s">
        <v>4726</v>
      </c>
      <c r="G37" s="213" t="s">
        <v>4715</v>
      </c>
      <c r="H37" s="213"/>
      <c r="I37" s="213" t="s">
        <v>4716</v>
      </c>
      <c r="J37" s="215" t="s">
        <v>4719</v>
      </c>
    </row>
    <row r="38" spans="1:10">
      <c r="A38" s="208" t="s">
        <v>4763</v>
      </c>
      <c r="B38" s="210">
        <v>46255</v>
      </c>
      <c r="C38" s="209" t="s">
        <v>70</v>
      </c>
      <c r="D38" s="209" t="s">
        <v>4713</v>
      </c>
      <c r="E38" s="209"/>
      <c r="F38" s="209" t="s">
        <v>4714</v>
      </c>
      <c r="G38" s="209" t="s">
        <v>4715</v>
      </c>
      <c r="H38" s="209"/>
      <c r="I38" s="209" t="s">
        <v>4716</v>
      </c>
      <c r="J38" s="211" t="s">
        <v>4719</v>
      </c>
    </row>
    <row r="39" spans="1:10">
      <c r="A39" s="212" t="s">
        <v>4764</v>
      </c>
      <c r="B39" s="214">
        <v>46255</v>
      </c>
      <c r="C39" s="213" t="s">
        <v>73</v>
      </c>
      <c r="D39" s="213" t="s">
        <v>4713</v>
      </c>
      <c r="E39" s="213"/>
      <c r="F39" s="213" t="s">
        <v>4714</v>
      </c>
      <c r="G39" s="213" t="s">
        <v>4715</v>
      </c>
      <c r="H39" s="213"/>
      <c r="I39" s="213" t="s">
        <v>4716</v>
      </c>
      <c r="J39" s="215" t="s">
        <v>4719</v>
      </c>
    </row>
    <row r="40" spans="1:10">
      <c r="A40" s="208" t="s">
        <v>4765</v>
      </c>
      <c r="B40" s="210">
        <v>46255</v>
      </c>
      <c r="C40" s="209" t="s">
        <v>79</v>
      </c>
      <c r="D40" s="209" t="s">
        <v>4713</v>
      </c>
      <c r="E40" s="209"/>
      <c r="F40" s="209" t="s">
        <v>4714</v>
      </c>
      <c r="G40" s="209" t="s">
        <v>4715</v>
      </c>
      <c r="H40" s="209"/>
      <c r="I40" s="209" t="s">
        <v>4716</v>
      </c>
      <c r="J40" s="211" t="s">
        <v>4741</v>
      </c>
    </row>
    <row r="41" spans="1:10">
      <c r="A41" s="212" t="s">
        <v>4766</v>
      </c>
      <c r="B41" s="214">
        <v>46255</v>
      </c>
      <c r="C41" s="213" t="s">
        <v>71</v>
      </c>
      <c r="D41" s="213" t="s">
        <v>4713</v>
      </c>
      <c r="E41" s="213"/>
      <c r="F41" s="213" t="s">
        <v>4713</v>
      </c>
      <c r="G41" s="213" t="s">
        <v>4715</v>
      </c>
      <c r="H41" s="213"/>
      <c r="I41" s="213" t="s">
        <v>4716</v>
      </c>
      <c r="J41" s="215" t="s">
        <v>4719</v>
      </c>
    </row>
    <row r="42" spans="1:10">
      <c r="A42" s="208" t="s">
        <v>4767</v>
      </c>
      <c r="B42" s="210">
        <v>46258</v>
      </c>
      <c r="C42" s="209" t="s">
        <v>98</v>
      </c>
      <c r="D42" s="209" t="s">
        <v>4713</v>
      </c>
      <c r="E42" s="209"/>
      <c r="F42" s="209" t="s">
        <v>4714</v>
      </c>
      <c r="G42" s="209" t="s">
        <v>4715</v>
      </c>
      <c r="H42" s="209"/>
      <c r="I42" s="209" t="s">
        <v>4716</v>
      </c>
      <c r="J42" s="211" t="s">
        <v>4717</v>
      </c>
    </row>
    <row r="43" spans="1:10">
      <c r="A43" s="212" t="s">
        <v>4768</v>
      </c>
      <c r="B43" s="214">
        <v>46258</v>
      </c>
      <c r="C43" s="213" t="s">
        <v>32</v>
      </c>
      <c r="D43" s="213" t="s">
        <v>4713</v>
      </c>
      <c r="E43" s="213"/>
      <c r="F43" s="213" t="s">
        <v>4714</v>
      </c>
      <c r="G43" s="213" t="s">
        <v>4715</v>
      </c>
      <c r="H43" s="213"/>
      <c r="I43" s="213" t="s">
        <v>4716</v>
      </c>
      <c r="J43" s="215" t="s">
        <v>4719</v>
      </c>
    </row>
    <row r="44" spans="1:10">
      <c r="A44" s="208" t="s">
        <v>4769</v>
      </c>
      <c r="B44" s="210">
        <v>46258</v>
      </c>
      <c r="C44" s="209" t="s">
        <v>62</v>
      </c>
      <c r="D44" s="209" t="s">
        <v>4713</v>
      </c>
      <c r="E44" s="209"/>
      <c r="F44" s="209" t="s">
        <v>4714</v>
      </c>
      <c r="G44" s="209" t="s">
        <v>4715</v>
      </c>
      <c r="H44" s="209"/>
      <c r="I44" s="209" t="s">
        <v>4716</v>
      </c>
      <c r="J44" s="211" t="s">
        <v>4719</v>
      </c>
    </row>
    <row r="45" spans="1:10">
      <c r="A45" s="212" t="s">
        <v>4770</v>
      </c>
      <c r="B45" s="214">
        <v>46258</v>
      </c>
      <c r="C45" s="213" t="s">
        <v>66</v>
      </c>
      <c r="D45" s="213" t="s">
        <v>4713</v>
      </c>
      <c r="E45" s="213"/>
      <c r="F45" s="213" t="s">
        <v>4726</v>
      </c>
      <c r="G45" s="213" t="s">
        <v>4715</v>
      </c>
      <c r="H45" s="213"/>
      <c r="I45" s="213" t="s">
        <v>4716</v>
      </c>
      <c r="J45" s="215" t="s">
        <v>4719</v>
      </c>
    </row>
    <row r="46" spans="1:10">
      <c r="A46" s="208" t="s">
        <v>4771</v>
      </c>
      <c r="B46" s="210">
        <v>46258</v>
      </c>
      <c r="C46" s="209" t="s">
        <v>70</v>
      </c>
      <c r="D46" s="209" t="s">
        <v>4713</v>
      </c>
      <c r="E46" s="209"/>
      <c r="F46" s="209" t="s">
        <v>4714</v>
      </c>
      <c r="G46" s="209" t="s">
        <v>4715</v>
      </c>
      <c r="H46" s="209"/>
      <c r="I46" s="209" t="s">
        <v>4716</v>
      </c>
      <c r="J46" s="211" t="s">
        <v>4719</v>
      </c>
    </row>
    <row r="47" spans="1:10">
      <c r="A47" s="212" t="s">
        <v>4772</v>
      </c>
      <c r="B47" s="214">
        <v>46258</v>
      </c>
      <c r="C47" s="213" t="s">
        <v>73</v>
      </c>
      <c r="D47" s="213" t="s">
        <v>4713</v>
      </c>
      <c r="E47" s="213"/>
      <c r="F47" s="213" t="s">
        <v>4714</v>
      </c>
      <c r="G47" s="213" t="s">
        <v>4715</v>
      </c>
      <c r="H47" s="213"/>
      <c r="I47" s="213" t="s">
        <v>4716</v>
      </c>
      <c r="J47" s="215" t="s">
        <v>4719</v>
      </c>
    </row>
    <row r="48" spans="1:10">
      <c r="A48" s="208" t="s">
        <v>4773</v>
      </c>
      <c r="B48" s="210">
        <v>46258</v>
      </c>
      <c r="C48" s="209" t="s">
        <v>79</v>
      </c>
      <c r="D48" s="209" t="s">
        <v>4713</v>
      </c>
      <c r="E48" s="209"/>
      <c r="F48" s="209" t="s">
        <v>4714</v>
      </c>
      <c r="G48" s="209" t="s">
        <v>4715</v>
      </c>
      <c r="H48" s="209"/>
      <c r="I48" s="209" t="s">
        <v>4716</v>
      </c>
      <c r="J48" s="211" t="s">
        <v>4741</v>
      </c>
    </row>
    <row r="49" spans="1:10">
      <c r="A49" s="212" t="s">
        <v>4774</v>
      </c>
      <c r="B49" s="214">
        <v>46258</v>
      </c>
      <c r="C49" s="213" t="s">
        <v>71</v>
      </c>
      <c r="D49" s="213" t="s">
        <v>4713</v>
      </c>
      <c r="E49" s="213"/>
      <c r="F49" s="213" t="s">
        <v>4713</v>
      </c>
      <c r="G49" s="213" t="s">
        <v>4715</v>
      </c>
      <c r="H49" s="213"/>
      <c r="I49" s="213" t="s">
        <v>4716</v>
      </c>
      <c r="J49" s="215" t="s">
        <v>4719</v>
      </c>
    </row>
    <row r="50" spans="1:10">
      <c r="A50" s="208" t="s">
        <v>4775</v>
      </c>
      <c r="B50" s="210">
        <v>46259</v>
      </c>
      <c r="C50" s="209" t="s">
        <v>98</v>
      </c>
      <c r="D50" s="209" t="s">
        <v>4776</v>
      </c>
      <c r="E50" s="209"/>
      <c r="F50" s="209" t="s">
        <v>4777</v>
      </c>
      <c r="G50" s="209" t="s">
        <v>4715</v>
      </c>
      <c r="H50" s="209"/>
      <c r="I50" s="209" t="s">
        <v>4716</v>
      </c>
      <c r="J50" s="211" t="s">
        <v>4778</v>
      </c>
    </row>
    <row r="51" spans="1:10">
      <c r="A51" s="212" t="s">
        <v>4779</v>
      </c>
      <c r="B51" s="214">
        <v>46259</v>
      </c>
      <c r="C51" s="213" t="s">
        <v>32</v>
      </c>
      <c r="D51" s="213" t="s">
        <v>4776</v>
      </c>
      <c r="E51" s="213"/>
      <c r="F51" s="213" t="s">
        <v>4780</v>
      </c>
      <c r="G51" s="213" t="s">
        <v>4715</v>
      </c>
      <c r="H51" s="213"/>
      <c r="I51" s="213" t="s">
        <v>4716</v>
      </c>
      <c r="J51" s="215" t="s">
        <v>4781</v>
      </c>
    </row>
    <row r="52" spans="1:10">
      <c r="A52" s="208" t="s">
        <v>4782</v>
      </c>
      <c r="B52" s="210">
        <v>46259</v>
      </c>
      <c r="C52" s="209" t="s">
        <v>62</v>
      </c>
      <c r="D52" s="209" t="s">
        <v>4776</v>
      </c>
      <c r="E52" s="209"/>
      <c r="F52" s="209" t="s">
        <v>4777</v>
      </c>
      <c r="G52" s="209" t="s">
        <v>4715</v>
      </c>
      <c r="H52" s="209"/>
      <c r="I52" s="209" t="s">
        <v>4716</v>
      </c>
      <c r="J52" s="211" t="s">
        <v>4778</v>
      </c>
    </row>
    <row r="53" spans="1:10">
      <c r="A53" s="212" t="s">
        <v>4783</v>
      </c>
      <c r="B53" s="214">
        <v>46259</v>
      </c>
      <c r="C53" s="213" t="s">
        <v>66</v>
      </c>
      <c r="D53" s="213" t="s">
        <v>4776</v>
      </c>
      <c r="E53" s="213"/>
      <c r="F53" s="213" t="s">
        <v>4777</v>
      </c>
      <c r="G53" s="213" t="s">
        <v>4715</v>
      </c>
      <c r="H53" s="213"/>
      <c r="I53" s="213" t="s">
        <v>4716</v>
      </c>
      <c r="J53" s="215" t="s">
        <v>4778</v>
      </c>
    </row>
    <row r="54" spans="1:10">
      <c r="A54" s="208" t="s">
        <v>4784</v>
      </c>
      <c r="B54" s="210">
        <v>46259</v>
      </c>
      <c r="C54" s="209" t="s">
        <v>70</v>
      </c>
      <c r="D54" s="209" t="s">
        <v>4776</v>
      </c>
      <c r="E54" s="209"/>
      <c r="F54" s="209" t="s">
        <v>4777</v>
      </c>
      <c r="G54" s="209" t="s">
        <v>4715</v>
      </c>
      <c r="H54" s="209"/>
      <c r="I54" s="209" t="s">
        <v>4716</v>
      </c>
      <c r="J54" s="211" t="s">
        <v>4778</v>
      </c>
    </row>
    <row r="55" spans="1:10">
      <c r="A55" s="212" t="s">
        <v>4785</v>
      </c>
      <c r="B55" s="214">
        <v>46259</v>
      </c>
      <c r="C55" s="213" t="s">
        <v>73</v>
      </c>
      <c r="D55" s="213" t="s">
        <v>4776</v>
      </c>
      <c r="E55" s="213"/>
      <c r="F55" s="213" t="s">
        <v>4777</v>
      </c>
      <c r="G55" s="213" t="s">
        <v>4715</v>
      </c>
      <c r="H55" s="213"/>
      <c r="I55" s="213" t="s">
        <v>4716</v>
      </c>
      <c r="J55" s="215" t="s">
        <v>4778</v>
      </c>
    </row>
    <row r="56" spans="1:10">
      <c r="A56" s="208" t="s">
        <v>4786</v>
      </c>
      <c r="B56" s="210">
        <v>46259</v>
      </c>
      <c r="C56" s="209" t="s">
        <v>79</v>
      </c>
      <c r="D56" s="209" t="s">
        <v>4776</v>
      </c>
      <c r="E56" s="209"/>
      <c r="F56" s="209" t="s">
        <v>4777</v>
      </c>
      <c r="G56" s="209" t="s">
        <v>4715</v>
      </c>
      <c r="H56" s="209"/>
      <c r="I56" s="209" t="s">
        <v>4716</v>
      </c>
      <c r="J56" s="211" t="s">
        <v>4778</v>
      </c>
    </row>
    <row r="57" spans="1:10">
      <c r="A57" s="212" t="s">
        <v>4787</v>
      </c>
      <c r="B57" s="214">
        <v>46259</v>
      </c>
      <c r="C57" s="213" t="s">
        <v>71</v>
      </c>
      <c r="D57" s="213" t="s">
        <v>4776</v>
      </c>
      <c r="E57" s="213"/>
      <c r="F57" s="213" t="s">
        <v>4788</v>
      </c>
      <c r="G57" s="213" t="s">
        <v>4715</v>
      </c>
      <c r="H57" s="213"/>
      <c r="I57" s="213" t="s">
        <v>4716</v>
      </c>
      <c r="J57" s="215" t="s">
        <v>4789</v>
      </c>
    </row>
    <row r="58" spans="1:10">
      <c r="A58" s="166" t="s">
        <v>4790</v>
      </c>
      <c r="B58" s="202">
        <v>46265</v>
      </c>
      <c r="C58" s="166" t="s">
        <v>74</v>
      </c>
      <c r="D58" s="166" t="s">
        <v>4713</v>
      </c>
      <c r="E58" s="166"/>
      <c r="F58" s="166"/>
      <c r="G58" s="166" t="s">
        <v>4791</v>
      </c>
      <c r="H58" s="166" t="s">
        <v>4792</v>
      </c>
      <c r="I58" s="166" t="s">
        <v>4716</v>
      </c>
      <c r="J58" s="166" t="s">
        <v>4793</v>
      </c>
    </row>
    <row r="59" spans="1:10">
      <c r="A59" s="166" t="s">
        <v>4794</v>
      </c>
      <c r="B59" s="202">
        <v>46276</v>
      </c>
      <c r="C59" s="166" t="s">
        <v>32</v>
      </c>
      <c r="D59" s="166" t="s">
        <v>4713</v>
      </c>
      <c r="E59" s="166"/>
      <c r="F59" s="166" t="s">
        <v>4795</v>
      </c>
      <c r="G59" s="166" t="s">
        <v>4796</v>
      </c>
      <c r="H59" s="166" t="s">
        <v>4797</v>
      </c>
      <c r="I59" s="166" t="s">
        <v>4716</v>
      </c>
      <c r="J59" s="166" t="s">
        <v>4798</v>
      </c>
    </row>
    <row r="60" spans="1:10">
      <c r="A60" s="166" t="s">
        <v>4799</v>
      </c>
      <c r="B60" s="202">
        <v>46276</v>
      </c>
      <c r="C60" s="166" t="s">
        <v>62</v>
      </c>
      <c r="D60" s="166" t="s">
        <v>4713</v>
      </c>
      <c r="E60" s="166"/>
      <c r="F60" s="166" t="s">
        <v>4800</v>
      </c>
      <c r="G60" s="166" t="s">
        <v>4715</v>
      </c>
      <c r="H60" s="166" t="s">
        <v>4801</v>
      </c>
      <c r="I60" s="166" t="s">
        <v>4716</v>
      </c>
      <c r="J60" s="166" t="s">
        <v>4802</v>
      </c>
    </row>
    <row r="61" spans="1:10">
      <c r="A61" s="166" t="s">
        <v>4803</v>
      </c>
      <c r="B61" s="202">
        <v>46276</v>
      </c>
      <c r="C61" s="166" t="s">
        <v>87</v>
      </c>
      <c r="D61" s="166" t="s">
        <v>4713</v>
      </c>
      <c r="E61" s="166"/>
      <c r="F61" s="166"/>
      <c r="G61" s="166" t="s">
        <v>4804</v>
      </c>
      <c r="H61" s="166" t="s">
        <v>4805</v>
      </c>
      <c r="I61" s="166" t="s">
        <v>4806</v>
      </c>
      <c r="J61" s="166" t="s">
        <v>4807</v>
      </c>
    </row>
    <row r="62" spans="1:10">
      <c r="A62" s="166" t="s">
        <v>4808</v>
      </c>
      <c r="B62" s="202">
        <v>46283</v>
      </c>
      <c r="C62" s="166" t="s">
        <v>32</v>
      </c>
      <c r="D62" s="166" t="s">
        <v>4776</v>
      </c>
      <c r="E62" s="166"/>
      <c r="F62" s="166" t="s">
        <v>4809</v>
      </c>
      <c r="G62" s="166" t="s">
        <v>4715</v>
      </c>
      <c r="H62" s="166" t="s">
        <v>4810</v>
      </c>
      <c r="I62" s="166" t="s">
        <v>4716</v>
      </c>
      <c r="J62" s="166" t="s">
        <v>4811</v>
      </c>
    </row>
    <row r="63" spans="1:10">
      <c r="A63" s="166" t="s">
        <v>4812</v>
      </c>
      <c r="B63" s="436" t="s">
        <v>4813</v>
      </c>
      <c r="C63" s="166" t="s">
        <v>62</v>
      </c>
      <c r="D63" s="166" t="s">
        <v>4776</v>
      </c>
      <c r="E63" s="166"/>
      <c r="F63" s="166" t="s">
        <v>4814</v>
      </c>
      <c r="G63" s="166" t="s">
        <v>4815</v>
      </c>
      <c r="H63" s="436" t="s">
        <v>4816</v>
      </c>
      <c r="I63" s="166" t="s">
        <v>4716</v>
      </c>
      <c r="J63" s="166" t="s">
        <v>4817</v>
      </c>
    </row>
    <row r="64" spans="1:10">
      <c r="A64" s="166" t="s">
        <v>4818</v>
      </c>
      <c r="B64" s="436" t="s">
        <v>4813</v>
      </c>
      <c r="C64" s="166" t="s">
        <v>66</v>
      </c>
      <c r="D64" s="166" t="s">
        <v>4776</v>
      </c>
      <c r="E64" s="166"/>
      <c r="F64" s="166" t="s">
        <v>4819</v>
      </c>
      <c r="G64" s="166" t="s">
        <v>4715</v>
      </c>
      <c r="H64" s="436" t="s">
        <v>4820</v>
      </c>
      <c r="I64" s="166" t="s">
        <v>4806</v>
      </c>
      <c r="J64" s="166" t="s">
        <v>4821</v>
      </c>
    </row>
    <row r="65" spans="1:10">
      <c r="A65" s="166" t="s">
        <v>4822</v>
      </c>
      <c r="B65" s="166" t="s">
        <v>4813</v>
      </c>
      <c r="C65" s="166" t="s">
        <v>70</v>
      </c>
      <c r="D65" s="166" t="s">
        <v>4776</v>
      </c>
      <c r="E65" s="166"/>
      <c r="F65" s="166" t="s">
        <v>4823</v>
      </c>
      <c r="G65" s="166" t="s">
        <v>4715</v>
      </c>
      <c r="H65" s="166"/>
      <c r="I65" s="166" t="s">
        <v>4716</v>
      </c>
      <c r="J65" s="166" t="s">
        <v>4824</v>
      </c>
    </row>
    <row r="66" spans="1:10">
      <c r="A66" s="166" t="s">
        <v>4825</v>
      </c>
      <c r="B66" s="436" t="s">
        <v>4826</v>
      </c>
      <c r="C66" s="166" t="s">
        <v>66</v>
      </c>
      <c r="D66" s="166" t="s">
        <v>4776</v>
      </c>
      <c r="E66" s="166"/>
      <c r="F66" s="166" t="s">
        <v>4827</v>
      </c>
      <c r="G66" s="166" t="s">
        <v>4715</v>
      </c>
      <c r="H66" s="436" t="s">
        <v>4828</v>
      </c>
      <c r="I66" s="166" t="s">
        <v>4806</v>
      </c>
      <c r="J66" s="166" t="s">
        <v>4829</v>
      </c>
    </row>
    <row r="67" spans="1:10">
      <c r="A67" s="166" t="s">
        <v>4830</v>
      </c>
      <c r="B67" s="436" t="s">
        <v>4831</v>
      </c>
      <c r="C67" s="166" t="s">
        <v>70</v>
      </c>
      <c r="D67" s="166" t="s">
        <v>4776</v>
      </c>
      <c r="E67" s="166"/>
      <c r="F67" s="166" t="s">
        <v>4832</v>
      </c>
      <c r="G67" s="166" t="s">
        <v>4715</v>
      </c>
      <c r="H67" s="436" t="s">
        <v>4833</v>
      </c>
      <c r="I67" s="166" t="s">
        <v>4806</v>
      </c>
      <c r="J67" s="166" t="s">
        <v>4834</v>
      </c>
    </row>
    <row r="68" spans="1:10">
      <c r="A68" s="166" t="s">
        <v>4835</v>
      </c>
      <c r="B68" s="166" t="s">
        <v>4836</v>
      </c>
      <c r="C68" s="166" t="s">
        <v>98</v>
      </c>
      <c r="D68" s="166" t="s">
        <v>4776</v>
      </c>
      <c r="E68" s="166"/>
      <c r="F68" s="166" t="s">
        <v>4837</v>
      </c>
      <c r="G68" s="166" t="s">
        <v>4715</v>
      </c>
      <c r="H68" s="166"/>
      <c r="I68" s="166" t="s">
        <v>4716</v>
      </c>
      <c r="J68" s="166" t="s">
        <v>4838</v>
      </c>
    </row>
    <row r="69" spans="1:10">
      <c r="A69" s="166" t="s">
        <v>4839</v>
      </c>
      <c r="B69" s="166" t="s">
        <v>4836</v>
      </c>
      <c r="C69" s="166" t="s">
        <v>79</v>
      </c>
      <c r="D69" s="166" t="s">
        <v>4776</v>
      </c>
      <c r="E69" s="166"/>
      <c r="F69" s="166" t="s">
        <v>4832</v>
      </c>
      <c r="G69" s="166" t="s">
        <v>4715</v>
      </c>
      <c r="H69" s="166"/>
      <c r="I69" s="166" t="s">
        <v>4716</v>
      </c>
      <c r="J69" s="166" t="s">
        <v>4840</v>
      </c>
    </row>
    <row r="70" spans="1:10">
      <c r="A70" s="166" t="s">
        <v>4841</v>
      </c>
      <c r="B70" s="202">
        <v>46303</v>
      </c>
      <c r="C70" s="166" t="s">
        <v>62</v>
      </c>
      <c r="D70" s="166" t="s">
        <v>4776</v>
      </c>
      <c r="E70" s="166"/>
      <c r="F70" s="166" t="s">
        <v>4842</v>
      </c>
      <c r="G70" s="166" t="s">
        <v>4715</v>
      </c>
      <c r="H70" s="166" t="s">
        <v>4843</v>
      </c>
      <c r="I70" s="166" t="s">
        <v>4716</v>
      </c>
      <c r="J70" s="166" t="s">
        <v>4844</v>
      </c>
    </row>
    <row r="71" spans="1:10">
      <c r="A71" s="166" t="s">
        <v>4845</v>
      </c>
      <c r="B71" s="166" t="s">
        <v>4846</v>
      </c>
      <c r="C71" s="166" t="s">
        <v>73</v>
      </c>
      <c r="D71" s="166" t="s">
        <v>4713</v>
      </c>
      <c r="E71" s="166"/>
      <c r="F71" s="166" t="s">
        <v>4713</v>
      </c>
      <c r="G71" s="166" t="s">
        <v>4715</v>
      </c>
      <c r="H71" s="166"/>
      <c r="I71" s="166" t="s">
        <v>4716</v>
      </c>
      <c r="J71" s="166" t="s">
        <v>4847</v>
      </c>
    </row>
    <row r="72" spans="1:10">
      <c r="A72" s="166" t="s">
        <v>4848</v>
      </c>
      <c r="B72" s="166" t="s">
        <v>4849</v>
      </c>
      <c r="C72" s="166" t="s">
        <v>66</v>
      </c>
      <c r="D72" s="166" t="s">
        <v>4776</v>
      </c>
      <c r="E72" s="166"/>
      <c r="F72" s="166" t="s">
        <v>4850</v>
      </c>
      <c r="G72" s="166" t="s">
        <v>4715</v>
      </c>
      <c r="H72" s="166"/>
      <c r="I72" s="166" t="s">
        <v>4716</v>
      </c>
      <c r="J72" s="166" t="s">
        <v>4851</v>
      </c>
    </row>
    <row r="73" spans="1:10">
      <c r="A73" s="166" t="s">
        <v>4852</v>
      </c>
      <c r="B73" s="166" t="s">
        <v>4849</v>
      </c>
      <c r="C73" s="166" t="s">
        <v>73</v>
      </c>
      <c r="D73" s="166" t="s">
        <v>4776</v>
      </c>
      <c r="E73" s="166"/>
      <c r="F73" s="166" t="s">
        <v>4832</v>
      </c>
      <c r="G73" s="166" t="s">
        <v>4715</v>
      </c>
      <c r="H73" s="166"/>
      <c r="I73" s="166" t="s">
        <v>4716</v>
      </c>
      <c r="J73" s="166" t="s">
        <v>4840</v>
      </c>
    </row>
    <row r="74" spans="1:10">
      <c r="A74" s="166" t="s">
        <v>4853</v>
      </c>
      <c r="B74" s="166" t="s">
        <v>4849</v>
      </c>
      <c r="C74" s="166" t="s">
        <v>71</v>
      </c>
      <c r="D74" s="166" t="s">
        <v>4776</v>
      </c>
      <c r="E74" s="166"/>
      <c r="F74" s="166" t="s">
        <v>4832</v>
      </c>
      <c r="G74" s="166" t="s">
        <v>4715</v>
      </c>
      <c r="H74" s="166"/>
      <c r="I74" s="166" t="s">
        <v>4716</v>
      </c>
      <c r="J74" s="166" t="s">
        <v>4840</v>
      </c>
    </row>
    <row r="75" spans="1:10">
      <c r="A75" s="166" t="s">
        <v>4854</v>
      </c>
      <c r="B75" s="166" t="s">
        <v>4855</v>
      </c>
      <c r="C75" s="166" t="s">
        <v>98</v>
      </c>
      <c r="D75" s="166" t="s">
        <v>4776</v>
      </c>
      <c r="E75" s="166"/>
      <c r="F75" s="166" t="s">
        <v>4856</v>
      </c>
      <c r="G75" s="166" t="s">
        <v>4715</v>
      </c>
      <c r="H75" s="166"/>
      <c r="I75" s="166" t="s">
        <v>4716</v>
      </c>
      <c r="J75" s="166" t="s">
        <v>4857</v>
      </c>
    </row>
    <row r="76" spans="1:10">
      <c r="A76" s="166" t="s">
        <v>4858</v>
      </c>
      <c r="B76" s="166" t="s">
        <v>4855</v>
      </c>
      <c r="C76" s="166" t="s">
        <v>66</v>
      </c>
      <c r="D76" s="166" t="s">
        <v>4713</v>
      </c>
      <c r="E76" s="166"/>
      <c r="F76" s="166" t="s">
        <v>4713</v>
      </c>
      <c r="G76" s="166" t="s">
        <v>4715</v>
      </c>
      <c r="H76" s="166"/>
      <c r="I76" s="166" t="s">
        <v>4716</v>
      </c>
      <c r="J76" s="166" t="s">
        <v>4847</v>
      </c>
    </row>
    <row r="77" spans="1:10">
      <c r="A77" s="166" t="s">
        <v>4859</v>
      </c>
      <c r="B77" s="166" t="s">
        <v>4855</v>
      </c>
      <c r="C77" s="166" t="s">
        <v>70</v>
      </c>
      <c r="D77" s="166" t="s">
        <v>4713</v>
      </c>
      <c r="E77" s="166"/>
      <c r="F77" s="166" t="s">
        <v>4713</v>
      </c>
      <c r="G77" s="166" t="s">
        <v>4715</v>
      </c>
      <c r="H77" s="166"/>
      <c r="I77" s="166" t="s">
        <v>4716</v>
      </c>
      <c r="J77" s="166" t="s">
        <v>4847</v>
      </c>
    </row>
    <row r="78" spans="1:10">
      <c r="A78" s="166" t="s">
        <v>4860</v>
      </c>
      <c r="B78" s="166" t="s">
        <v>4861</v>
      </c>
      <c r="C78" s="166" t="s">
        <v>32</v>
      </c>
      <c r="D78" s="166" t="s">
        <v>4776</v>
      </c>
      <c r="E78" s="166"/>
      <c r="F78" s="166" t="s">
        <v>4862</v>
      </c>
      <c r="G78" s="166" t="s">
        <v>4715</v>
      </c>
      <c r="H78" s="166"/>
      <c r="I78" s="166" t="s">
        <v>4716</v>
      </c>
      <c r="J78" s="166" t="s">
        <v>4863</v>
      </c>
    </row>
    <row r="79" spans="1:10">
      <c r="A79" s="166" t="s">
        <v>4864</v>
      </c>
      <c r="B79" s="166" t="s">
        <v>4865</v>
      </c>
      <c r="C79" s="166" t="s">
        <v>98</v>
      </c>
      <c r="D79" s="166" t="s">
        <v>4776</v>
      </c>
      <c r="E79" s="166"/>
      <c r="F79" s="166" t="s">
        <v>4866</v>
      </c>
      <c r="G79" s="166" t="s">
        <v>4715</v>
      </c>
      <c r="H79" s="166"/>
      <c r="I79" s="166" t="s">
        <v>4716</v>
      </c>
      <c r="J79" s="166" t="s">
        <v>4867</v>
      </c>
    </row>
    <row r="80" spans="1:10">
      <c r="A80" s="166" t="s">
        <v>4868</v>
      </c>
      <c r="B80" s="202">
        <v>46332</v>
      </c>
      <c r="C80" s="166" t="s">
        <v>62</v>
      </c>
      <c r="D80" s="166" t="s">
        <v>4776</v>
      </c>
      <c r="E80" s="166"/>
      <c r="F80" s="166" t="s">
        <v>4869</v>
      </c>
      <c r="G80" s="166" t="s">
        <v>4715</v>
      </c>
      <c r="H80" s="166" t="s">
        <v>4870</v>
      </c>
      <c r="I80" s="166" t="s">
        <v>4716</v>
      </c>
      <c r="J80" s="166" t="s">
        <v>4871</v>
      </c>
    </row>
    <row r="81" spans="1:10">
      <c r="A81" s="166" t="s">
        <v>4872</v>
      </c>
      <c r="B81" s="166" t="s">
        <v>4865</v>
      </c>
      <c r="C81" s="166" t="s">
        <v>71</v>
      </c>
      <c r="D81" s="166" t="s">
        <v>4776</v>
      </c>
      <c r="E81" s="166"/>
      <c r="F81" s="166" t="s">
        <v>4873</v>
      </c>
      <c r="G81" s="166" t="s">
        <v>4715</v>
      </c>
      <c r="H81" s="166"/>
      <c r="I81" s="166" t="s">
        <v>4716</v>
      </c>
      <c r="J81" s="166" t="s">
        <v>4874</v>
      </c>
    </row>
    <row r="82" spans="1:10">
      <c r="A82" s="166" t="s">
        <v>4875</v>
      </c>
      <c r="B82" s="166" t="s">
        <v>4876</v>
      </c>
      <c r="C82" s="166" t="s">
        <v>79</v>
      </c>
      <c r="D82" s="166" t="s">
        <v>4776</v>
      </c>
      <c r="E82" s="166"/>
      <c r="F82" s="166" t="s">
        <v>4873</v>
      </c>
      <c r="G82" s="166" t="s">
        <v>4715</v>
      </c>
      <c r="H82" s="166"/>
      <c r="I82" s="166" t="s">
        <v>4716</v>
      </c>
      <c r="J82" s="166" t="s">
        <v>4874</v>
      </c>
    </row>
    <row r="83" spans="1:10">
      <c r="A83" s="166" t="s">
        <v>4877</v>
      </c>
      <c r="B83" s="166" t="s">
        <v>4878</v>
      </c>
      <c r="C83" s="166" t="s">
        <v>98</v>
      </c>
      <c r="D83" s="166" t="s">
        <v>4713</v>
      </c>
      <c r="E83" s="166"/>
      <c r="F83" s="166" t="s">
        <v>4879</v>
      </c>
      <c r="G83" s="166" t="s">
        <v>4715</v>
      </c>
      <c r="H83" s="166"/>
      <c r="I83" s="166" t="s">
        <v>4716</v>
      </c>
      <c r="J83" s="166" t="s">
        <v>4880</v>
      </c>
    </row>
    <row r="84" spans="1:10">
      <c r="A84" s="166" t="s">
        <v>4881</v>
      </c>
      <c r="B84" s="166" t="s">
        <v>4878</v>
      </c>
      <c r="C84" s="166" t="s">
        <v>32</v>
      </c>
      <c r="D84" s="166" t="s">
        <v>4713</v>
      </c>
      <c r="E84" s="166"/>
      <c r="F84" s="166" t="s">
        <v>4879</v>
      </c>
      <c r="G84" s="166" t="s">
        <v>4715</v>
      </c>
      <c r="H84" s="166"/>
      <c r="I84" s="166" t="s">
        <v>4716</v>
      </c>
      <c r="J84" s="166" t="s">
        <v>4880</v>
      </c>
    </row>
    <row r="85" spans="1:10">
      <c r="A85" s="166" t="s">
        <v>4882</v>
      </c>
      <c r="B85" s="166" t="s">
        <v>4878</v>
      </c>
      <c r="C85" s="166" t="s">
        <v>62</v>
      </c>
      <c r="D85" s="166" t="s">
        <v>4713</v>
      </c>
      <c r="E85" s="166"/>
      <c r="F85" s="166" t="s">
        <v>4883</v>
      </c>
      <c r="G85" s="166" t="s">
        <v>4715</v>
      </c>
      <c r="H85" s="166"/>
      <c r="I85" s="166" t="s">
        <v>4716</v>
      </c>
      <c r="J85" s="166" t="s">
        <v>4884</v>
      </c>
    </row>
    <row r="86" spans="1:10">
      <c r="A86" s="166" t="s">
        <v>4885</v>
      </c>
      <c r="B86" s="166" t="s">
        <v>4878</v>
      </c>
      <c r="C86" s="166" t="s">
        <v>66</v>
      </c>
      <c r="D86" s="166" t="s">
        <v>4713</v>
      </c>
      <c r="E86" s="166"/>
      <c r="F86" s="166" t="s">
        <v>4886</v>
      </c>
      <c r="G86" s="166" t="s">
        <v>4715</v>
      </c>
      <c r="H86" s="166"/>
      <c r="I86" s="166" t="s">
        <v>4716</v>
      </c>
      <c r="J86" s="166" t="s">
        <v>4887</v>
      </c>
    </row>
    <row r="87" spans="1:10">
      <c r="A87" s="166" t="s">
        <v>4888</v>
      </c>
      <c r="B87" s="166" t="s">
        <v>4878</v>
      </c>
      <c r="C87" s="166" t="s">
        <v>70</v>
      </c>
      <c r="D87" s="166" t="s">
        <v>4713</v>
      </c>
      <c r="E87" s="166"/>
      <c r="F87" s="166" t="s">
        <v>4879</v>
      </c>
      <c r="G87" s="166" t="s">
        <v>4715</v>
      </c>
      <c r="H87" s="166"/>
      <c r="I87" s="166" t="s">
        <v>4716</v>
      </c>
      <c r="J87" s="166" t="s">
        <v>4880</v>
      </c>
    </row>
    <row r="88" spans="1:10">
      <c r="A88" s="166" t="s">
        <v>4889</v>
      </c>
      <c r="B88" s="166" t="s">
        <v>4878</v>
      </c>
      <c r="C88" s="166" t="s">
        <v>73</v>
      </c>
      <c r="D88" s="166" t="s">
        <v>4713</v>
      </c>
      <c r="E88" s="166"/>
      <c r="F88" s="166" t="s">
        <v>4879</v>
      </c>
      <c r="G88" s="166" t="s">
        <v>4715</v>
      </c>
      <c r="H88" s="166"/>
      <c r="I88" s="166" t="s">
        <v>4716</v>
      </c>
      <c r="J88" s="166" t="s">
        <v>4880</v>
      </c>
    </row>
    <row r="89" spans="1:10">
      <c r="A89" s="166" t="s">
        <v>4890</v>
      </c>
      <c r="B89" s="166" t="s">
        <v>4878</v>
      </c>
      <c r="C89" s="166" t="s">
        <v>79</v>
      </c>
      <c r="D89" s="166" t="s">
        <v>4713</v>
      </c>
      <c r="E89" s="166"/>
      <c r="F89" s="166" t="s">
        <v>4879</v>
      </c>
      <c r="G89" s="166" t="s">
        <v>4715</v>
      </c>
      <c r="H89" s="166"/>
      <c r="I89" s="166" t="s">
        <v>4716</v>
      </c>
      <c r="J89" s="166" t="s">
        <v>4880</v>
      </c>
    </row>
    <row r="90" spans="1:10">
      <c r="A90" s="166" t="s">
        <v>4891</v>
      </c>
      <c r="B90" s="166" t="s">
        <v>4878</v>
      </c>
      <c r="C90" s="166" t="s">
        <v>71</v>
      </c>
      <c r="D90" s="166" t="s">
        <v>4713</v>
      </c>
      <c r="E90" s="166"/>
      <c r="F90" s="166" t="s">
        <v>4892</v>
      </c>
      <c r="G90" s="166" t="s">
        <v>4715</v>
      </c>
      <c r="H90" s="166"/>
      <c r="I90" s="166" t="s">
        <v>4716</v>
      </c>
      <c r="J90" s="166" t="s">
        <v>4893</v>
      </c>
    </row>
    <row r="91" spans="1:10">
      <c r="A91" s="166" t="s">
        <v>4894</v>
      </c>
      <c r="B91" s="166" t="s">
        <v>4878</v>
      </c>
      <c r="C91" s="166" t="s">
        <v>23</v>
      </c>
      <c r="D91" s="166" t="s">
        <v>4713</v>
      </c>
      <c r="E91" s="166"/>
      <c r="F91" s="166" t="s">
        <v>4895</v>
      </c>
      <c r="G91" s="166" t="s">
        <v>4715</v>
      </c>
      <c r="H91" s="166"/>
      <c r="I91" s="166" t="s">
        <v>4716</v>
      </c>
      <c r="J91" s="166" t="s">
        <v>4896</v>
      </c>
    </row>
    <row r="92" spans="1:10">
      <c r="A92" s="166" t="s">
        <v>4897</v>
      </c>
      <c r="B92" s="166" t="s">
        <v>4878</v>
      </c>
      <c r="C92" s="166" t="s">
        <v>30</v>
      </c>
      <c r="D92" s="166" t="s">
        <v>4713</v>
      </c>
      <c r="E92" s="166"/>
      <c r="F92" s="166" t="s">
        <v>4895</v>
      </c>
      <c r="G92" s="166" t="s">
        <v>4715</v>
      </c>
      <c r="H92" s="166"/>
      <c r="I92" s="166" t="s">
        <v>4716</v>
      </c>
      <c r="J92" s="166" t="s">
        <v>4896</v>
      </c>
    </row>
    <row r="93" spans="1:10">
      <c r="A93" s="166" t="s">
        <v>4898</v>
      </c>
      <c r="B93" s="166" t="s">
        <v>4878</v>
      </c>
      <c r="C93" s="166" t="s">
        <v>47</v>
      </c>
      <c r="D93" s="166" t="s">
        <v>4713</v>
      </c>
      <c r="E93" s="166"/>
      <c r="F93" s="166" t="s">
        <v>4895</v>
      </c>
      <c r="G93" s="166" t="s">
        <v>4715</v>
      </c>
      <c r="H93" s="166"/>
      <c r="I93" s="166" t="s">
        <v>4716</v>
      </c>
      <c r="J93" s="166" t="s">
        <v>4896</v>
      </c>
    </row>
    <row r="94" spans="1:10">
      <c r="A94" s="166" t="s">
        <v>4899</v>
      </c>
      <c r="B94" s="166" t="s">
        <v>4878</v>
      </c>
      <c r="C94" s="166" t="s">
        <v>50</v>
      </c>
      <c r="D94" s="166" t="s">
        <v>4713</v>
      </c>
      <c r="E94" s="166"/>
      <c r="F94" s="166" t="s">
        <v>4895</v>
      </c>
      <c r="G94" s="166" t="s">
        <v>4715</v>
      </c>
      <c r="H94" s="166"/>
      <c r="I94" s="166" t="s">
        <v>4716</v>
      </c>
      <c r="J94" s="166" t="s">
        <v>4896</v>
      </c>
    </row>
    <row r="95" spans="1:10">
      <c r="A95" s="166" t="s">
        <v>4900</v>
      </c>
      <c r="B95" s="166" t="s">
        <v>4878</v>
      </c>
      <c r="C95" s="166" t="s">
        <v>61</v>
      </c>
      <c r="D95" s="166" t="s">
        <v>4713</v>
      </c>
      <c r="E95" s="166"/>
      <c r="F95" s="166" t="s">
        <v>4895</v>
      </c>
      <c r="G95" s="166" t="s">
        <v>4715</v>
      </c>
      <c r="H95" s="166"/>
      <c r="I95" s="166" t="s">
        <v>4716</v>
      </c>
      <c r="J95" s="166" t="s">
        <v>4896</v>
      </c>
    </row>
    <row r="96" spans="1:10">
      <c r="A96" s="166" t="s">
        <v>4901</v>
      </c>
      <c r="B96" s="166" t="s">
        <v>4878</v>
      </c>
      <c r="C96" s="166" t="s">
        <v>82</v>
      </c>
      <c r="D96" s="166" t="s">
        <v>4713</v>
      </c>
      <c r="E96" s="166"/>
      <c r="F96" s="166" t="s">
        <v>4895</v>
      </c>
      <c r="G96" s="166" t="s">
        <v>4715</v>
      </c>
      <c r="H96" s="166"/>
      <c r="I96" s="166" t="s">
        <v>4716</v>
      </c>
      <c r="J96" s="166" t="s">
        <v>4896</v>
      </c>
    </row>
    <row r="97" spans="1:10">
      <c r="A97" s="166" t="s">
        <v>4902</v>
      </c>
      <c r="B97" s="166" t="s">
        <v>4878</v>
      </c>
      <c r="C97" s="166" t="s">
        <v>87</v>
      </c>
      <c r="D97" s="166" t="s">
        <v>4713</v>
      </c>
      <c r="E97" s="166"/>
      <c r="F97" s="166" t="s">
        <v>4895</v>
      </c>
      <c r="G97" s="166" t="s">
        <v>4715</v>
      </c>
      <c r="H97" s="166"/>
      <c r="I97" s="166" t="s">
        <v>4716</v>
      </c>
      <c r="J97" s="166" t="s">
        <v>4896</v>
      </c>
    </row>
    <row r="98" spans="1:10">
      <c r="A98" s="166" t="s">
        <v>4903</v>
      </c>
      <c r="B98" s="166" t="s">
        <v>4878</v>
      </c>
      <c r="C98" s="166" t="s">
        <v>88</v>
      </c>
      <c r="D98" s="166" t="s">
        <v>4713</v>
      </c>
      <c r="E98" s="166"/>
      <c r="F98" s="166" t="s">
        <v>4895</v>
      </c>
      <c r="G98" s="166" t="s">
        <v>4715</v>
      </c>
      <c r="H98" s="166"/>
      <c r="I98" s="166" t="s">
        <v>4716</v>
      </c>
      <c r="J98" s="166" t="s">
        <v>4896</v>
      </c>
    </row>
    <row r="99" spans="1:10">
      <c r="A99" s="166" t="s">
        <v>4904</v>
      </c>
      <c r="B99" s="202">
        <v>46344</v>
      </c>
      <c r="C99" s="166" t="s">
        <v>93</v>
      </c>
      <c r="D99" s="166" t="s">
        <v>4713</v>
      </c>
      <c r="E99" s="166"/>
      <c r="F99" s="166" t="s">
        <v>4895</v>
      </c>
      <c r="G99" s="166" t="s">
        <v>4715</v>
      </c>
      <c r="H99" s="166" t="s">
        <v>4905</v>
      </c>
      <c r="I99" s="166" t="s">
        <v>4716</v>
      </c>
      <c r="J99" s="166" t="s">
        <v>4906</v>
      </c>
    </row>
    <row r="100" spans="1:10">
      <c r="A100" s="166" t="s">
        <v>4907</v>
      </c>
      <c r="B100" s="166" t="s">
        <v>4878</v>
      </c>
      <c r="C100" s="166" t="s">
        <v>99</v>
      </c>
      <c r="D100" s="166" t="s">
        <v>4713</v>
      </c>
      <c r="E100" s="166"/>
      <c r="F100" s="166" t="s">
        <v>4895</v>
      </c>
      <c r="G100" s="166" t="s">
        <v>4715</v>
      </c>
      <c r="H100" s="166"/>
      <c r="I100" s="166" t="s">
        <v>4716</v>
      </c>
      <c r="J100" s="166" t="s">
        <v>4896</v>
      </c>
    </row>
    <row r="101" spans="1:10" ht="51">
      <c r="A101" s="166" t="s">
        <v>4908</v>
      </c>
      <c r="B101" s="436" t="s">
        <v>4878</v>
      </c>
      <c r="C101" s="166" t="s">
        <v>7</v>
      </c>
      <c r="D101" s="166" t="s">
        <v>4713</v>
      </c>
      <c r="E101" s="166"/>
      <c r="F101" s="416" t="s">
        <v>4909</v>
      </c>
      <c r="G101" s="166" t="s">
        <v>4715</v>
      </c>
      <c r="H101" s="436" t="s">
        <v>4910</v>
      </c>
      <c r="I101" s="166" t="s">
        <v>4716</v>
      </c>
      <c r="J101" s="166" t="s">
        <v>4911</v>
      </c>
    </row>
    <row r="102" spans="1:10">
      <c r="A102" s="166" t="s">
        <v>4912</v>
      </c>
      <c r="B102" s="166" t="s">
        <v>4913</v>
      </c>
      <c r="C102" s="166" t="s">
        <v>98</v>
      </c>
      <c r="D102" s="166" t="s">
        <v>4776</v>
      </c>
      <c r="E102" s="166"/>
      <c r="F102" s="166" t="s">
        <v>4914</v>
      </c>
      <c r="G102" s="166" t="s">
        <v>4715</v>
      </c>
      <c r="H102" s="166"/>
      <c r="I102" s="166" t="s">
        <v>4716</v>
      </c>
      <c r="J102" s="166" t="s">
        <v>4915</v>
      </c>
    </row>
    <row r="103" spans="1:10">
      <c r="A103" s="166" t="s">
        <v>4916</v>
      </c>
      <c r="B103" s="166" t="s">
        <v>4913</v>
      </c>
      <c r="C103" s="166" t="s">
        <v>32</v>
      </c>
      <c r="D103" s="166" t="s">
        <v>4776</v>
      </c>
      <c r="E103" s="166"/>
      <c r="F103" s="166" t="s">
        <v>4914</v>
      </c>
      <c r="G103" s="166" t="s">
        <v>4715</v>
      </c>
      <c r="H103" s="166"/>
      <c r="I103" s="166" t="s">
        <v>4716</v>
      </c>
      <c r="J103" s="166" t="s">
        <v>4915</v>
      </c>
    </row>
    <row r="104" spans="1:10">
      <c r="A104" s="166" t="s">
        <v>4917</v>
      </c>
      <c r="B104" s="166" t="s">
        <v>4913</v>
      </c>
      <c r="C104" s="166" t="s">
        <v>62</v>
      </c>
      <c r="D104" s="166" t="s">
        <v>4776</v>
      </c>
      <c r="E104" s="166"/>
      <c r="F104" s="166" t="s">
        <v>4918</v>
      </c>
      <c r="G104" s="166" t="s">
        <v>4715</v>
      </c>
      <c r="H104" s="166"/>
      <c r="I104" s="166" t="s">
        <v>4716</v>
      </c>
      <c r="J104" s="166" t="s">
        <v>4919</v>
      </c>
    </row>
    <row r="105" spans="1:10">
      <c r="A105" s="166" t="s">
        <v>4920</v>
      </c>
      <c r="B105" s="166" t="s">
        <v>4913</v>
      </c>
      <c r="C105" s="166" t="s">
        <v>66</v>
      </c>
      <c r="D105" s="166" t="s">
        <v>4776</v>
      </c>
      <c r="E105" s="166"/>
      <c r="F105" s="166" t="s">
        <v>4914</v>
      </c>
      <c r="G105" s="166" t="s">
        <v>4715</v>
      </c>
      <c r="H105" s="166"/>
      <c r="I105" s="166" t="s">
        <v>4716</v>
      </c>
      <c r="J105" s="166" t="s">
        <v>4915</v>
      </c>
    </row>
    <row r="106" spans="1:10">
      <c r="A106" s="166" t="s">
        <v>4921</v>
      </c>
      <c r="B106" s="166" t="s">
        <v>4913</v>
      </c>
      <c r="C106" s="166" t="s">
        <v>70</v>
      </c>
      <c r="D106" s="166" t="s">
        <v>4776</v>
      </c>
      <c r="E106" s="166"/>
      <c r="F106" s="166" t="s">
        <v>4914</v>
      </c>
      <c r="G106" s="166" t="s">
        <v>4715</v>
      </c>
      <c r="H106" s="166"/>
      <c r="I106" s="166" t="s">
        <v>4716</v>
      </c>
      <c r="J106" s="166" t="s">
        <v>4915</v>
      </c>
    </row>
    <row r="107" spans="1:10">
      <c r="A107" s="166" t="s">
        <v>4922</v>
      </c>
      <c r="B107" s="166" t="s">
        <v>4913</v>
      </c>
      <c r="C107" s="166" t="s">
        <v>73</v>
      </c>
      <c r="D107" s="166" t="s">
        <v>4776</v>
      </c>
      <c r="E107" s="166"/>
      <c r="F107" s="166" t="s">
        <v>4914</v>
      </c>
      <c r="G107" s="166" t="s">
        <v>4715</v>
      </c>
      <c r="H107" s="166"/>
      <c r="I107" s="166" t="s">
        <v>4716</v>
      </c>
      <c r="J107" s="166" t="s">
        <v>4915</v>
      </c>
    </row>
    <row r="108" spans="1:10">
      <c r="A108" s="166" t="s">
        <v>4923</v>
      </c>
      <c r="B108" s="166" t="s">
        <v>4913</v>
      </c>
      <c r="C108" s="166" t="s">
        <v>79</v>
      </c>
      <c r="D108" s="166" t="s">
        <v>4776</v>
      </c>
      <c r="E108" s="166"/>
      <c r="F108" s="166" t="s">
        <v>4914</v>
      </c>
      <c r="G108" s="166" t="s">
        <v>4715</v>
      </c>
      <c r="H108" s="166"/>
      <c r="I108" s="166" t="s">
        <v>4716</v>
      </c>
      <c r="J108" s="166" t="s">
        <v>4915</v>
      </c>
    </row>
    <row r="109" spans="1:10">
      <c r="A109" s="166" t="s">
        <v>4924</v>
      </c>
      <c r="B109" s="166" t="s">
        <v>4913</v>
      </c>
      <c r="C109" s="166" t="s">
        <v>71</v>
      </c>
      <c r="D109" s="166" t="s">
        <v>4776</v>
      </c>
      <c r="E109" s="166"/>
      <c r="F109" s="166" t="s">
        <v>4914</v>
      </c>
      <c r="G109" s="166" t="s">
        <v>4715</v>
      </c>
      <c r="H109" s="166"/>
      <c r="I109" s="166" t="s">
        <v>4716</v>
      </c>
      <c r="J109" s="166" t="s">
        <v>4915</v>
      </c>
    </row>
    <row r="110" spans="1:10">
      <c r="A110" s="166" t="s">
        <v>4925</v>
      </c>
      <c r="B110" s="166" t="s">
        <v>4926</v>
      </c>
      <c r="C110" s="166" t="s">
        <v>66</v>
      </c>
      <c r="D110" s="166" t="s">
        <v>4713</v>
      </c>
      <c r="E110" s="166"/>
      <c r="F110" s="166" t="s">
        <v>4713</v>
      </c>
      <c r="G110" s="166" t="s">
        <v>4715</v>
      </c>
      <c r="H110" s="166"/>
      <c r="I110" s="166" t="s">
        <v>4716</v>
      </c>
      <c r="J110" s="166" t="s">
        <v>4847</v>
      </c>
    </row>
    <row r="111" spans="1:10">
      <c r="A111" s="166" t="s">
        <v>4927</v>
      </c>
      <c r="B111" s="166" t="s">
        <v>4926</v>
      </c>
      <c r="C111" s="166" t="s">
        <v>71</v>
      </c>
      <c r="D111" s="166" t="s">
        <v>4713</v>
      </c>
      <c r="E111" s="166"/>
      <c r="F111" s="166" t="s">
        <v>4713</v>
      </c>
      <c r="G111" s="166" t="s">
        <v>4715</v>
      </c>
      <c r="H111" s="166"/>
      <c r="I111" s="166" t="s">
        <v>4716</v>
      </c>
      <c r="J111" s="166" t="s">
        <v>4847</v>
      </c>
    </row>
    <row r="112" spans="1:10">
      <c r="A112" s="166" t="s">
        <v>4928</v>
      </c>
      <c r="B112" s="166" t="s">
        <v>4929</v>
      </c>
      <c r="C112" s="166" t="s">
        <v>62</v>
      </c>
      <c r="D112" s="166" t="s">
        <v>4713</v>
      </c>
      <c r="E112" s="166"/>
      <c r="F112" s="166" t="s">
        <v>4713</v>
      </c>
      <c r="G112" s="166" t="s">
        <v>4715</v>
      </c>
      <c r="H112" s="166"/>
      <c r="I112" s="166" t="s">
        <v>4716</v>
      </c>
      <c r="J112" s="166" t="s">
        <v>4847</v>
      </c>
    </row>
    <row r="113" spans="1:10">
      <c r="A113" s="166" t="s">
        <v>4930</v>
      </c>
      <c r="B113" s="166" t="s">
        <v>4931</v>
      </c>
      <c r="C113" s="166" t="s">
        <v>70</v>
      </c>
      <c r="D113" s="166" t="s">
        <v>4713</v>
      </c>
      <c r="E113" s="166"/>
      <c r="F113" s="166" t="s">
        <v>4713</v>
      </c>
      <c r="G113" s="166" t="s">
        <v>4715</v>
      </c>
      <c r="H113" s="166"/>
      <c r="I113" s="166" t="s">
        <v>4716</v>
      </c>
      <c r="J113" s="166" t="s">
        <v>4847</v>
      </c>
    </row>
    <row r="114" spans="1:10">
      <c r="A114" s="166" t="s">
        <v>4932</v>
      </c>
      <c r="B114" s="166" t="s">
        <v>4933</v>
      </c>
      <c r="C114" s="166" t="s">
        <v>62</v>
      </c>
      <c r="D114" s="166" t="s">
        <v>4776</v>
      </c>
      <c r="E114" s="166"/>
      <c r="F114" s="166" t="s">
        <v>4832</v>
      </c>
      <c r="G114" s="166" t="s">
        <v>4715</v>
      </c>
      <c r="H114" s="166"/>
      <c r="I114" s="166" t="s">
        <v>4716</v>
      </c>
      <c r="J114" s="166" t="s">
        <v>4840</v>
      </c>
    </row>
    <row r="115" spans="1:10">
      <c r="A115" s="166" t="s">
        <v>4934</v>
      </c>
      <c r="B115" s="166" t="s">
        <v>4933</v>
      </c>
      <c r="C115" s="166" t="s">
        <v>79</v>
      </c>
      <c r="D115" s="166" t="s">
        <v>4713</v>
      </c>
      <c r="E115" s="166"/>
      <c r="F115" s="166" t="s">
        <v>4713</v>
      </c>
      <c r="G115" s="166" t="s">
        <v>4715</v>
      </c>
      <c r="H115" s="166"/>
      <c r="I115" s="166" t="s">
        <v>4716</v>
      </c>
      <c r="J115" s="166" t="s">
        <v>4847</v>
      </c>
    </row>
    <row r="116" spans="1:10">
      <c r="A116" s="166" t="s">
        <v>4935</v>
      </c>
      <c r="B116" s="166" t="s">
        <v>4936</v>
      </c>
      <c r="C116" s="166" t="s">
        <v>98</v>
      </c>
      <c r="D116" s="166" t="s">
        <v>4713</v>
      </c>
      <c r="E116" s="166"/>
      <c r="F116" s="166" t="s">
        <v>4713</v>
      </c>
      <c r="G116" s="166" t="s">
        <v>4715</v>
      </c>
      <c r="H116" s="166"/>
      <c r="I116" s="166" t="s">
        <v>4716</v>
      </c>
      <c r="J116" s="166" t="s">
        <v>4847</v>
      </c>
    </row>
    <row r="117" spans="1:10">
      <c r="A117" s="166" t="s">
        <v>4937</v>
      </c>
      <c r="B117" s="166" t="s">
        <v>4938</v>
      </c>
      <c r="C117" s="166" t="s">
        <v>32</v>
      </c>
      <c r="D117" s="166" t="s">
        <v>4776</v>
      </c>
      <c r="E117" s="166"/>
      <c r="F117" s="166" t="s">
        <v>4939</v>
      </c>
      <c r="G117" s="166" t="s">
        <v>4715</v>
      </c>
      <c r="H117" s="166"/>
      <c r="I117" s="166" t="s">
        <v>4716</v>
      </c>
      <c r="J117" s="166" t="s">
        <v>4940</v>
      </c>
    </row>
    <row r="118" spans="1:10">
      <c r="A118" s="166" t="s">
        <v>4941</v>
      </c>
      <c r="B118" s="166" t="s">
        <v>4938</v>
      </c>
      <c r="C118" s="166" t="s">
        <v>71</v>
      </c>
      <c r="D118" s="166" t="s">
        <v>4776</v>
      </c>
      <c r="E118" s="166"/>
      <c r="F118" s="166" t="s">
        <v>4832</v>
      </c>
      <c r="G118" s="166" t="s">
        <v>4715</v>
      </c>
      <c r="H118" s="166"/>
      <c r="I118" s="166" t="s">
        <v>4716</v>
      </c>
      <c r="J118" s="166" t="s">
        <v>4840</v>
      </c>
    </row>
    <row r="119" spans="1:10">
      <c r="A119" s="166" t="s">
        <v>4942</v>
      </c>
      <c r="B119" s="166" t="s">
        <v>4943</v>
      </c>
      <c r="C119" s="166" t="s">
        <v>70</v>
      </c>
      <c r="D119" s="166" t="s">
        <v>4776</v>
      </c>
      <c r="E119" s="166"/>
      <c r="F119" s="166" t="s">
        <v>4832</v>
      </c>
      <c r="G119" s="166" t="s">
        <v>4715</v>
      </c>
      <c r="H119" s="166"/>
      <c r="I119" s="166" t="s">
        <v>4716</v>
      </c>
      <c r="J119" s="166" t="s">
        <v>4840</v>
      </c>
    </row>
    <row r="120" spans="1:10">
      <c r="A120" s="166" t="s">
        <v>4944</v>
      </c>
      <c r="B120" s="166" t="s">
        <v>4945</v>
      </c>
      <c r="C120" s="166" t="s">
        <v>66</v>
      </c>
      <c r="D120" s="166" t="s">
        <v>4776</v>
      </c>
      <c r="E120" s="166"/>
      <c r="F120" s="166" t="s">
        <v>4850</v>
      </c>
      <c r="G120" s="166" t="s">
        <v>4715</v>
      </c>
      <c r="H120" s="166"/>
      <c r="I120" s="166" t="s">
        <v>4716</v>
      </c>
      <c r="J120" s="166" t="s">
        <v>4851</v>
      </c>
    </row>
    <row r="121" spans="1:10">
      <c r="A121" s="166" t="s">
        <v>4946</v>
      </c>
      <c r="B121" s="166" t="s">
        <v>4945</v>
      </c>
      <c r="C121" s="166" t="s">
        <v>73</v>
      </c>
      <c r="D121" s="166" t="s">
        <v>4776</v>
      </c>
      <c r="E121" s="166"/>
      <c r="F121" s="166" t="s">
        <v>4832</v>
      </c>
      <c r="G121" s="166" t="s">
        <v>4715</v>
      </c>
      <c r="H121" s="166"/>
      <c r="I121" s="166" t="s">
        <v>4716</v>
      </c>
      <c r="J121" s="166" t="s">
        <v>4840</v>
      </c>
    </row>
    <row r="122" spans="1:10">
      <c r="A122" s="166" t="s">
        <v>4947</v>
      </c>
      <c r="B122" s="166" t="s">
        <v>4948</v>
      </c>
      <c r="C122" s="166" t="s">
        <v>98</v>
      </c>
      <c r="D122" s="166" t="s">
        <v>4776</v>
      </c>
      <c r="E122" s="166"/>
      <c r="F122" s="166" t="s">
        <v>4837</v>
      </c>
      <c r="G122" s="166" t="s">
        <v>4715</v>
      </c>
      <c r="H122" s="166"/>
      <c r="I122" s="166" t="s">
        <v>4716</v>
      </c>
      <c r="J122" s="166" t="s">
        <v>4838</v>
      </c>
    </row>
    <row r="123" spans="1:10">
      <c r="A123" s="166" t="s">
        <v>4949</v>
      </c>
      <c r="B123" s="166" t="s">
        <v>4950</v>
      </c>
      <c r="C123" s="166" t="s">
        <v>79</v>
      </c>
      <c r="D123" s="166" t="s">
        <v>4776</v>
      </c>
      <c r="E123" s="166"/>
      <c r="F123" s="166" t="s">
        <v>4832</v>
      </c>
      <c r="G123" s="166" t="s">
        <v>4715</v>
      </c>
      <c r="H123" s="166"/>
      <c r="I123" s="166" t="s">
        <v>4716</v>
      </c>
      <c r="J123" s="166" t="s">
        <v>4840</v>
      </c>
    </row>
    <row r="124" spans="1:10">
      <c r="A124" s="166" t="s">
        <v>4951</v>
      </c>
      <c r="B124" s="166" t="s">
        <v>4952</v>
      </c>
      <c r="C124" s="166" t="s">
        <v>98</v>
      </c>
      <c r="D124" s="166" t="s">
        <v>4776</v>
      </c>
      <c r="E124" s="166"/>
      <c r="F124" s="166" t="s">
        <v>4953</v>
      </c>
      <c r="G124" s="166" t="s">
        <v>4715</v>
      </c>
      <c r="H124" s="166"/>
      <c r="I124" s="166" t="s">
        <v>4716</v>
      </c>
      <c r="J124" s="166" t="s">
        <v>4954</v>
      </c>
    </row>
    <row r="125" spans="1:10">
      <c r="A125" s="166" t="s">
        <v>4955</v>
      </c>
      <c r="B125" s="166" t="s">
        <v>4952</v>
      </c>
      <c r="C125" s="166" t="s">
        <v>32</v>
      </c>
      <c r="D125" s="166" t="s">
        <v>4776</v>
      </c>
      <c r="E125" s="166"/>
      <c r="F125" s="166" t="s">
        <v>4953</v>
      </c>
      <c r="G125" s="166" t="s">
        <v>4715</v>
      </c>
      <c r="H125" s="166"/>
      <c r="I125" s="166" t="s">
        <v>4716</v>
      </c>
      <c r="J125" s="166" t="s">
        <v>4954</v>
      </c>
    </row>
    <row r="126" spans="1:10">
      <c r="A126" s="166" t="s">
        <v>4956</v>
      </c>
      <c r="B126" s="166" t="s">
        <v>4952</v>
      </c>
      <c r="C126" s="166" t="s">
        <v>62</v>
      </c>
      <c r="D126" s="166" t="s">
        <v>4776</v>
      </c>
      <c r="E126" s="166"/>
      <c r="F126" s="166" t="s">
        <v>4953</v>
      </c>
      <c r="G126" s="166" t="s">
        <v>4715</v>
      </c>
      <c r="H126" s="166"/>
      <c r="I126" s="166" t="s">
        <v>4716</v>
      </c>
      <c r="J126" s="166" t="s">
        <v>4954</v>
      </c>
    </row>
    <row r="127" spans="1:10">
      <c r="A127" s="166" t="s">
        <v>4957</v>
      </c>
      <c r="B127" s="166" t="s">
        <v>4952</v>
      </c>
      <c r="C127" s="166" t="s">
        <v>66</v>
      </c>
      <c r="D127" s="166" t="s">
        <v>4776</v>
      </c>
      <c r="E127" s="166"/>
      <c r="F127" s="166" t="s">
        <v>4953</v>
      </c>
      <c r="G127" s="166" t="s">
        <v>4715</v>
      </c>
      <c r="H127" s="166"/>
      <c r="I127" s="166" t="s">
        <v>4716</v>
      </c>
      <c r="J127" s="166" t="s">
        <v>4954</v>
      </c>
    </row>
    <row r="128" spans="1:10">
      <c r="A128" s="166" t="s">
        <v>4958</v>
      </c>
      <c r="B128" s="166" t="s">
        <v>4952</v>
      </c>
      <c r="C128" s="166" t="s">
        <v>70</v>
      </c>
      <c r="D128" s="166" t="s">
        <v>4776</v>
      </c>
      <c r="E128" s="166"/>
      <c r="F128" s="166" t="s">
        <v>4953</v>
      </c>
      <c r="G128" s="166" t="s">
        <v>4715</v>
      </c>
      <c r="H128" s="166"/>
      <c r="I128" s="166" t="s">
        <v>4716</v>
      </c>
      <c r="J128" s="166" t="s">
        <v>4954</v>
      </c>
    </row>
    <row r="129" spans="1:10">
      <c r="A129" s="166" t="s">
        <v>4959</v>
      </c>
      <c r="B129" s="166" t="s">
        <v>4952</v>
      </c>
      <c r="C129" s="166" t="s">
        <v>73</v>
      </c>
      <c r="D129" s="166" t="s">
        <v>4776</v>
      </c>
      <c r="E129" s="166"/>
      <c r="F129" s="166" t="s">
        <v>4953</v>
      </c>
      <c r="G129" s="166" t="s">
        <v>4715</v>
      </c>
      <c r="H129" s="166"/>
      <c r="I129" s="166" t="s">
        <v>4716</v>
      </c>
      <c r="J129" s="166" t="s">
        <v>4954</v>
      </c>
    </row>
    <row r="130" spans="1:10">
      <c r="A130" s="166" t="s">
        <v>4960</v>
      </c>
      <c r="B130" s="166" t="s">
        <v>4952</v>
      </c>
      <c r="C130" s="166" t="s">
        <v>79</v>
      </c>
      <c r="D130" s="166" t="s">
        <v>4776</v>
      </c>
      <c r="E130" s="166"/>
      <c r="F130" s="166" t="s">
        <v>4953</v>
      </c>
      <c r="G130" s="166" t="s">
        <v>4715</v>
      </c>
      <c r="H130" s="166"/>
      <c r="I130" s="166" t="s">
        <v>4716</v>
      </c>
      <c r="J130" s="166" t="s">
        <v>4954</v>
      </c>
    </row>
    <row r="131" spans="1:10">
      <c r="A131" s="166" t="s">
        <v>4961</v>
      </c>
      <c r="B131" s="166" t="s">
        <v>4952</v>
      </c>
      <c r="C131" s="166" t="s">
        <v>71</v>
      </c>
      <c r="D131" s="166" t="s">
        <v>4776</v>
      </c>
      <c r="E131" s="166"/>
      <c r="F131" s="166" t="s">
        <v>4953</v>
      </c>
      <c r="G131" s="166" t="s">
        <v>4715</v>
      </c>
      <c r="H131" s="166"/>
      <c r="I131" s="166" t="s">
        <v>4716</v>
      </c>
      <c r="J131" s="166" t="s">
        <v>4954</v>
      </c>
    </row>
    <row r="132" spans="1:10">
      <c r="A132" s="166" t="s">
        <v>4962</v>
      </c>
      <c r="B132" s="166" t="s">
        <v>4963</v>
      </c>
      <c r="C132" s="166" t="s">
        <v>98</v>
      </c>
      <c r="D132" s="166" t="s">
        <v>4776</v>
      </c>
      <c r="E132" s="166"/>
      <c r="F132" s="166" t="s">
        <v>4856</v>
      </c>
      <c r="G132" s="166" t="s">
        <v>4715</v>
      </c>
      <c r="H132" s="166"/>
      <c r="I132" s="166" t="s">
        <v>4716</v>
      </c>
      <c r="J132" s="166" t="s">
        <v>4857</v>
      </c>
    </row>
    <row r="133" spans="1:10">
      <c r="A133" s="166" t="s">
        <v>4964</v>
      </c>
      <c r="B133" s="166" t="s">
        <v>4963</v>
      </c>
      <c r="C133" s="166" t="s">
        <v>62</v>
      </c>
      <c r="D133" s="166" t="s">
        <v>4776</v>
      </c>
      <c r="E133" s="166"/>
      <c r="F133" s="166" t="s">
        <v>4776</v>
      </c>
      <c r="G133" s="166" t="s">
        <v>4715</v>
      </c>
      <c r="H133" s="166"/>
      <c r="I133" s="166" t="s">
        <v>4716</v>
      </c>
      <c r="J133" s="166" t="s">
        <v>4965</v>
      </c>
    </row>
    <row r="134" spans="1:10">
      <c r="A134" s="166" t="s">
        <v>4966</v>
      </c>
      <c r="B134" s="166" t="s">
        <v>4963</v>
      </c>
      <c r="C134" s="166" t="s">
        <v>79</v>
      </c>
      <c r="D134" s="166" t="s">
        <v>4776</v>
      </c>
      <c r="E134" s="166"/>
      <c r="F134" s="166" t="s">
        <v>4776</v>
      </c>
      <c r="G134" s="166" t="s">
        <v>4715</v>
      </c>
      <c r="H134" s="166"/>
      <c r="I134" s="166" t="s">
        <v>4716</v>
      </c>
      <c r="J134" s="166" t="s">
        <v>4965</v>
      </c>
    </row>
    <row r="135" spans="1:10">
      <c r="A135" s="166" t="s">
        <v>4967</v>
      </c>
      <c r="B135" s="166" t="s">
        <v>4968</v>
      </c>
      <c r="C135" s="166" t="s">
        <v>98</v>
      </c>
      <c r="D135" s="166" t="s">
        <v>4713</v>
      </c>
      <c r="E135" s="166"/>
      <c r="F135" s="166" t="s">
        <v>4969</v>
      </c>
      <c r="G135" s="166" t="s">
        <v>4715</v>
      </c>
      <c r="H135" s="166"/>
      <c r="I135" s="166" t="s">
        <v>4716</v>
      </c>
      <c r="J135" s="166" t="s">
        <v>4970</v>
      </c>
    </row>
    <row r="136" spans="1:10">
      <c r="A136" s="166" t="s">
        <v>4971</v>
      </c>
      <c r="B136" s="166" t="s">
        <v>4968</v>
      </c>
      <c r="C136" s="166" t="s">
        <v>32</v>
      </c>
      <c r="D136" s="166" t="s">
        <v>4713</v>
      </c>
      <c r="E136" s="166"/>
      <c r="F136" s="166" t="s">
        <v>4969</v>
      </c>
      <c r="G136" s="166" t="s">
        <v>4715</v>
      </c>
      <c r="H136" s="166"/>
      <c r="I136" s="166" t="s">
        <v>4716</v>
      </c>
      <c r="J136" s="166" t="s">
        <v>4970</v>
      </c>
    </row>
    <row r="137" spans="1:10">
      <c r="A137" s="166" t="s">
        <v>4972</v>
      </c>
      <c r="B137" s="166" t="s">
        <v>4968</v>
      </c>
      <c r="C137" s="166" t="s">
        <v>62</v>
      </c>
      <c r="D137" s="166" t="s">
        <v>4713</v>
      </c>
      <c r="E137" s="166"/>
      <c r="F137" s="166" t="s">
        <v>4883</v>
      </c>
      <c r="G137" s="166" t="s">
        <v>4715</v>
      </c>
      <c r="H137" s="166"/>
      <c r="I137" s="166" t="s">
        <v>4716</v>
      </c>
      <c r="J137" s="166" t="s">
        <v>4884</v>
      </c>
    </row>
    <row r="138" spans="1:10">
      <c r="A138" s="166" t="s">
        <v>4973</v>
      </c>
      <c r="B138" s="166" t="s">
        <v>4968</v>
      </c>
      <c r="C138" s="166" t="s">
        <v>66</v>
      </c>
      <c r="D138" s="166" t="s">
        <v>4713</v>
      </c>
      <c r="E138" s="166"/>
      <c r="F138" s="166" t="s">
        <v>4886</v>
      </c>
      <c r="G138" s="166" t="s">
        <v>4715</v>
      </c>
      <c r="H138" s="166"/>
      <c r="I138" s="166" t="s">
        <v>4716</v>
      </c>
      <c r="J138" s="166" t="s">
        <v>4887</v>
      </c>
    </row>
    <row r="139" spans="1:10">
      <c r="A139" s="166" t="s">
        <v>4974</v>
      </c>
      <c r="B139" s="166" t="s">
        <v>4968</v>
      </c>
      <c r="C139" s="166" t="s">
        <v>70</v>
      </c>
      <c r="D139" s="166" t="s">
        <v>4713</v>
      </c>
      <c r="E139" s="166"/>
      <c r="F139" s="166" t="s">
        <v>4969</v>
      </c>
      <c r="G139" s="166" t="s">
        <v>4715</v>
      </c>
      <c r="H139" s="166"/>
      <c r="I139" s="166" t="s">
        <v>4716</v>
      </c>
      <c r="J139" s="166" t="s">
        <v>4970</v>
      </c>
    </row>
    <row r="140" spans="1:10">
      <c r="A140" s="166" t="s">
        <v>4975</v>
      </c>
      <c r="B140" s="166" t="s">
        <v>4968</v>
      </c>
      <c r="C140" s="166" t="s">
        <v>73</v>
      </c>
      <c r="D140" s="166" t="s">
        <v>4713</v>
      </c>
      <c r="E140" s="166"/>
      <c r="F140" s="166" t="s">
        <v>4976</v>
      </c>
      <c r="G140" s="166" t="s">
        <v>4715</v>
      </c>
      <c r="H140" s="166"/>
      <c r="I140" s="166" t="s">
        <v>4716</v>
      </c>
      <c r="J140" s="166" t="s">
        <v>4977</v>
      </c>
    </row>
    <row r="141" spans="1:10">
      <c r="A141" s="166" t="s">
        <v>4978</v>
      </c>
      <c r="B141" s="166" t="s">
        <v>4968</v>
      </c>
      <c r="C141" s="166" t="s">
        <v>79</v>
      </c>
      <c r="D141" s="166" t="s">
        <v>4713</v>
      </c>
      <c r="E141" s="166"/>
      <c r="F141" s="166" t="s">
        <v>4969</v>
      </c>
      <c r="G141" s="166" t="s">
        <v>4715</v>
      </c>
      <c r="H141" s="166"/>
      <c r="I141" s="166" t="s">
        <v>4716</v>
      </c>
      <c r="J141" s="166" t="s">
        <v>4970</v>
      </c>
    </row>
    <row r="142" spans="1:10">
      <c r="A142" s="166" t="s">
        <v>4979</v>
      </c>
      <c r="B142" s="166" t="s">
        <v>4968</v>
      </c>
      <c r="C142" s="166" t="s">
        <v>71</v>
      </c>
      <c r="D142" s="166" t="s">
        <v>4713</v>
      </c>
      <c r="E142" s="166"/>
      <c r="F142" s="166" t="s">
        <v>4980</v>
      </c>
      <c r="G142" s="166" t="s">
        <v>4715</v>
      </c>
      <c r="H142" s="166"/>
      <c r="I142" s="166" t="s">
        <v>4716</v>
      </c>
      <c r="J142" s="166" t="s">
        <v>4981</v>
      </c>
    </row>
    <row r="143" spans="1:10">
      <c r="A143" s="166" t="s">
        <v>4982</v>
      </c>
      <c r="B143" s="166" t="s">
        <v>4968</v>
      </c>
      <c r="C143" s="166" t="s">
        <v>23</v>
      </c>
      <c r="D143" s="166" t="s">
        <v>4713</v>
      </c>
      <c r="E143" s="166"/>
      <c r="F143" s="166" t="s">
        <v>4895</v>
      </c>
      <c r="G143" s="166" t="s">
        <v>4715</v>
      </c>
      <c r="H143" s="166"/>
      <c r="I143" s="166" t="s">
        <v>4716</v>
      </c>
      <c r="J143" s="166" t="s">
        <v>4896</v>
      </c>
    </row>
    <row r="144" spans="1:10">
      <c r="A144" s="166" t="s">
        <v>4983</v>
      </c>
      <c r="B144" s="166" t="s">
        <v>4968</v>
      </c>
      <c r="C144" s="166" t="s">
        <v>30</v>
      </c>
      <c r="D144" s="166" t="s">
        <v>4713</v>
      </c>
      <c r="E144" s="166"/>
      <c r="F144" s="166" t="s">
        <v>4895</v>
      </c>
      <c r="G144" s="166" t="s">
        <v>4715</v>
      </c>
      <c r="H144" s="166"/>
      <c r="I144" s="166" t="s">
        <v>4716</v>
      </c>
      <c r="J144" s="166" t="s">
        <v>4896</v>
      </c>
    </row>
    <row r="145" spans="1:10">
      <c r="A145" s="166" t="s">
        <v>4984</v>
      </c>
      <c r="B145" s="166" t="s">
        <v>4968</v>
      </c>
      <c r="C145" s="166" t="s">
        <v>47</v>
      </c>
      <c r="D145" s="166" t="s">
        <v>4713</v>
      </c>
      <c r="E145" s="166"/>
      <c r="F145" s="166" t="s">
        <v>4895</v>
      </c>
      <c r="G145" s="166" t="s">
        <v>4715</v>
      </c>
      <c r="H145" s="166"/>
      <c r="I145" s="166" t="s">
        <v>4716</v>
      </c>
      <c r="J145" s="166" t="s">
        <v>4896</v>
      </c>
    </row>
    <row r="146" spans="1:10">
      <c r="A146" s="166" t="s">
        <v>4985</v>
      </c>
      <c r="B146" s="166" t="s">
        <v>4968</v>
      </c>
      <c r="C146" s="166" t="s">
        <v>50</v>
      </c>
      <c r="D146" s="166" t="s">
        <v>4713</v>
      </c>
      <c r="E146" s="166"/>
      <c r="F146" s="166" t="s">
        <v>4895</v>
      </c>
      <c r="G146" s="166" t="s">
        <v>4715</v>
      </c>
      <c r="H146" s="166"/>
      <c r="I146" s="166" t="s">
        <v>4716</v>
      </c>
      <c r="J146" s="166" t="s">
        <v>4896</v>
      </c>
    </row>
    <row r="147" spans="1:10">
      <c r="A147" s="166" t="s">
        <v>4986</v>
      </c>
      <c r="B147" s="166" t="s">
        <v>4968</v>
      </c>
      <c r="C147" s="166" t="s">
        <v>61</v>
      </c>
      <c r="D147" s="166" t="s">
        <v>4713</v>
      </c>
      <c r="E147" s="166"/>
      <c r="F147" s="166" t="s">
        <v>4895</v>
      </c>
      <c r="G147" s="166" t="s">
        <v>4715</v>
      </c>
      <c r="H147" s="166"/>
      <c r="I147" s="166" t="s">
        <v>4716</v>
      </c>
      <c r="J147" s="166" t="s">
        <v>4896</v>
      </c>
    </row>
    <row r="148" spans="1:10">
      <c r="A148" s="166" t="s">
        <v>4987</v>
      </c>
      <c r="B148" s="166" t="s">
        <v>4968</v>
      </c>
      <c r="C148" s="166" t="s">
        <v>74</v>
      </c>
      <c r="D148" s="166" t="s">
        <v>4713</v>
      </c>
      <c r="E148" s="166"/>
      <c r="F148" s="166" t="s">
        <v>4895</v>
      </c>
      <c r="G148" s="166" t="s">
        <v>4715</v>
      </c>
      <c r="H148" s="166"/>
      <c r="I148" s="166" t="s">
        <v>4716</v>
      </c>
      <c r="J148" s="166" t="s">
        <v>4896</v>
      </c>
    </row>
    <row r="149" spans="1:10">
      <c r="A149" s="166" t="s">
        <v>4988</v>
      </c>
      <c r="B149" s="166" t="s">
        <v>4968</v>
      </c>
      <c r="C149" s="166" t="s">
        <v>82</v>
      </c>
      <c r="D149" s="166" t="s">
        <v>4713</v>
      </c>
      <c r="E149" s="166"/>
      <c r="F149" s="166" t="s">
        <v>4895</v>
      </c>
      <c r="G149" s="166" t="s">
        <v>4715</v>
      </c>
      <c r="H149" s="166"/>
      <c r="I149" s="166" t="s">
        <v>4716</v>
      </c>
      <c r="J149" s="166" t="s">
        <v>4896</v>
      </c>
    </row>
    <row r="150" spans="1:10">
      <c r="A150" s="166" t="s">
        <v>4989</v>
      </c>
      <c r="B150" s="166" t="s">
        <v>4968</v>
      </c>
      <c r="C150" s="166" t="s">
        <v>87</v>
      </c>
      <c r="D150" s="166" t="s">
        <v>4713</v>
      </c>
      <c r="E150" s="166"/>
      <c r="F150" s="166" t="s">
        <v>4895</v>
      </c>
      <c r="G150" s="166" t="s">
        <v>4715</v>
      </c>
      <c r="H150" s="166"/>
      <c r="I150" s="166" t="s">
        <v>4716</v>
      </c>
      <c r="J150" s="166" t="s">
        <v>4896</v>
      </c>
    </row>
    <row r="151" spans="1:10">
      <c r="A151" s="166" t="s">
        <v>4990</v>
      </c>
      <c r="B151" s="166" t="s">
        <v>4968</v>
      </c>
      <c r="C151" s="166" t="s">
        <v>88</v>
      </c>
      <c r="D151" s="166" t="s">
        <v>4713</v>
      </c>
      <c r="E151" s="166"/>
      <c r="F151" s="166" t="s">
        <v>4895</v>
      </c>
      <c r="G151" s="166" t="s">
        <v>4715</v>
      </c>
      <c r="H151" s="166"/>
      <c r="I151" s="166" t="s">
        <v>4716</v>
      </c>
      <c r="J151" s="166" t="s">
        <v>4896</v>
      </c>
    </row>
    <row r="152" spans="1:10">
      <c r="A152" s="166" t="s">
        <v>4991</v>
      </c>
      <c r="B152" s="202">
        <v>46440</v>
      </c>
      <c r="C152" s="166" t="s">
        <v>93</v>
      </c>
      <c r="D152" s="166" t="s">
        <v>4713</v>
      </c>
      <c r="E152" s="166"/>
      <c r="F152" s="166" t="s">
        <v>4895</v>
      </c>
      <c r="G152" s="166" t="s">
        <v>4715</v>
      </c>
      <c r="H152" s="166" t="s">
        <v>4992</v>
      </c>
      <c r="I152" s="166" t="s">
        <v>4716</v>
      </c>
      <c r="J152" s="166" t="s">
        <v>4906</v>
      </c>
    </row>
    <row r="153" spans="1:10">
      <c r="A153" s="166" t="s">
        <v>4993</v>
      </c>
      <c r="B153" s="166" t="s">
        <v>4968</v>
      </c>
      <c r="C153" s="166" t="s">
        <v>99</v>
      </c>
      <c r="D153" s="166" t="s">
        <v>4713</v>
      </c>
      <c r="E153" s="166"/>
      <c r="F153" s="166" t="s">
        <v>4895</v>
      </c>
      <c r="G153" s="166" t="s">
        <v>4715</v>
      </c>
      <c r="H153" s="166"/>
      <c r="I153" s="166" t="s">
        <v>4716</v>
      </c>
      <c r="J153" s="166" t="s">
        <v>4896</v>
      </c>
    </row>
    <row r="154" spans="1:10">
      <c r="A154" s="166" t="s">
        <v>4994</v>
      </c>
      <c r="B154" s="202">
        <v>46440</v>
      </c>
      <c r="C154" s="166" t="s">
        <v>7</v>
      </c>
      <c r="D154" s="166" t="s">
        <v>4713</v>
      </c>
      <c r="E154" s="166"/>
      <c r="F154" s="166" t="s">
        <v>4895</v>
      </c>
      <c r="G154" s="166" t="s">
        <v>4715</v>
      </c>
      <c r="H154" s="166" t="s">
        <v>4995</v>
      </c>
      <c r="I154" s="166" t="s">
        <v>4716</v>
      </c>
      <c r="J154" s="166" t="s">
        <v>4911</v>
      </c>
    </row>
    <row r="155" spans="1:10">
      <c r="A155" s="166" t="s">
        <v>4996</v>
      </c>
      <c r="B155" s="166" t="s">
        <v>4997</v>
      </c>
      <c r="C155" s="166" t="s">
        <v>62</v>
      </c>
      <c r="D155" s="166" t="s">
        <v>4776</v>
      </c>
      <c r="E155" s="166"/>
      <c r="F155" s="166" t="s">
        <v>4998</v>
      </c>
      <c r="G155" s="166" t="s">
        <v>4715</v>
      </c>
      <c r="H155" s="166"/>
      <c r="I155" s="166" t="s">
        <v>4716</v>
      </c>
      <c r="J155" s="166" t="s">
        <v>4999</v>
      </c>
    </row>
    <row r="156" spans="1:10">
      <c r="A156" s="166" t="s">
        <v>5000</v>
      </c>
      <c r="B156" s="166" t="s">
        <v>5001</v>
      </c>
      <c r="C156" s="166" t="s">
        <v>70</v>
      </c>
      <c r="D156" s="166" t="s">
        <v>4776</v>
      </c>
      <c r="E156" s="166"/>
      <c r="F156" s="166" t="s">
        <v>5002</v>
      </c>
      <c r="G156" s="166" t="s">
        <v>4715</v>
      </c>
      <c r="H156" s="166"/>
      <c r="I156" s="166" t="s">
        <v>4716</v>
      </c>
      <c r="J156" s="166" t="s">
        <v>5003</v>
      </c>
    </row>
    <row r="157" spans="1:10">
      <c r="A157" s="166" t="s">
        <v>5004</v>
      </c>
      <c r="B157" s="166" t="s">
        <v>5005</v>
      </c>
      <c r="C157" s="166" t="s">
        <v>70</v>
      </c>
      <c r="D157" s="166" t="s">
        <v>4776</v>
      </c>
      <c r="E157" s="166"/>
      <c r="F157" s="166" t="s">
        <v>5002</v>
      </c>
      <c r="G157" s="166" t="s">
        <v>4715</v>
      </c>
      <c r="H157" s="166"/>
      <c r="I157" s="166" t="s">
        <v>4716</v>
      </c>
      <c r="J157" s="166" t="s">
        <v>5003</v>
      </c>
    </row>
    <row r="158" spans="1:10">
      <c r="A158" s="166" t="s">
        <v>5006</v>
      </c>
      <c r="B158" s="166" t="s">
        <v>5007</v>
      </c>
      <c r="C158" s="166" t="s">
        <v>62</v>
      </c>
      <c r="D158" s="166" t="s">
        <v>4776</v>
      </c>
      <c r="E158" s="166"/>
      <c r="F158" s="166" t="s">
        <v>5008</v>
      </c>
      <c r="G158" s="166" t="s">
        <v>4715</v>
      </c>
      <c r="H158" s="166"/>
      <c r="I158" s="166" t="s">
        <v>4716</v>
      </c>
      <c r="J158" s="166" t="s">
        <v>5009</v>
      </c>
    </row>
    <row r="159" spans="1:10">
      <c r="A159" s="166" t="s">
        <v>5010</v>
      </c>
      <c r="B159" s="166" t="s">
        <v>5007</v>
      </c>
      <c r="C159" s="166" t="s">
        <v>66</v>
      </c>
      <c r="D159" s="166" t="s">
        <v>4776</v>
      </c>
      <c r="E159" s="166"/>
      <c r="F159" s="166" t="s">
        <v>5011</v>
      </c>
      <c r="G159" s="166" t="s">
        <v>4715</v>
      </c>
      <c r="H159" s="166"/>
      <c r="I159" s="166" t="s">
        <v>4716</v>
      </c>
      <c r="J159" s="166" t="s">
        <v>5012</v>
      </c>
    </row>
    <row r="160" spans="1:10">
      <c r="A160" s="166" t="s">
        <v>5013</v>
      </c>
      <c r="B160" s="166" t="s">
        <v>5007</v>
      </c>
      <c r="C160" s="166" t="s">
        <v>70</v>
      </c>
      <c r="D160" s="166" t="s">
        <v>4776</v>
      </c>
      <c r="E160" s="166"/>
      <c r="F160" s="166" t="s">
        <v>5002</v>
      </c>
      <c r="G160" s="166" t="s">
        <v>4715</v>
      </c>
      <c r="H160" s="166"/>
      <c r="I160" s="166" t="s">
        <v>4716</v>
      </c>
      <c r="J160" s="166" t="s">
        <v>5003</v>
      </c>
    </row>
    <row r="161" spans="1:10">
      <c r="A161" s="166" t="s">
        <v>5014</v>
      </c>
      <c r="B161" s="166" t="s">
        <v>5007</v>
      </c>
      <c r="C161" s="166" t="s">
        <v>71</v>
      </c>
      <c r="D161" s="166" t="s">
        <v>4776</v>
      </c>
      <c r="E161" s="166"/>
      <c r="F161" s="166" t="s">
        <v>5015</v>
      </c>
      <c r="G161" s="166" t="s">
        <v>4715</v>
      </c>
      <c r="H161" s="166"/>
      <c r="I161" s="166" t="s">
        <v>4716</v>
      </c>
      <c r="J161" s="166" t="s">
        <v>5016</v>
      </c>
    </row>
    <row r="162" spans="1:10">
      <c r="A162" s="166" t="s">
        <v>5017</v>
      </c>
      <c r="B162" s="166" t="s">
        <v>5018</v>
      </c>
      <c r="C162" s="166" t="s">
        <v>73</v>
      </c>
      <c r="D162" s="166" t="s">
        <v>4713</v>
      </c>
      <c r="E162" s="166"/>
      <c r="F162" s="166" t="s">
        <v>4969</v>
      </c>
      <c r="G162" s="166" t="s">
        <v>4715</v>
      </c>
      <c r="H162" s="166"/>
      <c r="I162" s="166" t="s">
        <v>4716</v>
      </c>
      <c r="J162" s="166" t="s">
        <v>4970</v>
      </c>
    </row>
    <row r="163" spans="1:10">
      <c r="A163" s="166" t="s">
        <v>5019</v>
      </c>
      <c r="B163" s="166" t="s">
        <v>5020</v>
      </c>
      <c r="C163" s="166" t="s">
        <v>32</v>
      </c>
      <c r="D163" s="166" t="s">
        <v>4776</v>
      </c>
      <c r="E163" s="166"/>
      <c r="F163" s="166" t="s">
        <v>5021</v>
      </c>
      <c r="G163" s="166" t="s">
        <v>4715</v>
      </c>
      <c r="H163" s="166"/>
      <c r="I163" s="166" t="s">
        <v>4716</v>
      </c>
      <c r="J163" s="166" t="s">
        <v>5022</v>
      </c>
    </row>
    <row r="164" spans="1:10">
      <c r="A164" s="166" t="s">
        <v>5023</v>
      </c>
      <c r="B164" s="166" t="s">
        <v>5024</v>
      </c>
      <c r="C164" s="166" t="s">
        <v>73</v>
      </c>
      <c r="D164" s="166" t="s">
        <v>4776</v>
      </c>
      <c r="E164" s="166"/>
      <c r="F164" s="166" t="s">
        <v>5015</v>
      </c>
      <c r="G164" s="166" t="s">
        <v>4715</v>
      </c>
      <c r="H164" s="166"/>
      <c r="I164" s="166" t="s">
        <v>4716</v>
      </c>
      <c r="J164" s="166" t="s">
        <v>5016</v>
      </c>
    </row>
    <row r="165" spans="1:10">
      <c r="A165" s="166" t="s">
        <v>5025</v>
      </c>
      <c r="B165" s="166" t="s">
        <v>5024</v>
      </c>
      <c r="C165" s="166" t="s">
        <v>79</v>
      </c>
      <c r="D165" s="166" t="s">
        <v>4776</v>
      </c>
      <c r="E165" s="166"/>
      <c r="F165" s="166" t="s">
        <v>5026</v>
      </c>
      <c r="G165" s="166" t="s">
        <v>4715</v>
      </c>
      <c r="H165" s="166"/>
      <c r="I165" s="166" t="s">
        <v>4716</v>
      </c>
      <c r="J165" s="166" t="s">
        <v>5027</v>
      </c>
    </row>
    <row r="166" spans="1:10">
      <c r="A166" s="166" t="s">
        <v>5028</v>
      </c>
      <c r="B166" s="166" t="s">
        <v>5029</v>
      </c>
      <c r="C166" s="166" t="s">
        <v>98</v>
      </c>
      <c r="D166" s="166" t="s">
        <v>4713</v>
      </c>
      <c r="E166" s="166"/>
      <c r="F166" s="166" t="s">
        <v>4969</v>
      </c>
      <c r="G166" s="166" t="s">
        <v>4715</v>
      </c>
      <c r="H166" s="166"/>
      <c r="I166" s="166" t="s">
        <v>4716</v>
      </c>
      <c r="J166" s="166" t="s">
        <v>4970</v>
      </c>
    </row>
    <row r="167" spans="1:10">
      <c r="A167" s="166" t="s">
        <v>5030</v>
      </c>
      <c r="B167" s="166" t="s">
        <v>5029</v>
      </c>
      <c r="C167" s="166" t="s">
        <v>32</v>
      </c>
      <c r="D167" s="166" t="s">
        <v>4713</v>
      </c>
      <c r="E167" s="166"/>
      <c r="F167" s="166" t="s">
        <v>4969</v>
      </c>
      <c r="G167" s="166" t="s">
        <v>4715</v>
      </c>
      <c r="H167" s="166"/>
      <c r="I167" s="166" t="s">
        <v>4716</v>
      </c>
      <c r="J167" s="166" t="s">
        <v>4970</v>
      </c>
    </row>
    <row r="168" spans="1:10">
      <c r="A168" s="166" t="s">
        <v>5031</v>
      </c>
      <c r="B168" s="166" t="s">
        <v>5029</v>
      </c>
      <c r="C168" s="166" t="s">
        <v>62</v>
      </c>
      <c r="D168" s="166" t="s">
        <v>4713</v>
      </c>
      <c r="E168" s="166"/>
      <c r="F168" s="166" t="s">
        <v>4883</v>
      </c>
      <c r="G168" s="166" t="s">
        <v>4715</v>
      </c>
      <c r="H168" s="166"/>
      <c r="I168" s="166" t="s">
        <v>4716</v>
      </c>
      <c r="J168" s="166" t="s">
        <v>4884</v>
      </c>
    </row>
    <row r="169" spans="1:10">
      <c r="A169" s="166" t="s">
        <v>5032</v>
      </c>
      <c r="B169" s="166" t="s">
        <v>5029</v>
      </c>
      <c r="C169" s="166" t="s">
        <v>66</v>
      </c>
      <c r="D169" s="166" t="s">
        <v>4713</v>
      </c>
      <c r="E169" s="166"/>
      <c r="F169" s="166" t="s">
        <v>4886</v>
      </c>
      <c r="G169" s="166" t="s">
        <v>4715</v>
      </c>
      <c r="H169" s="166"/>
      <c r="I169" s="166" t="s">
        <v>4716</v>
      </c>
      <c r="J169" s="166" t="s">
        <v>4887</v>
      </c>
    </row>
    <row r="170" spans="1:10">
      <c r="A170" s="166" t="s">
        <v>5033</v>
      </c>
      <c r="B170" s="166" t="s">
        <v>5029</v>
      </c>
      <c r="C170" s="166" t="s">
        <v>70</v>
      </c>
      <c r="D170" s="166" t="s">
        <v>4713</v>
      </c>
      <c r="E170" s="166"/>
      <c r="F170" s="166" t="s">
        <v>4969</v>
      </c>
      <c r="G170" s="166" t="s">
        <v>4715</v>
      </c>
      <c r="H170" s="166"/>
      <c r="I170" s="166" t="s">
        <v>4716</v>
      </c>
      <c r="J170" s="166" t="s">
        <v>4970</v>
      </c>
    </row>
    <row r="171" spans="1:10">
      <c r="A171" s="166" t="s">
        <v>5034</v>
      </c>
      <c r="B171" s="166" t="s">
        <v>5029</v>
      </c>
      <c r="C171" s="166" t="s">
        <v>79</v>
      </c>
      <c r="D171" s="166" t="s">
        <v>4713</v>
      </c>
      <c r="E171" s="166"/>
      <c r="F171" s="166" t="s">
        <v>4969</v>
      </c>
      <c r="G171" s="166" t="s">
        <v>4715</v>
      </c>
      <c r="H171" s="166"/>
      <c r="I171" s="166" t="s">
        <v>4716</v>
      </c>
      <c r="J171" s="166" t="s">
        <v>4970</v>
      </c>
    </row>
    <row r="172" spans="1:10">
      <c r="A172" s="166" t="s">
        <v>5035</v>
      </c>
      <c r="B172" s="166" t="s">
        <v>5029</v>
      </c>
      <c r="C172" s="166" t="s">
        <v>71</v>
      </c>
      <c r="D172" s="166" t="s">
        <v>4713</v>
      </c>
      <c r="E172" s="166"/>
      <c r="F172" s="166" t="s">
        <v>4980</v>
      </c>
      <c r="G172" s="166" t="s">
        <v>4715</v>
      </c>
      <c r="H172" s="166"/>
      <c r="I172" s="166" t="s">
        <v>4716</v>
      </c>
      <c r="J172" s="166" t="s">
        <v>4981</v>
      </c>
    </row>
    <row r="173" spans="1:10">
      <c r="A173" s="166" t="s">
        <v>5036</v>
      </c>
      <c r="B173" s="166" t="s">
        <v>5029</v>
      </c>
      <c r="C173" s="166" t="s">
        <v>23</v>
      </c>
      <c r="D173" s="166" t="s">
        <v>4713</v>
      </c>
      <c r="E173" s="166"/>
      <c r="F173" s="166" t="s">
        <v>4895</v>
      </c>
      <c r="G173" s="166" t="s">
        <v>4715</v>
      </c>
      <c r="H173" s="166"/>
      <c r="I173" s="166" t="s">
        <v>4716</v>
      </c>
      <c r="J173" s="166" t="s">
        <v>4896</v>
      </c>
    </row>
    <row r="174" spans="1:10">
      <c r="A174" s="166" t="s">
        <v>5037</v>
      </c>
      <c r="B174" s="166" t="s">
        <v>5029</v>
      </c>
      <c r="C174" s="166" t="s">
        <v>30</v>
      </c>
      <c r="D174" s="166" t="s">
        <v>4713</v>
      </c>
      <c r="E174" s="166"/>
      <c r="F174" s="166" t="s">
        <v>4895</v>
      </c>
      <c r="G174" s="166" t="s">
        <v>4715</v>
      </c>
      <c r="H174" s="166"/>
      <c r="I174" s="166" t="s">
        <v>4716</v>
      </c>
      <c r="J174" s="166" t="s">
        <v>4896</v>
      </c>
    </row>
    <row r="175" spans="1:10">
      <c r="A175" s="166" t="s">
        <v>5038</v>
      </c>
      <c r="B175" s="166" t="s">
        <v>5029</v>
      </c>
      <c r="C175" s="166" t="s">
        <v>47</v>
      </c>
      <c r="D175" s="166" t="s">
        <v>4713</v>
      </c>
      <c r="E175" s="166"/>
      <c r="F175" s="166" t="s">
        <v>4895</v>
      </c>
      <c r="G175" s="166" t="s">
        <v>4715</v>
      </c>
      <c r="H175" s="166"/>
      <c r="I175" s="166" t="s">
        <v>4716</v>
      </c>
      <c r="J175" s="166" t="s">
        <v>4896</v>
      </c>
    </row>
    <row r="176" spans="1:10">
      <c r="A176" s="166" t="s">
        <v>5039</v>
      </c>
      <c r="B176" s="166" t="s">
        <v>5029</v>
      </c>
      <c r="C176" s="166" t="s">
        <v>50</v>
      </c>
      <c r="D176" s="166" t="s">
        <v>4713</v>
      </c>
      <c r="E176" s="166"/>
      <c r="F176" s="166" t="s">
        <v>4895</v>
      </c>
      <c r="G176" s="166" t="s">
        <v>4715</v>
      </c>
      <c r="H176" s="166"/>
      <c r="I176" s="166" t="s">
        <v>4716</v>
      </c>
      <c r="J176" s="166" t="s">
        <v>4896</v>
      </c>
    </row>
    <row r="177" spans="1:10">
      <c r="A177" s="166" t="s">
        <v>5040</v>
      </c>
      <c r="B177" s="166" t="s">
        <v>5029</v>
      </c>
      <c r="C177" s="166" t="s">
        <v>61</v>
      </c>
      <c r="D177" s="166" t="s">
        <v>4713</v>
      </c>
      <c r="E177" s="166"/>
      <c r="F177" s="166" t="s">
        <v>4895</v>
      </c>
      <c r="G177" s="166" t="s">
        <v>4715</v>
      </c>
      <c r="H177" s="166"/>
      <c r="I177" s="166" t="s">
        <v>4716</v>
      </c>
      <c r="J177" s="166" t="s">
        <v>4896</v>
      </c>
    </row>
    <row r="178" spans="1:10">
      <c r="A178" s="166" t="s">
        <v>5041</v>
      </c>
      <c r="B178" s="166" t="s">
        <v>5029</v>
      </c>
      <c r="C178" s="166" t="s">
        <v>74</v>
      </c>
      <c r="D178" s="166" t="s">
        <v>4713</v>
      </c>
      <c r="E178" s="166"/>
      <c r="F178" s="166" t="s">
        <v>4895</v>
      </c>
      <c r="G178" s="166" t="s">
        <v>4715</v>
      </c>
      <c r="H178" s="166"/>
      <c r="I178" s="166" t="s">
        <v>4716</v>
      </c>
      <c r="J178" s="166" t="s">
        <v>4896</v>
      </c>
    </row>
    <row r="179" spans="1:10">
      <c r="A179" s="166" t="s">
        <v>5042</v>
      </c>
      <c r="B179" s="166" t="s">
        <v>5029</v>
      </c>
      <c r="C179" s="166" t="s">
        <v>82</v>
      </c>
      <c r="D179" s="166" t="s">
        <v>4713</v>
      </c>
      <c r="E179" s="166"/>
      <c r="F179" s="166" t="s">
        <v>4895</v>
      </c>
      <c r="G179" s="166" t="s">
        <v>4715</v>
      </c>
      <c r="H179" s="166"/>
      <c r="I179" s="166" t="s">
        <v>4716</v>
      </c>
      <c r="J179" s="166" t="s">
        <v>4896</v>
      </c>
    </row>
    <row r="180" spans="1:10">
      <c r="A180" s="166" t="s">
        <v>5043</v>
      </c>
      <c r="B180" s="166" t="s">
        <v>5029</v>
      </c>
      <c r="C180" s="166" t="s">
        <v>87</v>
      </c>
      <c r="D180" s="166" t="s">
        <v>4713</v>
      </c>
      <c r="E180" s="166"/>
      <c r="F180" s="166" t="s">
        <v>4895</v>
      </c>
      <c r="G180" s="166" t="s">
        <v>4715</v>
      </c>
      <c r="H180" s="166"/>
      <c r="I180" s="166" t="s">
        <v>4716</v>
      </c>
      <c r="J180" s="166" t="s">
        <v>4896</v>
      </c>
    </row>
    <row r="181" spans="1:10">
      <c r="A181" s="166" t="s">
        <v>5044</v>
      </c>
      <c r="B181" s="166" t="s">
        <v>5029</v>
      </c>
      <c r="C181" s="166" t="s">
        <v>88</v>
      </c>
      <c r="D181" s="166" t="s">
        <v>4713</v>
      </c>
      <c r="E181" s="166"/>
      <c r="F181" s="166" t="s">
        <v>4895</v>
      </c>
      <c r="G181" s="166" t="s">
        <v>4715</v>
      </c>
      <c r="H181" s="166"/>
      <c r="I181" s="166" t="s">
        <v>4716</v>
      </c>
      <c r="J181" s="166" t="s">
        <v>4896</v>
      </c>
    </row>
    <row r="182" spans="1:10">
      <c r="A182" s="166" t="s">
        <v>5045</v>
      </c>
      <c r="B182" s="166" t="s">
        <v>5029</v>
      </c>
      <c r="C182" s="166" t="s">
        <v>93</v>
      </c>
      <c r="D182" s="166" t="s">
        <v>4713</v>
      </c>
      <c r="E182" s="166"/>
      <c r="F182" s="166" t="s">
        <v>4895</v>
      </c>
      <c r="G182" s="166" t="s">
        <v>4715</v>
      </c>
      <c r="H182" s="166"/>
      <c r="I182" s="166" t="s">
        <v>4716</v>
      </c>
      <c r="J182" s="166" t="s">
        <v>4896</v>
      </c>
    </row>
    <row r="183" spans="1:10">
      <c r="A183" s="166" t="s">
        <v>5046</v>
      </c>
      <c r="B183" s="166" t="s">
        <v>5029</v>
      </c>
      <c r="C183" s="166" t="s">
        <v>99</v>
      </c>
      <c r="D183" s="166" t="s">
        <v>4713</v>
      </c>
      <c r="E183" s="166"/>
      <c r="F183" s="166" t="s">
        <v>4895</v>
      </c>
      <c r="G183" s="166" t="s">
        <v>4715</v>
      </c>
      <c r="H183" s="166"/>
      <c r="I183" s="166" t="s">
        <v>4716</v>
      </c>
      <c r="J183" s="166" t="s">
        <v>4896</v>
      </c>
    </row>
    <row r="184" spans="1:10">
      <c r="A184" s="166" t="s">
        <v>5047</v>
      </c>
      <c r="B184" s="202">
        <v>46500</v>
      </c>
      <c r="C184" s="166" t="s">
        <v>7</v>
      </c>
      <c r="D184" s="166" t="s">
        <v>4713</v>
      </c>
      <c r="E184" s="166"/>
      <c r="F184" s="166" t="s">
        <v>4895</v>
      </c>
      <c r="G184" s="166" t="s">
        <v>4715</v>
      </c>
      <c r="H184" s="166" t="s">
        <v>5048</v>
      </c>
      <c r="I184" s="166" t="s">
        <v>4716</v>
      </c>
      <c r="J184" s="166" t="s">
        <v>4911</v>
      </c>
    </row>
    <row r="185" spans="1:10">
      <c r="A185" s="166" t="s">
        <v>5049</v>
      </c>
      <c r="B185" s="166" t="s">
        <v>5050</v>
      </c>
      <c r="C185" s="166" t="s">
        <v>32</v>
      </c>
      <c r="D185" s="166" t="s">
        <v>4713</v>
      </c>
      <c r="E185" s="166"/>
      <c r="F185" s="166" t="s">
        <v>4713</v>
      </c>
      <c r="G185" s="166" t="s">
        <v>4715</v>
      </c>
      <c r="H185" s="166"/>
      <c r="I185" s="166" t="s">
        <v>4716</v>
      </c>
      <c r="J185" s="166" t="s">
        <v>4847</v>
      </c>
    </row>
    <row r="186" spans="1:10">
      <c r="A186" s="166" t="s">
        <v>5051</v>
      </c>
      <c r="B186" s="166" t="s">
        <v>5052</v>
      </c>
      <c r="C186" s="166" t="s">
        <v>73</v>
      </c>
      <c r="D186" s="166" t="s">
        <v>4713</v>
      </c>
      <c r="E186" s="166"/>
      <c r="F186" s="166" t="s">
        <v>4713</v>
      </c>
      <c r="G186" s="166" t="s">
        <v>4715</v>
      </c>
      <c r="H186" s="166"/>
      <c r="I186" s="166" t="s">
        <v>4716</v>
      </c>
      <c r="J186" s="166" t="s">
        <v>4847</v>
      </c>
    </row>
    <row r="187" spans="1:10">
      <c r="A187" s="166" t="s">
        <v>5053</v>
      </c>
      <c r="B187" s="166" t="s">
        <v>5054</v>
      </c>
      <c r="C187" s="166" t="s">
        <v>98</v>
      </c>
      <c r="D187" s="166" t="s">
        <v>4713</v>
      </c>
      <c r="E187" s="166"/>
      <c r="F187" s="166" t="s">
        <v>4713</v>
      </c>
      <c r="G187" s="166" t="s">
        <v>4715</v>
      </c>
      <c r="H187" s="166"/>
      <c r="I187" s="166" t="s">
        <v>4716</v>
      </c>
      <c r="J187" s="166" t="s">
        <v>4847</v>
      </c>
    </row>
    <row r="188" spans="1:10">
      <c r="A188" s="166" t="s">
        <v>5055</v>
      </c>
      <c r="B188" s="166" t="s">
        <v>5054</v>
      </c>
      <c r="C188" s="166" t="s">
        <v>71</v>
      </c>
      <c r="D188" s="166" t="s">
        <v>4713</v>
      </c>
      <c r="E188" s="166"/>
      <c r="F188" s="166" t="s">
        <v>4713</v>
      </c>
      <c r="G188" s="166" t="s">
        <v>4715</v>
      </c>
      <c r="H188" s="166"/>
      <c r="I188" s="166" t="s">
        <v>4716</v>
      </c>
      <c r="J188" s="166" t="s">
        <v>4847</v>
      </c>
    </row>
    <row r="189" spans="1:10">
      <c r="A189" s="166" t="s">
        <v>5056</v>
      </c>
      <c r="B189" s="166" t="s">
        <v>5057</v>
      </c>
      <c r="C189" s="166" t="s">
        <v>62</v>
      </c>
      <c r="D189" s="166" t="s">
        <v>4776</v>
      </c>
      <c r="E189" s="166"/>
      <c r="F189" s="166" t="s">
        <v>5058</v>
      </c>
      <c r="G189" s="166" t="s">
        <v>4715</v>
      </c>
      <c r="H189" s="166"/>
      <c r="I189" s="166" t="s">
        <v>4716</v>
      </c>
      <c r="J189" s="166" t="s">
        <v>5059</v>
      </c>
    </row>
    <row r="190" spans="1:10">
      <c r="A190" s="166" t="s">
        <v>5060</v>
      </c>
      <c r="B190" s="166" t="s">
        <v>5057</v>
      </c>
      <c r="C190" s="166" t="s">
        <v>66</v>
      </c>
      <c r="D190" s="166" t="s">
        <v>4776</v>
      </c>
      <c r="E190" s="166"/>
      <c r="F190" s="166" t="s">
        <v>5058</v>
      </c>
      <c r="G190" s="166" t="s">
        <v>4715</v>
      </c>
      <c r="H190" s="166"/>
      <c r="I190" s="166" t="s">
        <v>4716</v>
      </c>
      <c r="J190" s="166" t="s">
        <v>5059</v>
      </c>
    </row>
    <row r="191" spans="1:10">
      <c r="A191" s="166" t="s">
        <v>5061</v>
      </c>
      <c r="B191" s="166" t="s">
        <v>5062</v>
      </c>
      <c r="C191" s="166" t="s">
        <v>62</v>
      </c>
      <c r="D191" s="166" t="s">
        <v>4713</v>
      </c>
      <c r="E191" s="166"/>
      <c r="F191" s="166" t="s">
        <v>5063</v>
      </c>
      <c r="G191" s="166" t="s">
        <v>4715</v>
      </c>
      <c r="H191" s="166"/>
      <c r="I191" s="166" t="s">
        <v>4716</v>
      </c>
      <c r="J191" s="166" t="s">
        <v>5064</v>
      </c>
    </row>
    <row r="192" spans="1:10">
      <c r="A192" s="166" t="s">
        <v>5065</v>
      </c>
      <c r="B192" s="166" t="s">
        <v>5062</v>
      </c>
      <c r="C192" s="166" t="s">
        <v>66</v>
      </c>
      <c r="D192" s="166" t="s">
        <v>4713</v>
      </c>
      <c r="E192" s="166"/>
      <c r="F192" s="166" t="s">
        <v>5063</v>
      </c>
      <c r="G192" s="166" t="s">
        <v>4715</v>
      </c>
      <c r="H192" s="166"/>
      <c r="I192" s="166" t="s">
        <v>4716</v>
      </c>
      <c r="J192" s="166" t="s">
        <v>5064</v>
      </c>
    </row>
    <row r="193" spans="1:10">
      <c r="A193" s="166" t="s">
        <v>5066</v>
      </c>
      <c r="B193" s="166" t="s">
        <v>5062</v>
      </c>
      <c r="C193" s="166" t="s">
        <v>71</v>
      </c>
      <c r="D193" s="166" t="s">
        <v>4713</v>
      </c>
      <c r="E193" s="166"/>
      <c r="F193" s="166" t="s">
        <v>4713</v>
      </c>
      <c r="G193" s="166" t="s">
        <v>4715</v>
      </c>
      <c r="H193" s="166"/>
      <c r="I193" s="166" t="s">
        <v>4716</v>
      </c>
      <c r="J193" s="166" t="s">
        <v>4847</v>
      </c>
    </row>
    <row r="194" spans="1:10">
      <c r="A194" s="166" t="s">
        <v>5067</v>
      </c>
      <c r="B194" s="166" t="s">
        <v>5068</v>
      </c>
      <c r="C194" s="166" t="s">
        <v>62</v>
      </c>
      <c r="D194" s="166" t="s">
        <v>4713</v>
      </c>
      <c r="E194" s="166"/>
      <c r="F194" s="166" t="s">
        <v>5063</v>
      </c>
      <c r="G194" s="166" t="s">
        <v>4715</v>
      </c>
      <c r="H194" s="166"/>
      <c r="I194" s="166" t="s">
        <v>4716</v>
      </c>
      <c r="J194" s="166" t="s">
        <v>5064</v>
      </c>
    </row>
    <row r="195" spans="1:10">
      <c r="A195" s="166" t="s">
        <v>5069</v>
      </c>
      <c r="B195" s="166" t="s">
        <v>5068</v>
      </c>
      <c r="C195" s="166" t="s">
        <v>66</v>
      </c>
      <c r="D195" s="166" t="s">
        <v>4713</v>
      </c>
      <c r="E195" s="166"/>
      <c r="F195" s="166" t="s">
        <v>5063</v>
      </c>
      <c r="G195" s="166" t="s">
        <v>4715</v>
      </c>
      <c r="H195" s="166"/>
      <c r="I195" s="166" t="s">
        <v>4716</v>
      </c>
      <c r="J195" s="166" t="s">
        <v>5064</v>
      </c>
    </row>
    <row r="196" spans="1:10">
      <c r="A196" s="166" t="s">
        <v>5070</v>
      </c>
      <c r="B196" s="166" t="s">
        <v>5068</v>
      </c>
      <c r="C196" s="166" t="s">
        <v>71</v>
      </c>
      <c r="D196" s="166" t="s">
        <v>4713</v>
      </c>
      <c r="E196" s="166"/>
      <c r="F196" s="166" t="s">
        <v>4713</v>
      </c>
      <c r="G196" s="166" t="s">
        <v>4715</v>
      </c>
      <c r="H196" s="166"/>
      <c r="I196" s="166" t="s">
        <v>4716</v>
      </c>
      <c r="J196" s="166" t="s">
        <v>4847</v>
      </c>
    </row>
    <row r="197" spans="1:10">
      <c r="A197" s="166" t="s">
        <v>5071</v>
      </c>
      <c r="B197" s="166" t="s">
        <v>5072</v>
      </c>
      <c r="C197" s="166" t="s">
        <v>32</v>
      </c>
      <c r="D197" s="166" t="s">
        <v>4713</v>
      </c>
      <c r="E197" s="166"/>
      <c r="F197" s="166" t="s">
        <v>4969</v>
      </c>
      <c r="G197" s="166" t="s">
        <v>4715</v>
      </c>
      <c r="H197" s="166"/>
      <c r="I197" s="166" t="s">
        <v>4716</v>
      </c>
      <c r="J197" s="166" t="s">
        <v>4970</v>
      </c>
    </row>
    <row r="198" spans="1:10">
      <c r="A198" s="166" t="s">
        <v>5073</v>
      </c>
      <c r="B198" s="166" t="s">
        <v>5072</v>
      </c>
      <c r="C198" s="166" t="s">
        <v>70</v>
      </c>
      <c r="D198" s="166" t="s">
        <v>4713</v>
      </c>
      <c r="E198" s="166"/>
      <c r="F198" s="166" t="s">
        <v>4969</v>
      </c>
      <c r="G198" s="166" t="s">
        <v>4715</v>
      </c>
      <c r="H198" s="166"/>
      <c r="I198" s="166" t="s">
        <v>4716</v>
      </c>
      <c r="J198" s="166" t="s">
        <v>4970</v>
      </c>
    </row>
    <row r="199" spans="1:10">
      <c r="A199" s="166" t="s">
        <v>5074</v>
      </c>
      <c r="B199" s="166" t="s">
        <v>5072</v>
      </c>
      <c r="C199" s="166" t="s">
        <v>73</v>
      </c>
      <c r="D199" s="166" t="s">
        <v>4713</v>
      </c>
      <c r="E199" s="166"/>
      <c r="F199" s="166" t="s">
        <v>4969</v>
      </c>
      <c r="G199" s="166" t="s">
        <v>4715</v>
      </c>
      <c r="H199" s="166"/>
      <c r="I199" s="166" t="s">
        <v>4716</v>
      </c>
      <c r="J199" s="166" t="s">
        <v>4970</v>
      </c>
    </row>
    <row r="200" spans="1:10">
      <c r="A200" s="166" t="s">
        <v>5075</v>
      </c>
      <c r="B200" s="166" t="s">
        <v>5024</v>
      </c>
      <c r="C200" s="166" t="s">
        <v>66</v>
      </c>
      <c r="D200" s="166" t="s">
        <v>4776</v>
      </c>
      <c r="E200" s="166"/>
      <c r="F200" s="166" t="s">
        <v>5002</v>
      </c>
      <c r="G200" s="166" t="s">
        <v>4715</v>
      </c>
      <c r="H200" s="166"/>
      <c r="I200" s="166" t="s">
        <v>4716</v>
      </c>
      <c r="J200" s="166" t="s">
        <v>5003</v>
      </c>
    </row>
    <row r="201" spans="1:10">
      <c r="A201" s="166" t="s">
        <v>5076</v>
      </c>
      <c r="B201" s="202">
        <v>46344</v>
      </c>
      <c r="C201" s="166" t="s">
        <v>74</v>
      </c>
      <c r="D201" s="166" t="s">
        <v>4713</v>
      </c>
      <c r="E201" s="166"/>
      <c r="F201" s="166" t="s">
        <v>5077</v>
      </c>
      <c r="G201" s="166" t="s">
        <v>4791</v>
      </c>
      <c r="H201" s="166" t="s">
        <v>5078</v>
      </c>
      <c r="I201" s="166" t="s">
        <v>4716</v>
      </c>
      <c r="J201" s="166" t="s">
        <v>5079</v>
      </c>
    </row>
    <row r="202" spans="1:10" ht="26.1">
      <c r="A202" s="166" t="s">
        <v>5080</v>
      </c>
      <c r="B202" s="202">
        <v>46286</v>
      </c>
      <c r="C202" s="166" t="s">
        <v>30</v>
      </c>
      <c r="D202" s="166" t="s">
        <v>4713</v>
      </c>
      <c r="E202" s="166"/>
      <c r="F202" s="416" t="s">
        <v>5081</v>
      </c>
      <c r="G202" s="166" t="s">
        <v>5082</v>
      </c>
      <c r="H202" s="166" t="s">
        <v>5083</v>
      </c>
      <c r="I202" s="166" t="s">
        <v>4716</v>
      </c>
      <c r="J202" s="166" t="s">
        <v>5084</v>
      </c>
    </row>
    <row r="203" spans="1:10">
      <c r="A203" s="166" t="s">
        <v>5085</v>
      </c>
      <c r="B203" s="202">
        <v>46261</v>
      </c>
      <c r="C203" s="166" t="s">
        <v>7</v>
      </c>
      <c r="D203" s="166" t="s">
        <v>4776</v>
      </c>
      <c r="E203" s="166"/>
      <c r="F203" s="166" t="s">
        <v>5086</v>
      </c>
      <c r="G203" s="166" t="s">
        <v>5087</v>
      </c>
      <c r="H203" s="166" t="s">
        <v>5088</v>
      </c>
      <c r="I203" s="166" t="s">
        <v>4716</v>
      </c>
      <c r="J203" s="166" t="s">
        <v>5089</v>
      </c>
    </row>
    <row r="204" spans="1:10">
      <c r="A204" s="166" t="s">
        <v>5090</v>
      </c>
      <c r="B204" s="202">
        <v>46276</v>
      </c>
      <c r="C204" s="166" t="s">
        <v>7</v>
      </c>
      <c r="D204" s="166" t="s">
        <v>4713</v>
      </c>
      <c r="E204" s="166"/>
      <c r="F204" s="166"/>
      <c r="G204" s="166" t="s">
        <v>5087</v>
      </c>
      <c r="H204" s="166" t="s">
        <v>5091</v>
      </c>
      <c r="I204" s="166" t="s">
        <v>4716</v>
      </c>
      <c r="J204" s="166" t="s">
        <v>5092</v>
      </c>
    </row>
    <row r="205" spans="1:10">
      <c r="A205" s="166" t="s">
        <v>5093</v>
      </c>
      <c r="B205" s="202">
        <v>46301</v>
      </c>
      <c r="C205" s="166" t="s">
        <v>7</v>
      </c>
      <c r="D205" s="166" t="s">
        <v>4776</v>
      </c>
      <c r="E205" s="166"/>
      <c r="F205" s="166" t="s">
        <v>5086</v>
      </c>
      <c r="G205" s="166" t="s">
        <v>5087</v>
      </c>
      <c r="H205" s="166" t="s">
        <v>5094</v>
      </c>
      <c r="I205" s="166" t="s">
        <v>4716</v>
      </c>
      <c r="J205" s="166" t="s">
        <v>5089</v>
      </c>
    </row>
    <row r="206" spans="1:10">
      <c r="A206" s="166" t="s">
        <v>5095</v>
      </c>
      <c r="B206" s="202">
        <v>46405</v>
      </c>
      <c r="C206" s="166" t="s">
        <v>7</v>
      </c>
      <c r="D206" s="166" t="s">
        <v>4776</v>
      </c>
      <c r="E206" s="166"/>
      <c r="F206" s="166" t="s">
        <v>5086</v>
      </c>
      <c r="G206" s="166" t="s">
        <v>5087</v>
      </c>
      <c r="H206" s="166" t="s">
        <v>5096</v>
      </c>
      <c r="I206" s="166" t="s">
        <v>4716</v>
      </c>
      <c r="J206" s="166" t="s">
        <v>5089</v>
      </c>
    </row>
    <row r="207" spans="1:10">
      <c r="A207" s="166" t="s">
        <v>5097</v>
      </c>
      <c r="B207" s="202">
        <v>46450</v>
      </c>
      <c r="C207" s="166" t="s">
        <v>7</v>
      </c>
      <c r="D207" s="166" t="s">
        <v>4776</v>
      </c>
      <c r="E207" s="166"/>
      <c r="F207" s="166" t="s">
        <v>5086</v>
      </c>
      <c r="G207" s="166" t="s">
        <v>5087</v>
      </c>
      <c r="H207" s="166" t="s">
        <v>5098</v>
      </c>
      <c r="I207" s="166" t="s">
        <v>4716</v>
      </c>
      <c r="J207" s="166" t="s">
        <v>5089</v>
      </c>
    </row>
    <row r="208" spans="1:10">
      <c r="A208" s="166" t="s">
        <v>5099</v>
      </c>
      <c r="B208" s="202">
        <v>46535</v>
      </c>
      <c r="C208" s="166" t="s">
        <v>7</v>
      </c>
      <c r="D208" s="166" t="s">
        <v>4713</v>
      </c>
      <c r="E208" s="166"/>
      <c r="F208" s="166"/>
      <c r="G208" s="166" t="s">
        <v>5087</v>
      </c>
      <c r="H208" s="166" t="s">
        <v>5100</v>
      </c>
      <c r="I208" s="166" t="s">
        <v>4716</v>
      </c>
      <c r="J208" s="166" t="s">
        <v>4911</v>
      </c>
    </row>
    <row r="209" spans="1:10">
      <c r="A209" s="166" t="s">
        <v>5101</v>
      </c>
      <c r="B209" s="202">
        <v>46269</v>
      </c>
      <c r="C209" s="166" t="s">
        <v>93</v>
      </c>
      <c r="D209" s="166" t="s">
        <v>4713</v>
      </c>
      <c r="E209" s="166"/>
      <c r="F209" s="166" t="s">
        <v>5102</v>
      </c>
      <c r="G209" s="166" t="s">
        <v>5103</v>
      </c>
      <c r="H209" s="166" t="s">
        <v>5104</v>
      </c>
      <c r="I209" s="166" t="s">
        <v>4716</v>
      </c>
      <c r="J209" s="166" t="s">
        <v>5105</v>
      </c>
    </row>
    <row r="210" spans="1:10">
      <c r="A210" s="166" t="s">
        <v>5106</v>
      </c>
      <c r="B210" s="202">
        <v>46498</v>
      </c>
      <c r="C210" s="166" t="s">
        <v>93</v>
      </c>
      <c r="D210" s="166" t="s">
        <v>4713</v>
      </c>
      <c r="E210" s="166"/>
      <c r="F210" s="166"/>
      <c r="G210" s="166" t="s">
        <v>5103</v>
      </c>
      <c r="H210" s="166" t="s">
        <v>5107</v>
      </c>
      <c r="I210" s="166" t="s">
        <v>4716</v>
      </c>
      <c r="J210" s="166" t="s">
        <v>5084</v>
      </c>
    </row>
    <row r="211" spans="1:10">
      <c r="A211" s="166" t="s">
        <v>5108</v>
      </c>
      <c r="B211" s="202">
        <v>46276</v>
      </c>
      <c r="C211" s="166" t="s">
        <v>23</v>
      </c>
      <c r="D211" s="166" t="s">
        <v>4713</v>
      </c>
      <c r="E211" s="166"/>
      <c r="F211" s="166" t="s">
        <v>5109</v>
      </c>
      <c r="G211" s="166" t="s">
        <v>5110</v>
      </c>
      <c r="H211" s="166" t="s">
        <v>5111</v>
      </c>
      <c r="I211" s="166" t="s">
        <v>4716</v>
      </c>
      <c r="J211" s="166" t="s">
        <v>5112</v>
      </c>
    </row>
    <row r="212" spans="1:10">
      <c r="A212" s="166" t="s">
        <v>5113</v>
      </c>
      <c r="B212" s="202">
        <v>46265</v>
      </c>
      <c r="C212" s="166" t="s">
        <v>74</v>
      </c>
      <c r="D212" s="166" t="s">
        <v>4713</v>
      </c>
      <c r="E212" s="166"/>
      <c r="F212" s="166"/>
      <c r="G212" s="166" t="s">
        <v>4791</v>
      </c>
      <c r="H212" s="166" t="s">
        <v>5114</v>
      </c>
      <c r="I212" s="166" t="s">
        <v>4716</v>
      </c>
      <c r="J212" s="166" t="s">
        <v>5115</v>
      </c>
    </row>
    <row r="213" spans="1:10">
      <c r="A213" s="166" t="s">
        <v>5116</v>
      </c>
      <c r="B213" s="202">
        <v>46272</v>
      </c>
      <c r="C213" s="166" t="s">
        <v>47</v>
      </c>
      <c r="D213" s="166" t="s">
        <v>4713</v>
      </c>
      <c r="E213" s="166"/>
      <c r="F213" s="166"/>
      <c r="G213" s="166" t="s">
        <v>5117</v>
      </c>
      <c r="H213" s="166" t="s">
        <v>5118</v>
      </c>
      <c r="I213" s="166" t="s">
        <v>4716</v>
      </c>
      <c r="J213" s="166" t="s">
        <v>5084</v>
      </c>
    </row>
    <row r="214" spans="1:10">
      <c r="A214" s="166" t="s">
        <v>5119</v>
      </c>
      <c r="B214" s="202">
        <v>46503</v>
      </c>
      <c r="C214" s="166" t="s">
        <v>47</v>
      </c>
      <c r="D214" s="166" t="s">
        <v>4713</v>
      </c>
      <c r="E214" s="166"/>
      <c r="F214" s="166"/>
      <c r="G214" s="166" t="s">
        <v>5117</v>
      </c>
      <c r="H214" s="166" t="s">
        <v>5120</v>
      </c>
      <c r="I214" s="166" t="s">
        <v>4716</v>
      </c>
      <c r="J214" s="166" t="s">
        <v>5084</v>
      </c>
    </row>
    <row r="215" spans="1:10">
      <c r="A215" s="166" t="s">
        <v>5121</v>
      </c>
      <c r="B215" s="202">
        <v>46275</v>
      </c>
      <c r="C215" s="166" t="s">
        <v>82</v>
      </c>
      <c r="D215" s="166" t="s">
        <v>4713</v>
      </c>
      <c r="E215" s="166"/>
      <c r="F215" s="166"/>
      <c r="G215" s="166" t="s">
        <v>5122</v>
      </c>
      <c r="H215" s="166" t="s">
        <v>5123</v>
      </c>
      <c r="I215" s="166" t="s">
        <v>4716</v>
      </c>
      <c r="J215" s="166" t="s">
        <v>5124</v>
      </c>
    </row>
    <row r="216" spans="1:10">
      <c r="A216" s="166" t="s">
        <v>5125</v>
      </c>
      <c r="B216" s="436" t="s">
        <v>4813</v>
      </c>
      <c r="C216" s="166" t="s">
        <v>88</v>
      </c>
      <c r="D216" s="166" t="s">
        <v>4713</v>
      </c>
      <c r="E216" s="166"/>
      <c r="F216" s="166" t="s">
        <v>5126</v>
      </c>
      <c r="G216" s="166" t="s">
        <v>5127</v>
      </c>
      <c r="H216" s="436" t="s">
        <v>5128</v>
      </c>
      <c r="I216" s="166" t="s">
        <v>4716</v>
      </c>
      <c r="J216" s="166" t="s">
        <v>5129</v>
      </c>
    </row>
    <row r="217" spans="1:10">
      <c r="A217" s="166" t="s">
        <v>5130</v>
      </c>
      <c r="B217" s="202">
        <v>46498</v>
      </c>
      <c r="C217" s="166" t="s">
        <v>88</v>
      </c>
      <c r="D217" s="166" t="s">
        <v>4713</v>
      </c>
      <c r="E217" s="166"/>
      <c r="F217" s="166"/>
      <c r="G217" s="166" t="s">
        <v>5127</v>
      </c>
      <c r="H217" s="166" t="s">
        <v>5131</v>
      </c>
      <c r="I217" s="166" t="s">
        <v>4716</v>
      </c>
      <c r="J217" s="166" t="s">
        <v>5084</v>
      </c>
    </row>
    <row r="218" spans="1:10">
      <c r="A218" s="166" t="s">
        <v>5132</v>
      </c>
      <c r="B218" s="202">
        <v>46323</v>
      </c>
      <c r="C218" s="166" t="s">
        <v>88</v>
      </c>
      <c r="D218" s="166" t="s">
        <v>4776</v>
      </c>
      <c r="E218" s="166"/>
      <c r="F218" s="166" t="s">
        <v>5133</v>
      </c>
      <c r="G218" s="166" t="s">
        <v>5134</v>
      </c>
      <c r="H218" s="166" t="s">
        <v>5135</v>
      </c>
      <c r="I218" s="166" t="s">
        <v>4716</v>
      </c>
      <c r="J218" s="166" t="s">
        <v>5089</v>
      </c>
    </row>
    <row r="219" spans="1:10">
      <c r="A219" s="166" t="s">
        <v>5136</v>
      </c>
      <c r="B219" s="202">
        <v>46365</v>
      </c>
      <c r="C219" s="166" t="s">
        <v>88</v>
      </c>
      <c r="D219" s="166" t="s">
        <v>4776</v>
      </c>
      <c r="E219" s="166"/>
      <c r="F219" s="166" t="s">
        <v>5137</v>
      </c>
      <c r="G219" s="166" t="s">
        <v>5127</v>
      </c>
      <c r="H219" s="166" t="s">
        <v>5138</v>
      </c>
      <c r="I219" s="166" t="s">
        <v>4716</v>
      </c>
      <c r="J219" s="166" t="s">
        <v>5089</v>
      </c>
    </row>
    <row r="220" spans="1:10">
      <c r="A220" s="166" t="s">
        <v>5139</v>
      </c>
      <c r="B220" s="202">
        <v>46391</v>
      </c>
      <c r="C220" s="166" t="s">
        <v>88</v>
      </c>
      <c r="D220" s="166" t="s">
        <v>4776</v>
      </c>
      <c r="E220" s="166"/>
      <c r="F220" s="166" t="s">
        <v>5140</v>
      </c>
      <c r="G220" s="166" t="s">
        <v>5127</v>
      </c>
      <c r="H220" s="166" t="s">
        <v>5141</v>
      </c>
      <c r="I220" s="166" t="s">
        <v>4716</v>
      </c>
      <c r="J220" s="166" t="s">
        <v>5089</v>
      </c>
    </row>
    <row r="221" spans="1:10">
      <c r="A221" s="166" t="s">
        <v>5142</v>
      </c>
      <c r="B221" s="202">
        <v>46521</v>
      </c>
      <c r="C221" s="166" t="s">
        <v>88</v>
      </c>
      <c r="D221" s="166" t="s">
        <v>4776</v>
      </c>
      <c r="E221" s="166"/>
      <c r="F221" s="166" t="s">
        <v>5143</v>
      </c>
      <c r="G221" s="166" t="s">
        <v>5127</v>
      </c>
      <c r="H221" s="166" t="s">
        <v>5144</v>
      </c>
      <c r="I221" s="166" t="s">
        <v>4716</v>
      </c>
      <c r="J221" s="166" t="s">
        <v>5089</v>
      </c>
    </row>
    <row r="222" spans="1:10">
      <c r="A222" s="166" t="s">
        <v>5145</v>
      </c>
      <c r="B222" s="202">
        <v>46309</v>
      </c>
      <c r="C222" s="166" t="s">
        <v>93</v>
      </c>
      <c r="D222" s="166" t="s">
        <v>4776</v>
      </c>
      <c r="E222" s="166"/>
      <c r="F222" s="166"/>
      <c r="G222" s="166" t="s">
        <v>5103</v>
      </c>
      <c r="H222" s="166" t="s">
        <v>5146</v>
      </c>
      <c r="I222" s="166" t="s">
        <v>4716</v>
      </c>
      <c r="J222" s="166" t="s">
        <v>5147</v>
      </c>
    </row>
    <row r="223" spans="1:10">
      <c r="A223" s="166" t="s">
        <v>5148</v>
      </c>
      <c r="B223" s="202">
        <v>46456</v>
      </c>
      <c r="C223" s="166" t="s">
        <v>93</v>
      </c>
      <c r="D223" s="166" t="s">
        <v>4776</v>
      </c>
      <c r="E223" s="166"/>
      <c r="F223" s="166"/>
      <c r="G223" s="166" t="s">
        <v>5103</v>
      </c>
      <c r="H223" s="166" t="s">
        <v>5149</v>
      </c>
      <c r="I223" s="166" t="s">
        <v>4716</v>
      </c>
      <c r="J223" s="166" t="s">
        <v>5089</v>
      </c>
    </row>
    <row r="224" spans="1:10">
      <c r="A224" s="166" t="s">
        <v>5150</v>
      </c>
      <c r="B224" s="202">
        <v>46519</v>
      </c>
      <c r="C224" s="166" t="s">
        <v>93</v>
      </c>
      <c r="D224" s="166" t="s">
        <v>4776</v>
      </c>
      <c r="E224" s="166"/>
      <c r="F224" s="166"/>
      <c r="G224" s="166" t="s">
        <v>5151</v>
      </c>
      <c r="H224" s="166" t="s">
        <v>5152</v>
      </c>
      <c r="I224" s="166" t="s">
        <v>4716</v>
      </c>
      <c r="J224" s="166" t="s">
        <v>5147</v>
      </c>
    </row>
    <row r="225" spans="1:10">
      <c r="A225" s="166" t="s">
        <v>5153</v>
      </c>
      <c r="B225" s="202">
        <v>46300</v>
      </c>
      <c r="C225" s="166" t="s">
        <v>50</v>
      </c>
      <c r="D225" s="166" t="s">
        <v>4776</v>
      </c>
      <c r="E225" s="166"/>
      <c r="F225" s="166" t="s">
        <v>5154</v>
      </c>
      <c r="G225" s="166" t="s">
        <v>5155</v>
      </c>
      <c r="H225" s="166" t="s">
        <v>5156</v>
      </c>
      <c r="I225" s="166" t="s">
        <v>4716</v>
      </c>
      <c r="J225" s="166" t="s">
        <v>5089</v>
      </c>
    </row>
    <row r="226" spans="1:10">
      <c r="A226" s="166" t="s">
        <v>5157</v>
      </c>
      <c r="B226" s="202">
        <v>46363</v>
      </c>
      <c r="C226" s="166" t="s">
        <v>50</v>
      </c>
      <c r="D226" s="166" t="s">
        <v>4776</v>
      </c>
      <c r="E226" s="166"/>
      <c r="F226" s="166" t="s">
        <v>5158</v>
      </c>
      <c r="G226" s="166" t="s">
        <v>5155</v>
      </c>
      <c r="H226" s="166" t="s">
        <v>5159</v>
      </c>
      <c r="I226" s="166" t="s">
        <v>4716</v>
      </c>
      <c r="J226" s="166" t="s">
        <v>5089</v>
      </c>
    </row>
    <row r="227" spans="1:10">
      <c r="A227" s="166" t="s">
        <v>5160</v>
      </c>
      <c r="B227" s="202">
        <v>46447</v>
      </c>
      <c r="C227" s="166" t="s">
        <v>50</v>
      </c>
      <c r="D227" s="166" t="s">
        <v>4776</v>
      </c>
      <c r="E227" s="166"/>
      <c r="F227" s="166" t="s">
        <v>5161</v>
      </c>
      <c r="G227" s="166" t="s">
        <v>5155</v>
      </c>
      <c r="H227" s="166" t="s">
        <v>5162</v>
      </c>
      <c r="I227" s="166" t="s">
        <v>4716</v>
      </c>
      <c r="J227" s="166" t="s">
        <v>5089</v>
      </c>
    </row>
    <row r="228" spans="1:10">
      <c r="A228" s="166" t="s">
        <v>5163</v>
      </c>
      <c r="B228" s="202">
        <v>46510</v>
      </c>
      <c r="C228" s="166" t="s">
        <v>50</v>
      </c>
      <c r="D228" s="166" t="s">
        <v>4776</v>
      </c>
      <c r="E228" s="166"/>
      <c r="F228" s="166" t="s">
        <v>5158</v>
      </c>
      <c r="G228" s="166" t="s">
        <v>5155</v>
      </c>
      <c r="H228" s="166" t="s">
        <v>5164</v>
      </c>
      <c r="I228" s="166" t="s">
        <v>4716</v>
      </c>
      <c r="J228" s="166" t="s">
        <v>5089</v>
      </c>
    </row>
    <row r="229" spans="1:10">
      <c r="A229" s="166" t="s">
        <v>5165</v>
      </c>
      <c r="B229" s="202">
        <v>46542</v>
      </c>
      <c r="C229" s="166" t="s">
        <v>50</v>
      </c>
      <c r="D229" s="166" t="s">
        <v>4713</v>
      </c>
      <c r="E229" s="166"/>
      <c r="F229" s="166"/>
      <c r="G229" s="166" t="s">
        <v>5155</v>
      </c>
      <c r="H229" s="166" t="s">
        <v>5166</v>
      </c>
      <c r="I229" s="166" t="s">
        <v>4716</v>
      </c>
      <c r="J229" s="166" t="s">
        <v>5084</v>
      </c>
    </row>
    <row r="230" spans="1:10">
      <c r="A230" s="166" t="s">
        <v>5167</v>
      </c>
      <c r="B230" s="202">
        <v>46307</v>
      </c>
      <c r="C230" s="166" t="s">
        <v>87</v>
      </c>
      <c r="D230" s="166" t="s">
        <v>4713</v>
      </c>
      <c r="E230" s="166"/>
      <c r="F230" s="166" t="s">
        <v>5168</v>
      </c>
      <c r="G230" s="166" t="s">
        <v>4804</v>
      </c>
      <c r="H230" s="166" t="s">
        <v>5169</v>
      </c>
      <c r="I230" s="166" t="s">
        <v>4716</v>
      </c>
      <c r="J230" s="166" t="s">
        <v>5084</v>
      </c>
    </row>
    <row r="231" spans="1:10">
      <c r="A231" s="166" t="s">
        <v>5170</v>
      </c>
      <c r="B231" s="202">
        <v>46276</v>
      </c>
      <c r="C231" s="166" t="s">
        <v>61</v>
      </c>
      <c r="D231" s="166" t="s">
        <v>4713</v>
      </c>
      <c r="E231" s="166"/>
      <c r="F231" s="166"/>
      <c r="G231" s="166" t="s">
        <v>5171</v>
      </c>
      <c r="H231" s="166" t="s">
        <v>5172</v>
      </c>
      <c r="I231" s="166" t="s">
        <v>4716</v>
      </c>
      <c r="J231" s="166" t="s">
        <v>5084</v>
      </c>
    </row>
    <row r="232" spans="1:10">
      <c r="A232" s="166" t="s">
        <v>5173</v>
      </c>
      <c r="B232" s="436" t="s">
        <v>5174</v>
      </c>
      <c r="C232" s="166" t="s">
        <v>99</v>
      </c>
      <c r="D232" s="166" t="s">
        <v>4713</v>
      </c>
      <c r="E232" s="166"/>
      <c r="F232" s="166" t="s">
        <v>5175</v>
      </c>
      <c r="G232" s="166" t="s">
        <v>5176</v>
      </c>
      <c r="H232" s="436" t="s">
        <v>5177</v>
      </c>
      <c r="I232" s="166" t="s">
        <v>4716</v>
      </c>
      <c r="J232" s="166" t="s">
        <v>5178</v>
      </c>
    </row>
    <row r="233" spans="1:10">
      <c r="A233" s="166" t="s">
        <v>5179</v>
      </c>
      <c r="B233" s="202">
        <v>46276</v>
      </c>
      <c r="C233" s="166" t="s">
        <v>79</v>
      </c>
      <c r="D233" s="166" t="s">
        <v>4713</v>
      </c>
      <c r="E233" s="166"/>
      <c r="F233" s="166"/>
      <c r="G233" s="166" t="s">
        <v>5180</v>
      </c>
      <c r="H233" s="166" t="s">
        <v>5181</v>
      </c>
      <c r="I233" s="166" t="s">
        <v>4716</v>
      </c>
      <c r="J233" s="166" t="s">
        <v>5182</v>
      </c>
    </row>
    <row r="234" spans="1:10">
      <c r="A234" s="166" t="s">
        <v>5183</v>
      </c>
      <c r="B234" s="202">
        <v>46311</v>
      </c>
      <c r="C234" s="166" t="s">
        <v>30</v>
      </c>
      <c r="D234" s="166" t="s">
        <v>4776</v>
      </c>
      <c r="E234" s="166"/>
      <c r="F234" s="166" t="s">
        <v>5184</v>
      </c>
      <c r="G234" s="166" t="s">
        <v>5082</v>
      </c>
      <c r="H234" s="166" t="s">
        <v>5185</v>
      </c>
      <c r="I234" s="166" t="s">
        <v>4716</v>
      </c>
      <c r="J234" s="166" t="s">
        <v>5186</v>
      </c>
    </row>
    <row r="235" spans="1:10">
      <c r="A235" s="166" t="s">
        <v>5187</v>
      </c>
      <c r="B235" s="202">
        <v>46360</v>
      </c>
      <c r="C235" s="166" t="s">
        <v>30</v>
      </c>
      <c r="D235" s="166" t="s">
        <v>4776</v>
      </c>
      <c r="E235" s="166"/>
      <c r="F235" s="166" t="s">
        <v>5184</v>
      </c>
      <c r="G235" s="166" t="s">
        <v>5082</v>
      </c>
      <c r="H235" s="166" t="s">
        <v>5188</v>
      </c>
      <c r="I235" s="166" t="s">
        <v>4716</v>
      </c>
      <c r="J235" s="166" t="s">
        <v>5186</v>
      </c>
    </row>
    <row r="236" spans="1:10">
      <c r="A236" s="166" t="s">
        <v>5189</v>
      </c>
      <c r="B236" s="202">
        <v>46281</v>
      </c>
      <c r="C236" s="166" t="s">
        <v>62</v>
      </c>
      <c r="D236" s="166" t="s">
        <v>5190</v>
      </c>
      <c r="E236" s="166"/>
      <c r="F236" s="166" t="s">
        <v>5191</v>
      </c>
      <c r="G236" s="166" t="s">
        <v>4815</v>
      </c>
      <c r="H236" s="166" t="s">
        <v>5192</v>
      </c>
      <c r="I236" s="166" t="s">
        <v>4716</v>
      </c>
      <c r="J236" s="166" t="s">
        <v>5193</v>
      </c>
    </row>
    <row r="237" spans="1:10">
      <c r="A237" s="166" t="s">
        <v>5194</v>
      </c>
      <c r="B237" s="202">
        <v>46335</v>
      </c>
      <c r="C237" s="166" t="s">
        <v>62</v>
      </c>
      <c r="D237" s="166" t="s">
        <v>5190</v>
      </c>
      <c r="E237" s="166"/>
      <c r="F237" s="166" t="s">
        <v>5195</v>
      </c>
      <c r="G237" s="166" t="s">
        <v>4815</v>
      </c>
      <c r="H237" s="166" t="s">
        <v>5196</v>
      </c>
      <c r="I237" s="166" t="s">
        <v>4716</v>
      </c>
      <c r="J237" s="166" t="s">
        <v>5197</v>
      </c>
    </row>
    <row r="238" spans="1:10">
      <c r="A238" s="166" t="s">
        <v>5198</v>
      </c>
      <c r="B238" s="202">
        <v>46280</v>
      </c>
      <c r="C238" s="166" t="s">
        <v>71</v>
      </c>
      <c r="D238" s="166" t="s">
        <v>5190</v>
      </c>
      <c r="E238" s="166"/>
      <c r="F238" s="166" t="s">
        <v>5199</v>
      </c>
      <c r="G238" s="166" t="s">
        <v>5200</v>
      </c>
      <c r="H238" s="166" t="s">
        <v>5201</v>
      </c>
      <c r="I238" s="166" t="s">
        <v>4716</v>
      </c>
      <c r="J238" s="166" t="s">
        <v>5202</v>
      </c>
    </row>
    <row r="239" spans="1:10">
      <c r="A239" s="166" t="s">
        <v>5203</v>
      </c>
      <c r="B239" s="202">
        <v>46276</v>
      </c>
      <c r="C239" s="166" t="s">
        <v>87</v>
      </c>
      <c r="D239" s="166" t="s">
        <v>4713</v>
      </c>
      <c r="E239" s="166"/>
      <c r="F239" s="166"/>
      <c r="G239" s="166" t="s">
        <v>4804</v>
      </c>
      <c r="H239" s="166" t="s">
        <v>5204</v>
      </c>
      <c r="I239" s="166" t="s">
        <v>4716</v>
      </c>
      <c r="J239" s="166" t="s">
        <v>5205</v>
      </c>
    </row>
    <row r="240" spans="1:10" ht="75.95">
      <c r="A240" s="166" t="s">
        <v>5206</v>
      </c>
      <c r="B240" s="202">
        <v>46300</v>
      </c>
      <c r="C240" s="166" t="s">
        <v>70</v>
      </c>
      <c r="D240" s="166" t="s">
        <v>3054</v>
      </c>
      <c r="E240" s="166" t="s">
        <v>5207</v>
      </c>
      <c r="F240" s="416" t="s">
        <v>5208</v>
      </c>
      <c r="G240" s="166" t="s">
        <v>5209</v>
      </c>
      <c r="H240" s="166" t="s">
        <v>5210</v>
      </c>
      <c r="I240" s="166" t="s">
        <v>4716</v>
      </c>
      <c r="J240" s="166" t="s">
        <v>5211</v>
      </c>
    </row>
    <row r="241" spans="1:10">
      <c r="A241" s="166" t="s">
        <v>5212</v>
      </c>
      <c r="B241" s="202">
        <v>46321</v>
      </c>
      <c r="C241" s="166" t="s">
        <v>70</v>
      </c>
      <c r="D241" s="166" t="s">
        <v>4713</v>
      </c>
      <c r="E241" s="166"/>
      <c r="F241" s="166" t="s">
        <v>5213</v>
      </c>
      <c r="G241" s="166" t="s">
        <v>5209</v>
      </c>
      <c r="H241" s="166" t="s">
        <v>5214</v>
      </c>
      <c r="I241" s="166" t="s">
        <v>4716</v>
      </c>
      <c r="J241" s="166" t="s">
        <v>5084</v>
      </c>
    </row>
    <row r="242" spans="1:10">
      <c r="A242" s="166" t="s">
        <v>5215</v>
      </c>
      <c r="B242" s="202">
        <v>46321</v>
      </c>
      <c r="C242" s="166" t="s">
        <v>70</v>
      </c>
      <c r="D242" s="166" t="s">
        <v>3054</v>
      </c>
      <c r="E242" s="166" t="s">
        <v>5216</v>
      </c>
      <c r="F242" s="166" t="s">
        <v>5217</v>
      </c>
      <c r="G242" s="166" t="s">
        <v>5209</v>
      </c>
      <c r="H242" s="166" t="s">
        <v>5218</v>
      </c>
      <c r="I242" s="166" t="s">
        <v>4716</v>
      </c>
      <c r="J242" s="166" t="s">
        <v>5219</v>
      </c>
    </row>
    <row r="243" spans="1:10">
      <c r="A243" s="166" t="s">
        <v>5220</v>
      </c>
      <c r="B243" s="202">
        <v>46322</v>
      </c>
      <c r="C243" s="166" t="s">
        <v>70</v>
      </c>
      <c r="D243" s="166" t="s">
        <v>3054</v>
      </c>
      <c r="E243" s="166" t="s">
        <v>5216</v>
      </c>
      <c r="F243" s="166" t="s">
        <v>5216</v>
      </c>
      <c r="G243" s="166" t="s">
        <v>5221</v>
      </c>
      <c r="H243" s="166" t="s">
        <v>5222</v>
      </c>
      <c r="I243" s="166" t="s">
        <v>4716</v>
      </c>
      <c r="J243" s="166" t="s">
        <v>5219</v>
      </c>
    </row>
    <row r="244" spans="1:10">
      <c r="A244" s="166" t="s">
        <v>5223</v>
      </c>
      <c r="B244" s="202">
        <v>46280</v>
      </c>
      <c r="C244" s="166" t="s">
        <v>71</v>
      </c>
      <c r="D244" s="166" t="s">
        <v>5190</v>
      </c>
      <c r="E244" s="166"/>
      <c r="F244" s="166" t="s">
        <v>5224</v>
      </c>
      <c r="G244" s="166" t="s">
        <v>5200</v>
      </c>
      <c r="H244" s="166" t="s">
        <v>5225</v>
      </c>
      <c r="I244" s="166" t="s">
        <v>4716</v>
      </c>
      <c r="J244" s="166" t="s">
        <v>5226</v>
      </c>
    </row>
    <row r="245" spans="1:10">
      <c r="A245" s="166" t="s">
        <v>5223</v>
      </c>
      <c r="B245" s="202">
        <v>46281</v>
      </c>
      <c r="C245" s="166" t="s">
        <v>71</v>
      </c>
      <c r="D245" s="166" t="s">
        <v>5190</v>
      </c>
      <c r="E245" s="166"/>
      <c r="F245" s="166" t="s">
        <v>5227</v>
      </c>
      <c r="G245" s="166" t="s">
        <v>5200</v>
      </c>
      <c r="H245" s="166" t="s">
        <v>5228</v>
      </c>
      <c r="I245" s="166" t="s">
        <v>4716</v>
      </c>
      <c r="J245" s="166" t="s">
        <v>5229</v>
      </c>
    </row>
    <row r="246" spans="1:10">
      <c r="A246" s="166" t="s">
        <v>5230</v>
      </c>
      <c r="B246" s="202">
        <v>46282</v>
      </c>
      <c r="C246" s="166" t="s">
        <v>71</v>
      </c>
      <c r="D246" s="166" t="s">
        <v>5190</v>
      </c>
      <c r="E246" s="166"/>
      <c r="F246" s="166" t="s">
        <v>5231</v>
      </c>
      <c r="G246" s="166" t="s">
        <v>5200</v>
      </c>
      <c r="H246" s="166" t="s">
        <v>5232</v>
      </c>
      <c r="I246" s="166" t="s">
        <v>4716</v>
      </c>
      <c r="J246" s="166" t="s">
        <v>5229</v>
      </c>
    </row>
    <row r="247" spans="1:10">
      <c r="A247" s="166" t="s">
        <v>5233</v>
      </c>
      <c r="B247" s="202">
        <v>46321</v>
      </c>
      <c r="C247" s="166" t="s">
        <v>50</v>
      </c>
      <c r="D247" s="166" t="s">
        <v>3054</v>
      </c>
      <c r="E247" s="166" t="s">
        <v>5234</v>
      </c>
      <c r="F247" s="166" t="s">
        <v>5235</v>
      </c>
      <c r="G247" s="166" t="s">
        <v>5236</v>
      </c>
      <c r="H247" s="166" t="s">
        <v>5237</v>
      </c>
      <c r="I247" s="166" t="s">
        <v>4716</v>
      </c>
      <c r="J247" s="166" t="s">
        <v>5238</v>
      </c>
    </row>
    <row r="248" spans="1:10">
      <c r="A248" s="166" t="s">
        <v>5239</v>
      </c>
      <c r="B248" s="202">
        <v>46322</v>
      </c>
      <c r="C248" s="166" t="s">
        <v>50</v>
      </c>
      <c r="D248" s="166" t="s">
        <v>3054</v>
      </c>
      <c r="E248" s="166" t="s">
        <v>5234</v>
      </c>
      <c r="F248" s="166" t="s">
        <v>5240</v>
      </c>
      <c r="G248" s="166" t="s">
        <v>5236</v>
      </c>
      <c r="H248" s="166" t="s">
        <v>5241</v>
      </c>
      <c r="I248" s="166" t="s">
        <v>4716</v>
      </c>
      <c r="J248" s="166" t="s">
        <v>5242</v>
      </c>
    </row>
    <row r="249" spans="1:10">
      <c r="A249" s="166" t="s">
        <v>5230</v>
      </c>
      <c r="B249" s="202">
        <v>46279</v>
      </c>
      <c r="C249" s="166" t="s">
        <v>71</v>
      </c>
      <c r="D249" s="166" t="s">
        <v>5190</v>
      </c>
      <c r="E249" s="166"/>
      <c r="F249" s="166" t="s">
        <v>5231</v>
      </c>
      <c r="G249" s="166" t="s">
        <v>5200</v>
      </c>
      <c r="H249" s="166" t="s">
        <v>5232</v>
      </c>
      <c r="I249" s="166" t="s">
        <v>4716</v>
      </c>
      <c r="J249" s="166" t="s">
        <v>5229</v>
      </c>
    </row>
    <row r="250" spans="1:10">
      <c r="A250" t="s">
        <v>5243</v>
      </c>
      <c r="B250" s="758" t="s">
        <v>4813</v>
      </c>
      <c r="C250" t="s">
        <v>71</v>
      </c>
      <c r="D250" t="s">
        <v>5190</v>
      </c>
      <c r="F250" t="s">
        <v>5244</v>
      </c>
      <c r="G250" t="s">
        <v>5245</v>
      </c>
      <c r="H250" s="69" t="s">
        <v>5246</v>
      </c>
      <c r="I250" t="s">
        <v>4716</v>
      </c>
      <c r="J250" t="s">
        <v>5247</v>
      </c>
    </row>
    <row r="251" spans="1:10">
      <c r="A251" t="s">
        <v>5248</v>
      </c>
      <c r="B251" s="758" t="s">
        <v>5249</v>
      </c>
      <c r="C251" t="s">
        <v>32</v>
      </c>
      <c r="D251" t="s">
        <v>4713</v>
      </c>
      <c r="F251" t="s">
        <v>5250</v>
      </c>
      <c r="G251" t="s">
        <v>4796</v>
      </c>
      <c r="H251" s="69" t="s">
        <v>5251</v>
      </c>
      <c r="I251" t="s">
        <v>4716</v>
      </c>
      <c r="J251" t="s">
        <v>5252</v>
      </c>
    </row>
    <row r="252" spans="1:10">
      <c r="A252" t="s">
        <v>5253</v>
      </c>
      <c r="B252" s="758" t="s">
        <v>5254</v>
      </c>
      <c r="C252" t="s">
        <v>32</v>
      </c>
      <c r="D252" t="s">
        <v>4713</v>
      </c>
      <c r="F252" t="s">
        <v>5250</v>
      </c>
      <c r="G252" t="s">
        <v>4796</v>
      </c>
      <c r="H252" s="69" t="s">
        <v>5255</v>
      </c>
      <c r="I252" t="s">
        <v>4716</v>
      </c>
      <c r="J252" t="s">
        <v>5252</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5256</v>
      </c>
    </row>
    <row r="2" spans="1:13" ht="51.95">
      <c r="A2" s="165" t="s">
        <v>2903</v>
      </c>
      <c r="B2" s="165" t="s">
        <v>5257</v>
      </c>
      <c r="C2" s="165" t="s">
        <v>111</v>
      </c>
      <c r="D2" s="165" t="s">
        <v>5258</v>
      </c>
      <c r="E2" s="165" t="s">
        <v>5259</v>
      </c>
      <c r="F2" s="165" t="s">
        <v>5260</v>
      </c>
      <c r="G2" s="165" t="s">
        <v>5261</v>
      </c>
      <c r="H2" s="165" t="s">
        <v>5262</v>
      </c>
      <c r="I2" s="165" t="s">
        <v>5263</v>
      </c>
      <c r="J2" s="165" t="s">
        <v>5264</v>
      </c>
      <c r="K2" s="165" t="s">
        <v>5265</v>
      </c>
      <c r="L2" s="165" t="s">
        <v>5266</v>
      </c>
      <c r="M2" s="165" t="s">
        <v>5267</v>
      </c>
    </row>
    <row r="3" spans="1:13">
      <c r="A3" s="166" t="s">
        <v>5268</v>
      </c>
      <c r="B3" s="166" t="s">
        <v>5269</v>
      </c>
      <c r="C3" s="166"/>
      <c r="D3" s="166"/>
      <c r="E3" s="166"/>
      <c r="F3" s="166"/>
      <c r="G3" s="166"/>
      <c r="H3" s="166"/>
      <c r="I3" s="166"/>
      <c r="J3" s="166" t="s">
        <v>5270</v>
      </c>
      <c r="K3" s="166" t="s">
        <v>5271</v>
      </c>
      <c r="L3" s="166" t="s">
        <v>3773</v>
      </c>
      <c r="M3" s="166" t="s">
        <v>5272</v>
      </c>
    </row>
    <row r="4" spans="1:13">
      <c r="A4" s="166" t="s">
        <v>5273</v>
      </c>
      <c r="B4" s="166" t="s">
        <v>5274</v>
      </c>
      <c r="C4" s="166"/>
      <c r="D4" s="166"/>
      <c r="E4" s="166"/>
      <c r="F4" s="166"/>
      <c r="G4" s="166"/>
      <c r="H4" s="166"/>
      <c r="I4" s="166"/>
      <c r="J4" s="166" t="s">
        <v>5270</v>
      </c>
      <c r="K4" s="166" t="s">
        <v>5271</v>
      </c>
      <c r="L4" s="166" t="s">
        <v>3773</v>
      </c>
      <c r="M4" s="166" t="s">
        <v>5272</v>
      </c>
    </row>
    <row r="5" spans="1:13">
      <c r="A5" s="166" t="s">
        <v>5275</v>
      </c>
      <c r="B5" s="166" t="s">
        <v>5276</v>
      </c>
      <c r="C5" s="166"/>
      <c r="D5" s="166"/>
      <c r="E5" s="166"/>
      <c r="F5" s="166"/>
      <c r="G5" s="166"/>
      <c r="H5" s="166"/>
      <c r="I5" s="166"/>
      <c r="J5" s="166" t="s">
        <v>5270</v>
      </c>
      <c r="K5" s="166" t="s">
        <v>5271</v>
      </c>
      <c r="L5" s="166" t="s">
        <v>3773</v>
      </c>
      <c r="M5" s="166"/>
    </row>
    <row r="6" spans="1:13">
      <c r="A6" s="166" t="s">
        <v>5277</v>
      </c>
      <c r="B6" s="166" t="s">
        <v>5278</v>
      </c>
      <c r="C6" s="166"/>
      <c r="D6" s="166"/>
      <c r="E6" s="166"/>
      <c r="F6" s="166"/>
      <c r="G6" s="166"/>
      <c r="H6" s="166"/>
      <c r="I6" s="166"/>
      <c r="J6" s="166" t="s">
        <v>5270</v>
      </c>
      <c r="K6" s="166" t="s">
        <v>5271</v>
      </c>
      <c r="L6" s="166" t="s">
        <v>3773</v>
      </c>
      <c r="M6" s="166"/>
    </row>
    <row r="7" spans="1:13">
      <c r="A7" s="166" t="s">
        <v>5279</v>
      </c>
      <c r="B7" s="166" t="s">
        <v>5280</v>
      </c>
      <c r="C7" s="166"/>
      <c r="D7" s="166"/>
      <c r="E7" s="166"/>
      <c r="F7" s="166"/>
      <c r="G7" s="166"/>
      <c r="H7" s="166"/>
      <c r="I7" s="166"/>
      <c r="J7" s="166" t="s">
        <v>5281</v>
      </c>
      <c r="K7" s="166" t="s">
        <v>5282</v>
      </c>
      <c r="L7" s="166" t="s">
        <v>3773</v>
      </c>
    </row>
    <row r="8" spans="1:13">
      <c r="A8" s="166" t="s">
        <v>5283</v>
      </c>
      <c r="B8" s="166" t="s">
        <v>5284</v>
      </c>
      <c r="C8" s="166"/>
      <c r="D8" s="166"/>
      <c r="E8" s="166"/>
      <c r="F8" s="166"/>
      <c r="G8" s="166"/>
      <c r="H8" s="166"/>
      <c r="I8" s="166"/>
      <c r="J8" s="166" t="s">
        <v>5281</v>
      </c>
      <c r="K8" s="166" t="s">
        <v>5282</v>
      </c>
      <c r="L8" s="166" t="s">
        <v>3773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opLeftCell="A3"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s="46" t="s">
        <v>112</v>
      </c>
      <c r="B1" s="46" t="s">
        <v>5285</v>
      </c>
      <c r="C1" s="46" t="s">
        <v>5286</v>
      </c>
      <c r="D1" s="46" t="s">
        <v>5287</v>
      </c>
      <c r="E1" s="46" t="s">
        <v>5288</v>
      </c>
    </row>
    <row r="2" spans="1:5" ht="15" customHeight="1">
      <c r="A2" s="47" t="s">
        <v>1330</v>
      </c>
      <c r="B2" s="47" t="s">
        <v>5289</v>
      </c>
      <c r="C2" s="47" t="s">
        <v>5290</v>
      </c>
      <c r="D2" s="47" t="s">
        <v>5291</v>
      </c>
      <c r="E2" s="47"/>
    </row>
    <row r="3" spans="1:5" ht="15" customHeight="1">
      <c r="A3" s="47" t="s">
        <v>3814</v>
      </c>
      <c r="B3" s="47" t="s">
        <v>5292</v>
      </c>
      <c r="C3" s="47" t="s">
        <v>5293</v>
      </c>
      <c r="D3" s="47" t="s">
        <v>5294</v>
      </c>
      <c r="E3" s="47"/>
    </row>
    <row r="4" spans="1:5" ht="15" customHeight="1">
      <c r="A4" s="47" t="s">
        <v>1689</v>
      </c>
      <c r="B4" s="47"/>
      <c r="C4" s="47" t="s">
        <v>5295</v>
      </c>
      <c r="D4" s="47" t="s">
        <v>5291</v>
      </c>
      <c r="E4" s="47"/>
    </row>
    <row r="5" spans="1:5" ht="15" customHeight="1">
      <c r="A5" s="47" t="s">
        <v>666</v>
      </c>
      <c r="B5" s="47"/>
      <c r="C5" s="47" t="s">
        <v>5296</v>
      </c>
      <c r="D5" s="47" t="s">
        <v>5291</v>
      </c>
      <c r="E5" s="47"/>
    </row>
    <row r="6" spans="1:5" ht="15" customHeight="1">
      <c r="A6" s="47" t="s">
        <v>3886</v>
      </c>
      <c r="B6" s="47" t="s">
        <v>5297</v>
      </c>
      <c r="C6" s="47" t="s">
        <v>5298</v>
      </c>
      <c r="D6" s="47" t="s">
        <v>5294</v>
      </c>
      <c r="E6" s="47"/>
    </row>
    <row r="7" spans="1:5" ht="15" customHeight="1">
      <c r="A7" s="419" t="s">
        <v>235</v>
      </c>
      <c r="B7" s="419"/>
      <c r="C7" s="419" t="s">
        <v>5299</v>
      </c>
      <c r="D7" s="48" t="s">
        <v>5291</v>
      </c>
      <c r="E7" s="48"/>
    </row>
    <row r="8" spans="1:5" ht="15" customHeight="1">
      <c r="A8" s="47" t="s">
        <v>214</v>
      </c>
      <c r="B8" s="47" t="s">
        <v>5300</v>
      </c>
      <c r="C8" s="47" t="s">
        <v>5301</v>
      </c>
      <c r="D8" s="47" t="s">
        <v>5291</v>
      </c>
      <c r="E8" s="47"/>
    </row>
    <row r="9" spans="1:5" ht="15" customHeight="1">
      <c r="A9" s="47" t="s">
        <v>3777</v>
      </c>
      <c r="B9" s="47" t="s">
        <v>5302</v>
      </c>
      <c r="C9" s="47" t="s">
        <v>5303</v>
      </c>
      <c r="D9" s="47" t="s">
        <v>5291</v>
      </c>
      <c r="E9" s="47"/>
    </row>
    <row r="10" spans="1:5" ht="15" customHeight="1">
      <c r="A10" s="47" t="s">
        <v>340</v>
      </c>
      <c r="B10" s="47"/>
      <c r="C10" s="47" t="s">
        <v>5304</v>
      </c>
      <c r="D10" s="47" t="s">
        <v>5291</v>
      </c>
      <c r="E10" s="47"/>
    </row>
    <row r="11" spans="1:5" ht="15" customHeight="1">
      <c r="A11" s="47" t="s">
        <v>240</v>
      </c>
      <c r="B11" s="47"/>
      <c r="C11" s="47" t="s">
        <v>5305</v>
      </c>
      <c r="D11" s="47" t="s">
        <v>5291</v>
      </c>
      <c r="E11" s="47"/>
    </row>
    <row r="12" spans="1:5" ht="15" customHeight="1">
      <c r="A12" s="47" t="s">
        <v>3681</v>
      </c>
      <c r="B12" s="47"/>
      <c r="C12" s="47" t="s">
        <v>5306</v>
      </c>
      <c r="D12" s="47" t="s">
        <v>5294</v>
      </c>
      <c r="E12" s="47"/>
    </row>
    <row r="13" spans="1:5" ht="15" customHeight="1">
      <c r="A13" s="47" t="s">
        <v>625</v>
      </c>
      <c r="B13" s="47" t="s">
        <v>5307</v>
      </c>
      <c r="C13" s="47" t="s">
        <v>5308</v>
      </c>
      <c r="D13" s="47" t="s">
        <v>5291</v>
      </c>
      <c r="E13" s="47"/>
    </row>
    <row r="14" spans="1:5" ht="15" customHeight="1">
      <c r="A14" s="47" t="s">
        <v>4010</v>
      </c>
      <c r="B14" s="47"/>
      <c r="C14" s="47" t="s">
        <v>5309</v>
      </c>
      <c r="D14" s="47" t="s">
        <v>5294</v>
      </c>
      <c r="E14" s="47"/>
    </row>
    <row r="15" spans="1:5" ht="15" customHeight="1" thickBot="1">
      <c r="A15" s="49" t="s">
        <v>3816</v>
      </c>
      <c r="B15" s="49" t="s">
        <v>5310</v>
      </c>
      <c r="C15" s="49" t="s">
        <v>5311</v>
      </c>
      <c r="D15" s="49" t="s">
        <v>5291</v>
      </c>
      <c r="E15" s="49"/>
    </row>
    <row r="16" spans="1:5" ht="15" customHeight="1" thickTop="1">
      <c r="A16" s="48" t="s">
        <v>4553</v>
      </c>
      <c r="B16" s="48"/>
      <c r="C16" s="48" t="s">
        <v>5312</v>
      </c>
      <c r="D16" s="48" t="s">
        <v>5291</v>
      </c>
      <c r="E16" s="48"/>
    </row>
    <row r="17" spans="1:5" ht="15" customHeight="1">
      <c r="A17" s="48" t="s">
        <v>4555</v>
      </c>
      <c r="B17" s="48"/>
      <c r="C17" s="48" t="s">
        <v>5313</v>
      </c>
      <c r="D17" s="48" t="s">
        <v>5291</v>
      </c>
      <c r="E17" s="48"/>
    </row>
    <row r="18" spans="1:5" ht="15" customHeight="1">
      <c r="A18" s="48" t="s">
        <v>3626</v>
      </c>
      <c r="B18" s="48"/>
      <c r="C18" s="48" t="s">
        <v>5314</v>
      </c>
      <c r="D18" s="48" t="s">
        <v>5291</v>
      </c>
      <c r="E18" s="48"/>
    </row>
    <row r="19" spans="1:5" ht="15" customHeight="1">
      <c r="A19" s="48" t="s">
        <v>5315</v>
      </c>
      <c r="B19" s="48"/>
      <c r="C19" s="48" t="s">
        <v>5316</v>
      </c>
      <c r="D19" s="48" t="s">
        <v>5291</v>
      </c>
      <c r="E19" s="48"/>
    </row>
    <row r="20" spans="1:5" ht="15" customHeight="1">
      <c r="A20" s="48" t="s">
        <v>5317</v>
      </c>
      <c r="B20" s="48"/>
      <c r="C20" s="48" t="s">
        <v>5318</v>
      </c>
      <c r="D20" s="48" t="s">
        <v>5291</v>
      </c>
      <c r="E20" s="48"/>
    </row>
    <row r="21" spans="1:5" ht="15" customHeight="1">
      <c r="A21" s="48" t="s">
        <v>5319</v>
      </c>
      <c r="B21" s="48"/>
      <c r="C21" s="48" t="s">
        <v>5320</v>
      </c>
      <c r="D21" s="48" t="s">
        <v>5291</v>
      </c>
      <c r="E21" s="48"/>
    </row>
    <row r="22" spans="1:5" ht="15" customHeight="1">
      <c r="A22" s="48" t="s">
        <v>3083</v>
      </c>
      <c r="B22" s="48" t="s">
        <v>5321</v>
      </c>
      <c r="C22" s="48" t="s">
        <v>5322</v>
      </c>
      <c r="D22" s="48" t="s">
        <v>5291</v>
      </c>
      <c r="E22" s="48"/>
    </row>
    <row r="23" spans="1:5" ht="15" customHeight="1">
      <c r="A23" s="48" t="s">
        <v>3758</v>
      </c>
      <c r="B23" s="48"/>
      <c r="C23" s="48" t="s">
        <v>5323</v>
      </c>
      <c r="D23" s="48" t="s">
        <v>5294</v>
      </c>
      <c r="E23" s="48" t="s">
        <v>5324</v>
      </c>
    </row>
    <row r="24" spans="1:5" ht="15" customHeight="1">
      <c r="A24" s="48" t="s">
        <v>5325</v>
      </c>
      <c r="B24" s="48"/>
      <c r="C24" s="48" t="s">
        <v>5326</v>
      </c>
      <c r="D24" s="48" t="s">
        <v>5291</v>
      </c>
      <c r="E24" s="48"/>
    </row>
    <row r="25" spans="1:5" ht="15" customHeight="1">
      <c r="A25" s="48" t="s">
        <v>3530</v>
      </c>
      <c r="B25" s="48"/>
      <c r="C25" s="48" t="s">
        <v>5327</v>
      </c>
      <c r="D25" s="48" t="s">
        <v>5291</v>
      </c>
      <c r="E25" s="48"/>
    </row>
    <row r="26" spans="1:5" ht="15" customHeight="1">
      <c r="A26" s="48" t="s">
        <v>3819</v>
      </c>
      <c r="B26" s="48"/>
      <c r="C26" s="48" t="s">
        <v>5328</v>
      </c>
      <c r="D26" s="48" t="s">
        <v>5294</v>
      </c>
      <c r="E26" s="48"/>
    </row>
    <row r="27" spans="1:5" ht="15" customHeight="1">
      <c r="A27" s="48" t="s">
        <v>2921</v>
      </c>
      <c r="B27" s="48" t="s">
        <v>5329</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s="48" t="s">
        <v>5291</v>
      </c>
      <c r="E27" s="48"/>
    </row>
    <row r="28" spans="1:5" ht="15" customHeight="1">
      <c r="A28" s="48" t="s">
        <v>2960</v>
      </c>
      <c r="B28" s="48" t="s">
        <v>5330</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s="48" t="s">
        <v>5291</v>
      </c>
      <c r="E28" s="48"/>
    </row>
    <row r="29" spans="1:5">
      <c r="A29" s="48" t="s">
        <v>2925</v>
      </c>
      <c r="B29" s="48" t="s">
        <v>5331</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s="48" t="s">
        <v>5291</v>
      </c>
      <c r="E29" s="48"/>
    </row>
    <row r="30" spans="1:5">
      <c r="A30" s="48" t="s">
        <v>3640</v>
      </c>
      <c r="B30" s="48"/>
      <c r="C30" s="48" t="s">
        <v>5332</v>
      </c>
      <c r="D30" s="48" t="s">
        <v>5294</v>
      </c>
      <c r="E30" s="48"/>
    </row>
    <row r="31" spans="1:5">
      <c r="A31" s="48" t="s">
        <v>938</v>
      </c>
      <c r="B31" s="48"/>
      <c r="C31" s="48" t="s">
        <v>5333</v>
      </c>
      <c r="D31" s="48" t="s">
        <v>5294</v>
      </c>
      <c r="E31" s="48" t="s">
        <v>5334</v>
      </c>
    </row>
    <row r="32" spans="1:5">
      <c r="A32" s="48" t="s">
        <v>934</v>
      </c>
      <c r="B32" s="48"/>
      <c r="C32" s="48" t="s">
        <v>5335</v>
      </c>
      <c r="D32" s="48" t="s">
        <v>5294</v>
      </c>
      <c r="E32" s="48"/>
    </row>
    <row r="33" spans="1:5">
      <c r="A33" s="48" t="s">
        <v>932</v>
      </c>
      <c r="B33" s="48"/>
      <c r="C33" s="48" t="s">
        <v>5336</v>
      </c>
      <c r="D33" s="48" t="s">
        <v>5294</v>
      </c>
      <c r="E33" s="48" t="s">
        <v>5337</v>
      </c>
    </row>
    <row r="34" spans="1:5">
      <c r="A34" s="48" t="s">
        <v>630</v>
      </c>
      <c r="B34" s="48"/>
      <c r="C34" s="48" t="s">
        <v>5338</v>
      </c>
      <c r="D34" s="48" t="s">
        <v>5294</v>
      </c>
      <c r="E34" s="48"/>
    </row>
    <row r="35" spans="1:5">
      <c r="A35" s="48" t="s">
        <v>4197</v>
      </c>
      <c r="B35" s="48"/>
      <c r="C35" s="48" t="s">
        <v>5339</v>
      </c>
      <c r="D35" s="48" t="s">
        <v>5294</v>
      </c>
      <c r="E35" s="48"/>
    </row>
    <row r="36" spans="1:5">
      <c r="A36" s="48" t="s">
        <v>4307</v>
      </c>
      <c r="B36" s="48"/>
      <c r="C36" s="48" t="s">
        <v>5340</v>
      </c>
      <c r="D36" s="48" t="s">
        <v>5294</v>
      </c>
      <c r="E36" s="48"/>
    </row>
    <row r="37" spans="1:5">
      <c r="A37" s="48" t="s">
        <v>4558</v>
      </c>
      <c r="B37" s="48"/>
      <c r="C37" s="48" t="s">
        <v>5341</v>
      </c>
      <c r="D37" s="48" t="s">
        <v>5294</v>
      </c>
      <c r="E37" s="48" t="s">
        <v>5342</v>
      </c>
    </row>
    <row r="38" spans="1:5">
      <c r="A38" s="48" t="s">
        <v>551</v>
      </c>
      <c r="B38" s="48"/>
      <c r="C38" s="48" t="s">
        <v>5343</v>
      </c>
      <c r="D38" s="48" t="s">
        <v>5294</v>
      </c>
      <c r="E38" s="48"/>
    </row>
    <row r="39" spans="1:5">
      <c r="A39" s="48" t="s">
        <v>2665</v>
      </c>
      <c r="B39" s="48"/>
      <c r="C39" s="48" t="s">
        <v>5344</v>
      </c>
      <c r="D39" s="48" t="s">
        <v>5294</v>
      </c>
      <c r="E39" s="48"/>
    </row>
    <row r="40" spans="1:5">
      <c r="A40" s="48" t="s">
        <v>3467</v>
      </c>
      <c r="B40" s="48"/>
      <c r="C40" s="48" t="s">
        <v>5345</v>
      </c>
      <c r="D40" s="48" t="s">
        <v>5294</v>
      </c>
      <c r="E40" s="48" t="s">
        <v>5346</v>
      </c>
    </row>
    <row r="41" spans="1:5">
      <c r="A41" s="48" t="s">
        <v>3818</v>
      </c>
      <c r="B41" s="48"/>
      <c r="C41" s="48" t="s">
        <v>5347</v>
      </c>
      <c r="D41" s="48" t="s">
        <v>5294</v>
      </c>
      <c r="E41" s="48"/>
    </row>
    <row r="42" spans="1:5">
      <c r="A42" s="48" t="s">
        <v>677</v>
      </c>
      <c r="B42" s="48" t="s">
        <v>5348</v>
      </c>
      <c r="C42" s="48" t="s">
        <v>5349</v>
      </c>
      <c r="D42" s="48" t="s">
        <v>5294</v>
      </c>
      <c r="E42" s="48" t="s">
        <v>5350</v>
      </c>
    </row>
    <row r="43" spans="1:5">
      <c r="A43" s="48" t="s">
        <v>5351</v>
      </c>
      <c r="B43" s="48" t="s">
        <v>5352</v>
      </c>
      <c r="C43" s="48" t="s">
        <v>5353</v>
      </c>
      <c r="D43" s="48" t="s">
        <v>5294</v>
      </c>
      <c r="E43" s="48"/>
    </row>
    <row r="44" spans="1:5">
      <c r="A44" s="48" t="s">
        <v>3029</v>
      </c>
      <c r="B44" s="48"/>
      <c r="C44" s="48" t="s">
        <v>5354</v>
      </c>
      <c r="D44" s="48" t="s">
        <v>5294</v>
      </c>
      <c r="E44" s="48"/>
    </row>
    <row r="45" spans="1:5">
      <c r="A45" s="48" t="s">
        <v>3960</v>
      </c>
      <c r="B45" s="48"/>
      <c r="C45" s="48" t="s">
        <v>5355</v>
      </c>
      <c r="D45" s="48" t="s">
        <v>5294</v>
      </c>
      <c r="E45" s="48"/>
    </row>
    <row r="46" spans="1:5">
      <c r="A46" s="48" t="s">
        <v>2433</v>
      </c>
      <c r="B46" s="48"/>
      <c r="C46" s="48" t="s">
        <v>5356</v>
      </c>
      <c r="D46" s="48" t="s">
        <v>5294</v>
      </c>
      <c r="E46" s="48"/>
    </row>
    <row r="47" spans="1:5">
      <c r="A47" s="48" t="s">
        <v>4032</v>
      </c>
      <c r="B47" s="48"/>
      <c r="C47" s="48" t="s">
        <v>5357</v>
      </c>
      <c r="D47" s="48" t="s">
        <v>5294</v>
      </c>
      <c r="E47" s="48"/>
    </row>
    <row r="48" spans="1:5">
      <c r="A48" s="48" t="s">
        <v>3533</v>
      </c>
      <c r="B48" s="48"/>
      <c r="C48" s="48" t="s">
        <v>5358</v>
      </c>
      <c r="D48" s="48" t="s">
        <v>5294</v>
      </c>
      <c r="E48" s="48"/>
    </row>
    <row r="49" spans="1:5">
      <c r="A49" s="48" t="s">
        <v>5359</v>
      </c>
      <c r="B49" s="48"/>
      <c r="C49" s="48"/>
      <c r="D49" s="48" t="s">
        <v>5291</v>
      </c>
      <c r="E49" s="48"/>
    </row>
    <row r="50" spans="1:5">
      <c r="A50" s="48" t="s">
        <v>3951</v>
      </c>
      <c r="B50" s="48"/>
      <c r="C50" s="48"/>
      <c r="D50" s="48" t="s">
        <v>5291</v>
      </c>
      <c r="E50" s="48"/>
    </row>
    <row r="51" spans="1:5">
      <c r="A51" s="48" t="s">
        <v>3950</v>
      </c>
      <c r="B51" s="48"/>
      <c r="C51" s="48"/>
      <c r="D51" s="48" t="s">
        <v>5291</v>
      </c>
      <c r="E51" s="48"/>
    </row>
    <row r="52" spans="1:5">
      <c r="A52" s="48" t="s">
        <v>4415</v>
      </c>
      <c r="B52" s="48"/>
      <c r="C52" s="48" t="s">
        <v>5360</v>
      </c>
      <c r="D52" s="48" t="s">
        <v>5294</v>
      </c>
      <c r="E52" s="48"/>
    </row>
    <row r="53" spans="1:5">
      <c r="A53" s="48" t="s">
        <v>1705</v>
      </c>
      <c r="B53" s="48"/>
      <c r="C53" s="48" t="s">
        <v>5361</v>
      </c>
      <c r="D53" s="48" t="s">
        <v>5294</v>
      </c>
      <c r="E53" s="48"/>
    </row>
    <row r="54" spans="1:5">
      <c r="A54" s="48" t="s">
        <v>5362</v>
      </c>
      <c r="B54" s="48" t="s">
        <v>5363</v>
      </c>
      <c r="C54" s="48" t="s">
        <v>5364</v>
      </c>
      <c r="D54" s="48" t="s">
        <v>5291</v>
      </c>
      <c r="E54" s="48"/>
    </row>
    <row r="56" spans="1:5">
      <c r="A56" s="419" t="s">
        <v>5365</v>
      </c>
      <c r="B56" s="48"/>
      <c r="C56" s="48" t="s">
        <v>5366</v>
      </c>
      <c r="D56" s="48"/>
      <c r="E56" s="48"/>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5367</v>
      </c>
      <c r="B1" s="770"/>
    </row>
    <row r="2" spans="1:2" ht="30" customHeight="1">
      <c r="A2" s="771" t="s">
        <v>5368</v>
      </c>
      <c r="B2" s="771"/>
    </row>
    <row r="3" spans="1:2" ht="21.75" customHeight="1">
      <c r="A3" s="27" t="s">
        <v>5369</v>
      </c>
      <c r="B3" s="3" t="s">
        <v>5370</v>
      </c>
    </row>
    <row r="4" spans="1:2" ht="21.75" customHeight="1">
      <c r="A4" s="27" t="s">
        <v>5371</v>
      </c>
      <c r="B4" s="3" t="s">
        <v>5372</v>
      </c>
    </row>
    <row r="5" spans="1:2" ht="21.75" customHeight="1">
      <c r="A5" s="27" t="s">
        <v>5373</v>
      </c>
      <c r="B5" s="3" t="s">
        <v>5374</v>
      </c>
    </row>
    <row r="6" spans="1:2" ht="21.75" customHeight="1">
      <c r="A6" s="27" t="s">
        <v>5375</v>
      </c>
      <c r="B6" s="3" t="s">
        <v>5376</v>
      </c>
    </row>
    <row r="7" spans="1:2" ht="21.75" customHeight="1">
      <c r="A7" s="27" t="s">
        <v>5377</v>
      </c>
      <c r="B7" s="3" t="s">
        <v>5378</v>
      </c>
    </row>
    <row r="8" spans="1:2" ht="21.75" customHeight="1">
      <c r="A8" s="27" t="s">
        <v>5379</v>
      </c>
      <c r="B8" s="3" t="s">
        <v>5380</v>
      </c>
    </row>
    <row r="10" spans="1:2" ht="30" customHeight="1">
      <c r="A10" s="772" t="s">
        <v>5381</v>
      </c>
      <c r="B10" s="772"/>
    </row>
    <row r="11" spans="1:2" ht="21.75" customHeight="1">
      <c r="A11" s="28" t="s">
        <v>5382</v>
      </c>
      <c r="B11" s="8" t="s">
        <v>5383</v>
      </c>
    </row>
    <row r="12" spans="1:2" ht="21.75" customHeight="1">
      <c r="A12" s="29" t="s">
        <v>5384</v>
      </c>
      <c r="B12" s="30" t="s">
        <v>5385</v>
      </c>
    </row>
    <row r="13" spans="1:2" ht="21.75" customHeight="1">
      <c r="A13" s="28" t="s">
        <v>5386</v>
      </c>
      <c r="B13" s="8" t="s">
        <v>5387</v>
      </c>
    </row>
    <row r="14" spans="1:2" ht="21.75" customHeight="1">
      <c r="A14" s="31" t="s">
        <v>5388</v>
      </c>
      <c r="B14" s="14" t="s">
        <v>5389</v>
      </c>
    </row>
    <row r="15" spans="1:2" ht="21.75" customHeight="1">
      <c r="A15" s="32" t="s">
        <v>5390</v>
      </c>
      <c r="B15" s="33" t="s">
        <v>5391</v>
      </c>
    </row>
    <row r="17" spans="1:2" ht="30" customHeight="1">
      <c r="A17" s="773" t="s">
        <v>5392</v>
      </c>
      <c r="B17" s="773"/>
    </row>
    <row r="18" spans="1:2" ht="21.75" customHeight="1">
      <c r="A18" s="32" t="s">
        <v>5393</v>
      </c>
      <c r="B18" s="33" t="s">
        <v>5394</v>
      </c>
    </row>
    <row r="19" spans="1:2" ht="21.75" customHeight="1">
      <c r="A19" s="32" t="s">
        <v>5395</v>
      </c>
      <c r="B19" s="33" t="s">
        <v>5396</v>
      </c>
    </row>
    <row r="20" spans="1:2" ht="21.75" customHeight="1">
      <c r="A20" s="32" t="s">
        <v>5397</v>
      </c>
      <c r="B20" s="33" t="s">
        <v>5398</v>
      </c>
    </row>
    <row r="21" spans="1:2" ht="21.75" customHeight="1">
      <c r="A21" s="32" t="s">
        <v>5399</v>
      </c>
      <c r="B21" s="33" t="s">
        <v>5400</v>
      </c>
    </row>
    <row r="22" spans="1:2" ht="21.75" customHeight="1">
      <c r="A22" s="32" t="s">
        <v>5401</v>
      </c>
      <c r="B22" s="33" t="s">
        <v>5402</v>
      </c>
    </row>
    <row r="24" spans="1:2" ht="30" customHeight="1">
      <c r="A24" s="769" t="s">
        <v>5403</v>
      </c>
      <c r="B24" s="769"/>
    </row>
    <row r="25" spans="1:2" ht="279.75" customHeight="1">
      <c r="A25" s="34" t="s">
        <v>5404</v>
      </c>
      <c r="B25" s="35" t="s">
        <v>5405</v>
      </c>
    </row>
    <row r="27" spans="1:2" ht="30" customHeight="1">
      <c r="A27" s="769" t="s">
        <v>5406</v>
      </c>
      <c r="B27" s="769"/>
    </row>
    <row r="28" spans="1:2" ht="21.75" customHeight="1">
      <c r="A28" s="28" t="s">
        <v>5407</v>
      </c>
      <c r="B28" s="8" t="s">
        <v>5408</v>
      </c>
    </row>
    <row r="29" spans="1:2" ht="21.75" customHeight="1">
      <c r="A29" s="28" t="s">
        <v>5409</v>
      </c>
      <c r="B29" s="8" t="s">
        <v>5410</v>
      </c>
    </row>
    <row r="30" spans="1:2" ht="21.75" customHeight="1">
      <c r="A30" s="28" t="s">
        <v>5411</v>
      </c>
      <c r="B30" s="8" t="s">
        <v>5412</v>
      </c>
    </row>
    <row r="31" spans="1:2" ht="21.75" customHeight="1">
      <c r="A31" s="28" t="s">
        <v>5413</v>
      </c>
      <c r="B31" s="8" t="s">
        <v>5414</v>
      </c>
    </row>
    <row r="32" spans="1:2" ht="21.75" customHeight="1">
      <c r="A32" s="28" t="s">
        <v>5415</v>
      </c>
      <c r="B32" s="8" t="s">
        <v>5416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5417</v>
      </c>
      <c r="B1" t="s">
        <v>4589</v>
      </c>
    </row>
    <row r="2" spans="1:2" ht="15" customHeight="1">
      <c r="A2" t="s">
        <v>1799</v>
      </c>
      <c r="B2" t="s">
        <v>5418</v>
      </c>
    </row>
    <row r="3" spans="1:2" ht="15" customHeight="1">
      <c r="A3" t="s">
        <v>982</v>
      </c>
      <c r="B3" t="s">
        <v>5418</v>
      </c>
    </row>
    <row r="4" spans="1:2" ht="15" customHeight="1">
      <c r="A4" t="s">
        <v>984</v>
      </c>
      <c r="B4" t="s">
        <v>5418</v>
      </c>
    </row>
    <row r="5" spans="1:2" ht="15" customHeight="1">
      <c r="A5" t="s">
        <v>1184</v>
      </c>
      <c r="B5" t="s">
        <v>5418</v>
      </c>
    </row>
    <row r="6" spans="1:2" ht="15" customHeight="1">
      <c r="A6" t="s">
        <v>1824</v>
      </c>
      <c r="B6" t="s">
        <v>5418</v>
      </c>
    </row>
    <row r="7" spans="1:2" ht="15" customHeight="1">
      <c r="A7" t="s">
        <v>1831</v>
      </c>
      <c r="B7" t="s">
        <v>5418</v>
      </c>
    </row>
    <row r="8" spans="1:2" ht="15" customHeight="1">
      <c r="A8" t="s">
        <v>1837</v>
      </c>
      <c r="B8" t="s">
        <v>5418</v>
      </c>
    </row>
    <row r="9" spans="1:2" ht="15" customHeight="1">
      <c r="A9" t="s">
        <v>970</v>
      </c>
      <c r="B9" t="s">
        <v>5418</v>
      </c>
    </row>
    <row r="10" spans="1:2" ht="15" customHeight="1">
      <c r="A10" t="s">
        <v>975</v>
      </c>
      <c r="B10" t="s">
        <v>5418</v>
      </c>
    </row>
    <row r="11" spans="1:2" ht="15" customHeight="1">
      <c r="A11" t="s">
        <v>1855</v>
      </c>
      <c r="B11" t="s">
        <v>5418</v>
      </c>
    </row>
    <row r="12" spans="1:2" ht="15" customHeight="1">
      <c r="A12" t="s">
        <v>1861</v>
      </c>
      <c r="B12" t="s">
        <v>5418</v>
      </c>
    </row>
    <row r="13" spans="1:2" ht="15" customHeight="1">
      <c r="A13" t="s">
        <v>1867</v>
      </c>
      <c r="B13" t="s">
        <v>5418</v>
      </c>
    </row>
    <row r="14" spans="1:2" ht="15" customHeight="1">
      <c r="A14" t="s">
        <v>1873</v>
      </c>
      <c r="B14" t="s">
        <v>5418</v>
      </c>
    </row>
    <row r="15" spans="1:2" ht="15" customHeight="1">
      <c r="A15" t="s">
        <v>1880</v>
      </c>
      <c r="B15" t="s">
        <v>5418</v>
      </c>
    </row>
    <row r="16" spans="1:2" ht="15" customHeight="1">
      <c r="A16" t="s">
        <v>1887</v>
      </c>
      <c r="B16" t="s">
        <v>5418</v>
      </c>
    </row>
    <row r="17" spans="1:2" ht="15" customHeight="1">
      <c r="A17" t="s">
        <v>1893</v>
      </c>
      <c r="B17" t="s">
        <v>5418</v>
      </c>
    </row>
    <row r="18" spans="1:2" ht="15" customHeight="1">
      <c r="A18" t="s">
        <v>1900</v>
      </c>
      <c r="B18" t="s">
        <v>5418</v>
      </c>
    </row>
    <row r="19" spans="1:2" ht="15" customHeight="1">
      <c r="A19" t="s">
        <v>1907</v>
      </c>
      <c r="B19" t="s">
        <v>5418</v>
      </c>
    </row>
    <row r="20" spans="1:2" ht="15" customHeight="1">
      <c r="A20" t="s">
        <v>1913</v>
      </c>
      <c r="B20" t="s">
        <v>5418</v>
      </c>
    </row>
    <row r="21" spans="1:2" ht="15" customHeight="1">
      <c r="A21" t="s">
        <v>1919</v>
      </c>
      <c r="B21" t="s">
        <v>5418</v>
      </c>
    </row>
    <row r="22" spans="1:2" ht="15" customHeight="1">
      <c r="A22" t="s">
        <v>1926</v>
      </c>
      <c r="B22" t="s">
        <v>5418</v>
      </c>
    </row>
    <row r="23" spans="1:2" ht="15" customHeight="1">
      <c r="A23" t="s">
        <v>1932</v>
      </c>
      <c r="B23" t="s">
        <v>5418</v>
      </c>
    </row>
    <row r="24" spans="1:2" ht="15" customHeight="1">
      <c r="A24" t="s">
        <v>1259</v>
      </c>
      <c r="B24" t="s">
        <v>5418</v>
      </c>
    </row>
    <row r="25" spans="1:2" ht="15" customHeight="1">
      <c r="A25" t="s">
        <v>1941</v>
      </c>
      <c r="B25" t="s">
        <v>5418</v>
      </c>
    </row>
    <row r="26" spans="1:2" ht="15" customHeight="1">
      <c r="A26" t="s">
        <v>1947</v>
      </c>
      <c r="B26" t="s">
        <v>5418</v>
      </c>
    </row>
    <row r="27" spans="1:2" ht="15" customHeight="1">
      <c r="A27" t="s">
        <v>1954</v>
      </c>
      <c r="B27" t="s">
        <v>5418</v>
      </c>
    </row>
    <row r="28" spans="1:2" ht="15" customHeight="1">
      <c r="A28" t="s">
        <v>1961</v>
      </c>
      <c r="B28" t="s">
        <v>5418</v>
      </c>
    </row>
    <row r="29" spans="1:2" ht="15" customHeight="1">
      <c r="A29" t="s">
        <v>1968</v>
      </c>
      <c r="B29" t="s">
        <v>5418</v>
      </c>
    </row>
    <row r="30" spans="1:2" ht="15" customHeight="1">
      <c r="A30" t="s">
        <v>1975</v>
      </c>
      <c r="B30" t="s">
        <v>5418</v>
      </c>
    </row>
    <row r="31" spans="1:2" ht="15" customHeight="1">
      <c r="A31" t="s">
        <v>1982</v>
      </c>
      <c r="B31" t="s">
        <v>5418</v>
      </c>
    </row>
    <row r="32" spans="1:2" ht="15" customHeight="1">
      <c r="A32" t="s">
        <v>1988</v>
      </c>
      <c r="B32" t="s">
        <v>5418</v>
      </c>
    </row>
    <row r="33" spans="1:2" ht="15" customHeight="1">
      <c r="A33" t="s">
        <v>1995</v>
      </c>
      <c r="B33" t="s">
        <v>5418</v>
      </c>
    </row>
    <row r="34" spans="1:2" ht="15" customHeight="1">
      <c r="A34" t="s">
        <v>2006</v>
      </c>
      <c r="B34" t="s">
        <v>5418</v>
      </c>
    </row>
    <row r="35" spans="1:2" ht="15" customHeight="1">
      <c r="A35" t="s">
        <v>2017</v>
      </c>
      <c r="B35" t="s">
        <v>5418</v>
      </c>
    </row>
    <row r="36" spans="1:2" ht="15" customHeight="1">
      <c r="A36" t="s">
        <v>2019</v>
      </c>
      <c r="B36" t="s">
        <v>5418</v>
      </c>
    </row>
    <row r="37" spans="1:2" ht="15" customHeight="1">
      <c r="A37" t="s">
        <v>2026</v>
      </c>
      <c r="B37" t="s">
        <v>5418</v>
      </c>
    </row>
    <row r="38" spans="1:2" ht="15" customHeight="1">
      <c r="A38" t="s">
        <v>2032</v>
      </c>
      <c r="B38" t="s">
        <v>5418</v>
      </c>
    </row>
    <row r="39" spans="1:2" ht="15" customHeight="1">
      <c r="A39" t="s">
        <v>2039</v>
      </c>
      <c r="B39" t="s">
        <v>5418</v>
      </c>
    </row>
    <row r="40" spans="1:2" ht="15" customHeight="1">
      <c r="A40" t="s">
        <v>2047</v>
      </c>
      <c r="B40" t="s">
        <v>5418</v>
      </c>
    </row>
    <row r="41" spans="1:2" ht="15" customHeight="1">
      <c r="A41" t="s">
        <v>2053</v>
      </c>
      <c r="B41" t="s">
        <v>5418</v>
      </c>
    </row>
    <row r="42" spans="1:2" ht="15" customHeight="1">
      <c r="A42" t="s">
        <v>2059</v>
      </c>
      <c r="B42" t="s">
        <v>5418</v>
      </c>
    </row>
    <row r="43" spans="1:2" ht="15" customHeight="1">
      <c r="A43" t="s">
        <v>2065</v>
      </c>
      <c r="B43" t="s">
        <v>5418</v>
      </c>
    </row>
    <row r="44" spans="1:2" ht="15" customHeight="1">
      <c r="A44" t="s">
        <v>2072</v>
      </c>
      <c r="B44" t="s">
        <v>5418</v>
      </c>
    </row>
    <row r="45" spans="1:2" ht="15" customHeight="1">
      <c r="A45" t="s">
        <v>2079</v>
      </c>
      <c r="B45" t="s">
        <v>5418</v>
      </c>
    </row>
    <row r="46" spans="1:2" ht="15" customHeight="1">
      <c r="A46" t="s">
        <v>2086</v>
      </c>
      <c r="B46" t="s">
        <v>5418</v>
      </c>
    </row>
    <row r="47" spans="1:2" ht="15" customHeight="1">
      <c r="A47" t="s">
        <v>2093</v>
      </c>
      <c r="B47" t="s">
        <v>5418</v>
      </c>
    </row>
    <row r="48" spans="1:2" ht="15" customHeight="1">
      <c r="A48" t="s">
        <v>2099</v>
      </c>
      <c r="B48" t="s">
        <v>5418</v>
      </c>
    </row>
    <row r="49" spans="1:2" ht="15" customHeight="1">
      <c r="A49" t="s">
        <v>2106</v>
      </c>
      <c r="B49" t="s">
        <v>5418</v>
      </c>
    </row>
    <row r="50" spans="1:2" ht="15" customHeight="1">
      <c r="A50" t="s">
        <v>2113</v>
      </c>
      <c r="B50" t="s">
        <v>5418</v>
      </c>
    </row>
    <row r="51" spans="1:2" ht="15" customHeight="1">
      <c r="A51" t="s">
        <v>2119</v>
      </c>
      <c r="B51" t="s">
        <v>5418</v>
      </c>
    </row>
    <row r="52" spans="1:2" ht="15" customHeight="1">
      <c r="A52" t="s">
        <v>2125</v>
      </c>
      <c r="B52" t="s">
        <v>5418</v>
      </c>
    </row>
    <row r="53" spans="1:2" ht="15" customHeight="1">
      <c r="A53" t="s">
        <v>2133</v>
      </c>
      <c r="B53" t="s">
        <v>5418</v>
      </c>
    </row>
    <row r="54" spans="1:2" ht="15" customHeight="1">
      <c r="A54" t="s">
        <v>2139</v>
      </c>
      <c r="B54" t="s">
        <v>5418</v>
      </c>
    </row>
    <row r="55" spans="1:2" ht="15" customHeight="1">
      <c r="A55" t="s">
        <v>2145</v>
      </c>
      <c r="B55" t="s">
        <v>5418</v>
      </c>
    </row>
    <row r="56" spans="1:2" ht="15" customHeight="1">
      <c r="A56" t="s">
        <v>2151</v>
      </c>
      <c r="B56" t="s">
        <v>5418</v>
      </c>
    </row>
    <row r="57" spans="1:2" ht="15" customHeight="1">
      <c r="A57" t="s">
        <v>2157</v>
      </c>
      <c r="B57" t="s">
        <v>5418</v>
      </c>
    </row>
    <row r="58" spans="1:2" ht="15" customHeight="1">
      <c r="A58" t="s">
        <v>2163</v>
      </c>
      <c r="B58" t="s">
        <v>5418</v>
      </c>
    </row>
    <row r="59" spans="1:2" ht="15" customHeight="1">
      <c r="A59" t="s">
        <v>2169</v>
      </c>
      <c r="B59" t="s">
        <v>5418</v>
      </c>
    </row>
    <row r="60" spans="1:2" ht="15" customHeight="1">
      <c r="A60" t="s">
        <v>2175</v>
      </c>
      <c r="B60" t="s">
        <v>5418</v>
      </c>
    </row>
    <row r="61" spans="1:2" ht="15" customHeight="1">
      <c r="A61" t="s">
        <v>2182</v>
      </c>
      <c r="B61" t="s">
        <v>5418</v>
      </c>
    </row>
    <row r="62" spans="1:2" ht="15" customHeight="1">
      <c r="A62" t="s">
        <v>2188</v>
      </c>
      <c r="B62" t="s">
        <v>5418</v>
      </c>
    </row>
    <row r="63" spans="1:2" ht="15" customHeight="1">
      <c r="A63" t="s">
        <v>2194</v>
      </c>
      <c r="B63" t="s">
        <v>5418</v>
      </c>
    </row>
    <row r="64" spans="1:2" ht="15" customHeight="1">
      <c r="A64" t="s">
        <v>2201</v>
      </c>
      <c r="B64" t="s">
        <v>5418</v>
      </c>
    </row>
    <row r="65" spans="1:2" ht="15" customHeight="1">
      <c r="A65" t="s">
        <v>2208</v>
      </c>
      <c r="B65" t="s">
        <v>5418</v>
      </c>
    </row>
    <row r="66" spans="1:2" ht="15" customHeight="1">
      <c r="A66" t="s">
        <v>1103</v>
      </c>
      <c r="B66" t="s">
        <v>5418</v>
      </c>
    </row>
    <row r="67" spans="1:2" ht="15" customHeight="1">
      <c r="A67" t="s">
        <v>2220</v>
      </c>
      <c r="B67" t="s">
        <v>5418</v>
      </c>
    </row>
    <row r="68" spans="1:2" ht="15" customHeight="1">
      <c r="A68" t="s">
        <v>210</v>
      </c>
      <c r="B68" t="s">
        <v>5418</v>
      </c>
    </row>
    <row r="69" spans="1:2" ht="15" customHeight="1">
      <c r="A69" t="s">
        <v>2226</v>
      </c>
      <c r="B69" t="s">
        <v>5418</v>
      </c>
    </row>
    <row r="70" spans="1:2" ht="15" customHeight="1">
      <c r="A70" t="s">
        <v>2233</v>
      </c>
      <c r="B70" t="s">
        <v>5418</v>
      </c>
    </row>
    <row r="71" spans="1:2" ht="15" customHeight="1">
      <c r="A71" t="s">
        <v>2239</v>
      </c>
      <c r="B71" t="s">
        <v>5418</v>
      </c>
    </row>
    <row r="72" spans="1:2" ht="15" customHeight="1">
      <c r="A72" t="s">
        <v>2244</v>
      </c>
      <c r="B72" t="s">
        <v>5418</v>
      </c>
    </row>
    <row r="73" spans="1:2" ht="15" customHeight="1">
      <c r="A73" t="s">
        <v>2248</v>
      </c>
      <c r="B73" t="s">
        <v>5418</v>
      </c>
    </row>
    <row r="74" spans="1:2" ht="15" customHeight="1">
      <c r="A74" t="s">
        <v>2254</v>
      </c>
      <c r="B74" t="s">
        <v>5418</v>
      </c>
    </row>
    <row r="75" spans="1:2" ht="15" customHeight="1">
      <c r="A75" t="s">
        <v>2259</v>
      </c>
      <c r="B75" t="s">
        <v>5418</v>
      </c>
    </row>
    <row r="76" spans="1:2" ht="15" customHeight="1">
      <c r="A76" t="s">
        <v>2263</v>
      </c>
      <c r="B76" t="s">
        <v>5418</v>
      </c>
    </row>
    <row r="77" spans="1:2" ht="15" customHeight="1">
      <c r="A77" t="s">
        <v>2268</v>
      </c>
      <c r="B77" t="s">
        <v>5418</v>
      </c>
    </row>
    <row r="78" spans="1:2" ht="15" customHeight="1">
      <c r="A78" t="s">
        <v>2272</v>
      </c>
      <c r="B78" t="s">
        <v>5418</v>
      </c>
    </row>
    <row r="79" spans="1:2" ht="15" customHeight="1">
      <c r="A79" t="s">
        <v>2277</v>
      </c>
      <c r="B79" t="s">
        <v>5418</v>
      </c>
    </row>
    <row r="80" spans="1:2" ht="15" customHeight="1">
      <c r="A80" t="s">
        <v>2281</v>
      </c>
      <c r="B80" t="s">
        <v>5418</v>
      </c>
    </row>
    <row r="81" spans="1:2" ht="15" customHeight="1">
      <c r="A81" t="s">
        <v>2286</v>
      </c>
      <c r="B81" t="s">
        <v>5418</v>
      </c>
    </row>
    <row r="82" spans="1:2" ht="15" customHeight="1">
      <c r="A82" t="s">
        <v>2291</v>
      </c>
      <c r="B82" t="s">
        <v>5418</v>
      </c>
    </row>
    <row r="83" spans="1:2" ht="15" customHeight="1">
      <c r="A83" t="s">
        <v>2295</v>
      </c>
      <c r="B83" t="s">
        <v>5418</v>
      </c>
    </row>
    <row r="84" spans="1:2" ht="15" customHeight="1">
      <c r="A84" t="s">
        <v>2300</v>
      </c>
      <c r="B84" t="s">
        <v>5418</v>
      </c>
    </row>
    <row r="85" spans="1:2" ht="15" customHeight="1">
      <c r="A85" t="s">
        <v>2305</v>
      </c>
      <c r="B85" t="s">
        <v>5418</v>
      </c>
    </row>
    <row r="86" spans="1:2" ht="15" customHeight="1">
      <c r="A86" t="s">
        <v>2310</v>
      </c>
      <c r="B86" t="s">
        <v>5418</v>
      </c>
    </row>
    <row r="87" spans="1:2" ht="15" customHeight="1">
      <c r="A87" t="s">
        <v>125</v>
      </c>
      <c r="B87" t="s">
        <v>5419</v>
      </c>
    </row>
    <row r="88" spans="1:2" ht="15" customHeight="1">
      <c r="A88" t="s">
        <v>134</v>
      </c>
      <c r="B88" t="s">
        <v>5419</v>
      </c>
    </row>
    <row r="89" spans="1:2" ht="15" customHeight="1">
      <c r="A89" t="s">
        <v>140</v>
      </c>
      <c r="B89" t="s">
        <v>5419</v>
      </c>
    </row>
    <row r="90" spans="1:2" ht="15" customHeight="1">
      <c r="A90" t="s">
        <v>146</v>
      </c>
      <c r="B90" t="s">
        <v>5419</v>
      </c>
    </row>
    <row r="91" spans="1:2" ht="15" customHeight="1">
      <c r="A91" t="s">
        <v>153</v>
      </c>
      <c r="B91" t="s">
        <v>5419</v>
      </c>
    </row>
    <row r="92" spans="1:2" ht="15" customHeight="1">
      <c r="A92" t="s">
        <v>158</v>
      </c>
      <c r="B92" t="s">
        <v>5419</v>
      </c>
    </row>
    <row r="93" spans="1:2" ht="15" customHeight="1">
      <c r="A93" t="s">
        <v>163</v>
      </c>
      <c r="B93" t="s">
        <v>5419</v>
      </c>
    </row>
    <row r="94" spans="1:2" ht="15" customHeight="1">
      <c r="A94" t="s">
        <v>168</v>
      </c>
      <c r="B94" t="s">
        <v>5419</v>
      </c>
    </row>
    <row r="95" spans="1:2" ht="15" customHeight="1">
      <c r="A95" t="s">
        <v>174</v>
      </c>
      <c r="B95" t="s">
        <v>5419</v>
      </c>
    </row>
    <row r="96" spans="1:2" ht="15" customHeight="1">
      <c r="A96" t="s">
        <v>179</v>
      </c>
      <c r="B96" t="s">
        <v>5419</v>
      </c>
    </row>
    <row r="97" spans="1:2" ht="15" customHeight="1">
      <c r="A97" t="s">
        <v>184</v>
      </c>
      <c r="B97" t="s">
        <v>5419</v>
      </c>
    </row>
    <row r="98" spans="1:2" ht="15" customHeight="1">
      <c r="A98" t="s">
        <v>191</v>
      </c>
      <c r="B98" t="s">
        <v>5419</v>
      </c>
    </row>
    <row r="99" spans="1:2" ht="15" customHeight="1">
      <c r="A99" t="s">
        <v>197</v>
      </c>
      <c r="B99" t="s">
        <v>5419</v>
      </c>
    </row>
    <row r="100" spans="1:2" ht="15" customHeight="1">
      <c r="A100" t="s">
        <v>203</v>
      </c>
      <c r="B100" t="s">
        <v>5419</v>
      </c>
    </row>
    <row r="101" spans="1:2" ht="15" customHeight="1">
      <c r="A101" t="s">
        <v>210</v>
      </c>
      <c r="B101" t="s">
        <v>5419</v>
      </c>
    </row>
    <row r="102" spans="1:2" ht="15" customHeight="1">
      <c r="A102" t="s">
        <v>217</v>
      </c>
      <c r="B102" t="s">
        <v>5419</v>
      </c>
    </row>
    <row r="103" spans="1:2" ht="15" customHeight="1">
      <c r="A103" t="s">
        <v>218</v>
      </c>
      <c r="B103" t="s">
        <v>5419</v>
      </c>
    </row>
    <row r="104" spans="1:2" ht="15" customHeight="1">
      <c r="A104" t="s">
        <v>225</v>
      </c>
      <c r="B104" t="s">
        <v>5419</v>
      </c>
    </row>
    <row r="105" spans="1:2" ht="15" customHeight="1">
      <c r="A105" t="s">
        <v>231</v>
      </c>
      <c r="B105" t="s">
        <v>5419</v>
      </c>
    </row>
    <row r="106" spans="1:2" ht="15" customHeight="1">
      <c r="A106" t="s">
        <v>238</v>
      </c>
      <c r="B106" t="s">
        <v>5419</v>
      </c>
    </row>
    <row r="107" spans="1:2" ht="15" customHeight="1">
      <c r="A107" t="s">
        <v>243</v>
      </c>
      <c r="B107" t="s">
        <v>5419</v>
      </c>
    </row>
    <row r="108" spans="1:2" ht="15" customHeight="1">
      <c r="A108" t="s">
        <v>249</v>
      </c>
      <c r="B108" t="s">
        <v>5419</v>
      </c>
    </row>
    <row r="109" spans="1:2" ht="15" customHeight="1">
      <c r="A109" t="s">
        <v>251</v>
      </c>
      <c r="B109" t="s">
        <v>5419</v>
      </c>
    </row>
    <row r="110" spans="1:2" ht="15" customHeight="1">
      <c r="A110" t="s">
        <v>256</v>
      </c>
      <c r="B110" t="s">
        <v>5419</v>
      </c>
    </row>
    <row r="111" spans="1:2" ht="15" customHeight="1">
      <c r="A111" t="s">
        <v>261</v>
      </c>
      <c r="B111" t="s">
        <v>5419</v>
      </c>
    </row>
    <row r="112" spans="1:2" ht="15" customHeight="1">
      <c r="A112" t="s">
        <v>265</v>
      </c>
      <c r="B112" t="s">
        <v>5419</v>
      </c>
    </row>
    <row r="113" spans="1:2" ht="15" customHeight="1">
      <c r="A113" t="s">
        <v>270</v>
      </c>
      <c r="B113" t="s">
        <v>5419</v>
      </c>
    </row>
    <row r="114" spans="1:2" ht="15" customHeight="1">
      <c r="A114" t="s">
        <v>275</v>
      </c>
      <c r="B114" t="s">
        <v>5419</v>
      </c>
    </row>
    <row r="115" spans="1:2" ht="15" customHeight="1">
      <c r="A115" t="s">
        <v>280</v>
      </c>
      <c r="B115" t="s">
        <v>5419</v>
      </c>
    </row>
    <row r="116" spans="1:2" ht="15" customHeight="1">
      <c r="A116" t="s">
        <v>287</v>
      </c>
      <c r="B116" t="s">
        <v>5419</v>
      </c>
    </row>
    <row r="117" spans="1:2" ht="15" customHeight="1">
      <c r="A117" t="s">
        <v>293</v>
      </c>
      <c r="B117" t="s">
        <v>5419</v>
      </c>
    </row>
    <row r="118" spans="1:2" ht="15" customHeight="1">
      <c r="A118" t="s">
        <v>299</v>
      </c>
      <c r="B118" t="s">
        <v>5419</v>
      </c>
    </row>
    <row r="119" spans="1:2" ht="15" customHeight="1">
      <c r="A119" t="s">
        <v>305</v>
      </c>
      <c r="B119" t="s">
        <v>5419</v>
      </c>
    </row>
    <row r="120" spans="1:2" ht="15" customHeight="1">
      <c r="A120" t="s">
        <v>310</v>
      </c>
      <c r="B120" t="s">
        <v>5419</v>
      </c>
    </row>
    <row r="121" spans="1:2" ht="15" customHeight="1">
      <c r="A121" t="s">
        <v>315</v>
      </c>
      <c r="B121" t="s">
        <v>5419</v>
      </c>
    </row>
    <row r="122" spans="1:2" ht="15" customHeight="1">
      <c r="A122" t="s">
        <v>322</v>
      </c>
      <c r="B122" t="s">
        <v>5419</v>
      </c>
    </row>
    <row r="123" spans="1:2" ht="15" customHeight="1">
      <c r="A123" t="s">
        <v>329</v>
      </c>
      <c r="B123" t="s">
        <v>5419</v>
      </c>
    </row>
    <row r="124" spans="1:2" ht="15" customHeight="1">
      <c r="A124" t="s">
        <v>335</v>
      </c>
      <c r="B124" t="s">
        <v>5419</v>
      </c>
    </row>
    <row r="125" spans="1:2" ht="15" customHeight="1">
      <c r="A125" t="s">
        <v>343</v>
      </c>
      <c r="B125" t="s">
        <v>5419</v>
      </c>
    </row>
    <row r="126" spans="1:2" ht="15" customHeight="1">
      <c r="A126" t="s">
        <v>350</v>
      </c>
      <c r="B126" t="s">
        <v>5419</v>
      </c>
    </row>
    <row r="127" spans="1:2" ht="15" customHeight="1">
      <c r="A127" t="s">
        <v>355</v>
      </c>
      <c r="B127" t="s">
        <v>5419</v>
      </c>
    </row>
    <row r="128" spans="1:2" ht="15" customHeight="1">
      <c r="A128" t="s">
        <v>360</v>
      </c>
      <c r="B128" t="s">
        <v>5419</v>
      </c>
    </row>
    <row r="129" spans="1:2" ht="15" customHeight="1">
      <c r="A129" t="s">
        <v>366</v>
      </c>
      <c r="B129" t="s">
        <v>5419</v>
      </c>
    </row>
    <row r="130" spans="1:2" ht="15" customHeight="1">
      <c r="A130" t="s">
        <v>370</v>
      </c>
      <c r="B130" t="s">
        <v>5419</v>
      </c>
    </row>
    <row r="131" spans="1:2" ht="15" customHeight="1">
      <c r="A131" t="s">
        <v>374</v>
      </c>
      <c r="B131" t="s">
        <v>5419</v>
      </c>
    </row>
    <row r="132" spans="1:2" ht="15" customHeight="1">
      <c r="A132" t="s">
        <v>379</v>
      </c>
      <c r="B132" t="s">
        <v>5419</v>
      </c>
    </row>
    <row r="133" spans="1:2" ht="15" customHeight="1">
      <c r="A133" t="s">
        <v>386</v>
      </c>
      <c r="B133" t="s">
        <v>5419</v>
      </c>
    </row>
    <row r="134" spans="1:2" ht="15" customHeight="1">
      <c r="A134" t="s">
        <v>393</v>
      </c>
      <c r="B134" t="s">
        <v>5419</v>
      </c>
    </row>
    <row r="135" spans="1:2" ht="15" customHeight="1">
      <c r="A135" t="s">
        <v>397</v>
      </c>
      <c r="B135" t="s">
        <v>5419</v>
      </c>
    </row>
    <row r="136" spans="1:2" ht="15" customHeight="1">
      <c r="A136" t="s">
        <v>402</v>
      </c>
      <c r="B136" t="s">
        <v>5419</v>
      </c>
    </row>
    <row r="137" spans="1:2" ht="15" customHeight="1">
      <c r="A137" t="s">
        <v>405</v>
      </c>
      <c r="B137" t="s">
        <v>5419</v>
      </c>
    </row>
    <row r="138" spans="1:2" ht="15" customHeight="1">
      <c r="A138" t="s">
        <v>410</v>
      </c>
      <c r="B138" t="s">
        <v>5419</v>
      </c>
    </row>
    <row r="139" spans="1:2" ht="15" customHeight="1">
      <c r="A139" t="s">
        <v>415</v>
      </c>
      <c r="B139" t="s">
        <v>5419</v>
      </c>
    </row>
    <row r="140" spans="1:2" ht="15" customHeight="1">
      <c r="A140" t="s">
        <v>420</v>
      </c>
      <c r="B140" t="s">
        <v>5419</v>
      </c>
    </row>
    <row r="141" spans="1:2" ht="15" customHeight="1">
      <c r="A141" t="s">
        <v>421</v>
      </c>
      <c r="B141" t="s">
        <v>5419</v>
      </c>
    </row>
    <row r="142" spans="1:2" ht="15" customHeight="1">
      <c r="A142" t="s">
        <v>426</v>
      </c>
      <c r="B142" t="s">
        <v>5419</v>
      </c>
    </row>
    <row r="143" spans="1:2" ht="15" customHeight="1">
      <c r="A143" t="s">
        <v>428</v>
      </c>
      <c r="B143" t="s">
        <v>5419</v>
      </c>
    </row>
    <row r="144" spans="1:2" ht="15" customHeight="1">
      <c r="A144" t="s">
        <v>435</v>
      </c>
      <c r="B144" t="s">
        <v>5419</v>
      </c>
    </row>
    <row r="145" spans="1:2" ht="15" customHeight="1">
      <c r="A145" t="s">
        <v>440</v>
      </c>
      <c r="B145" t="s">
        <v>5419</v>
      </c>
    </row>
    <row r="146" spans="1:2" ht="15" customHeight="1">
      <c r="A146" t="s">
        <v>446</v>
      </c>
      <c r="B146" t="s">
        <v>5419</v>
      </c>
    </row>
    <row r="147" spans="1:2" ht="15" customHeight="1">
      <c r="A147" t="s">
        <v>450</v>
      </c>
      <c r="B147" t="s">
        <v>5419</v>
      </c>
    </row>
    <row r="148" spans="1:2" ht="15" customHeight="1">
      <c r="A148" t="s">
        <v>456</v>
      </c>
      <c r="B148" t="s">
        <v>5419</v>
      </c>
    </row>
    <row r="149" spans="1:2">
      <c r="A149" t="s">
        <v>461</v>
      </c>
      <c r="B149" t="s">
        <v>5419</v>
      </c>
    </row>
    <row r="150" spans="1:2">
      <c r="A150" t="s">
        <v>466</v>
      </c>
      <c r="B150" t="s">
        <v>5419</v>
      </c>
    </row>
    <row r="151" spans="1:2">
      <c r="A151" t="s">
        <v>473</v>
      </c>
      <c r="B151" t="s">
        <v>5419</v>
      </c>
    </row>
    <row r="152" spans="1:2">
      <c r="A152" t="s">
        <v>478</v>
      </c>
      <c r="B152" t="s">
        <v>5419</v>
      </c>
    </row>
    <row r="153" spans="1:2">
      <c r="A153" t="s">
        <v>484</v>
      </c>
      <c r="B153" t="s">
        <v>5419</v>
      </c>
    </row>
    <row r="154" spans="1:2">
      <c r="A154" t="s">
        <v>488</v>
      </c>
      <c r="B154" t="s">
        <v>5419</v>
      </c>
    </row>
    <row r="155" spans="1:2">
      <c r="A155" t="s">
        <v>491</v>
      </c>
      <c r="B155" t="s">
        <v>5419</v>
      </c>
    </row>
    <row r="156" spans="1:2">
      <c r="A156" t="s">
        <v>496</v>
      </c>
      <c r="B156" t="s">
        <v>5419</v>
      </c>
    </row>
    <row r="157" spans="1:2">
      <c r="A157" t="s">
        <v>501</v>
      </c>
      <c r="B157" t="s">
        <v>5419</v>
      </c>
    </row>
    <row r="158" spans="1:2">
      <c r="A158" t="s">
        <v>505</v>
      </c>
      <c r="B158" t="s">
        <v>5419</v>
      </c>
    </row>
    <row r="159" spans="1:2">
      <c r="A159" t="s">
        <v>510</v>
      </c>
      <c r="B159" t="s">
        <v>5419</v>
      </c>
    </row>
    <row r="160" spans="1:2">
      <c r="A160" t="s">
        <v>514</v>
      </c>
      <c r="B160" t="s">
        <v>5419</v>
      </c>
    </row>
    <row r="161" spans="1:2">
      <c r="A161" t="s">
        <v>519</v>
      </c>
      <c r="B161" t="s">
        <v>5419</v>
      </c>
    </row>
    <row r="162" spans="1:2">
      <c r="A162" t="s">
        <v>526</v>
      </c>
      <c r="B162" t="s">
        <v>5419</v>
      </c>
    </row>
    <row r="163" spans="1:2">
      <c r="A163" t="s">
        <v>531</v>
      </c>
      <c r="B163" t="s">
        <v>5419</v>
      </c>
    </row>
    <row r="164" spans="1:2">
      <c r="A164" t="s">
        <v>536</v>
      </c>
      <c r="B164" t="s">
        <v>5419</v>
      </c>
    </row>
    <row r="165" spans="1:2">
      <c r="A165" t="s">
        <v>541</v>
      </c>
      <c r="B165" t="s">
        <v>5419</v>
      </c>
    </row>
    <row r="166" spans="1:2">
      <c r="A166" t="s">
        <v>545</v>
      </c>
      <c r="B166" t="s">
        <v>5419</v>
      </c>
    </row>
    <row r="167" spans="1:2">
      <c r="A167" t="s">
        <v>549</v>
      </c>
      <c r="B167" t="s">
        <v>5419</v>
      </c>
    </row>
    <row r="168" spans="1:2">
      <c r="A168" t="s">
        <v>554</v>
      </c>
      <c r="B168" t="s">
        <v>5419</v>
      </c>
    </row>
    <row r="169" spans="1:2">
      <c r="A169" t="s">
        <v>559</v>
      </c>
      <c r="B169" t="s">
        <v>5419</v>
      </c>
    </row>
    <row r="170" spans="1:2">
      <c r="A170" t="s">
        <v>565</v>
      </c>
      <c r="B170" t="s">
        <v>5419</v>
      </c>
    </row>
    <row r="171" spans="1:2">
      <c r="A171" t="s">
        <v>570</v>
      </c>
      <c r="B171" t="s">
        <v>5419</v>
      </c>
    </row>
    <row r="172" spans="1:2">
      <c r="A172" t="s">
        <v>575</v>
      </c>
      <c r="B172" t="s">
        <v>5419</v>
      </c>
    </row>
    <row r="173" spans="1:2">
      <c r="A173" t="s">
        <v>581</v>
      </c>
      <c r="B173" t="s">
        <v>5419</v>
      </c>
    </row>
    <row r="174" spans="1:2">
      <c r="A174" t="s">
        <v>588</v>
      </c>
      <c r="B174" t="s">
        <v>5419</v>
      </c>
    </row>
    <row r="175" spans="1:2">
      <c r="A175" t="s">
        <v>594</v>
      </c>
      <c r="B175" t="s">
        <v>5419</v>
      </c>
    </row>
    <row r="176" spans="1:2">
      <c r="A176" t="s">
        <v>601</v>
      </c>
      <c r="B176" t="s">
        <v>5419</v>
      </c>
    </row>
    <row r="177" spans="1:2">
      <c r="A177" t="s">
        <v>603</v>
      </c>
      <c r="B177" t="s">
        <v>5419</v>
      </c>
    </row>
    <row r="178" spans="1:2">
      <c r="A178" t="s">
        <v>608</v>
      </c>
      <c r="B178" t="s">
        <v>5419</v>
      </c>
    </row>
    <row r="179" spans="1:2">
      <c r="A179" t="s">
        <v>613</v>
      </c>
      <c r="B179" t="s">
        <v>5419</v>
      </c>
    </row>
    <row r="180" spans="1:2">
      <c r="A180" t="s">
        <v>617</v>
      </c>
      <c r="B180" t="s">
        <v>5419</v>
      </c>
    </row>
    <row r="181" spans="1:2">
      <c r="A181" t="s">
        <v>622</v>
      </c>
      <c r="B181" t="s">
        <v>5419</v>
      </c>
    </row>
    <row r="182" spans="1:2">
      <c r="A182" t="s">
        <v>628</v>
      </c>
      <c r="B182" t="s">
        <v>5419</v>
      </c>
    </row>
    <row r="183" spans="1:2">
      <c r="A183" t="s">
        <v>634</v>
      </c>
      <c r="B183" t="s">
        <v>5419</v>
      </c>
    </row>
    <row r="184" spans="1:2">
      <c r="A184" t="s">
        <v>636</v>
      </c>
      <c r="B184" t="s">
        <v>5419</v>
      </c>
    </row>
    <row r="185" spans="1:2">
      <c r="A185" t="s">
        <v>641</v>
      </c>
      <c r="B185" t="s">
        <v>5419</v>
      </c>
    </row>
    <row r="186" spans="1:2">
      <c r="A186" t="s">
        <v>644</v>
      </c>
      <c r="B186" t="s">
        <v>5419</v>
      </c>
    </row>
    <row r="187" spans="1:2">
      <c r="A187" t="s">
        <v>650</v>
      </c>
      <c r="B187" t="s">
        <v>5419</v>
      </c>
    </row>
    <row r="188" spans="1:2">
      <c r="A188" t="s">
        <v>655</v>
      </c>
      <c r="B188" t="s">
        <v>5419</v>
      </c>
    </row>
    <row r="189" spans="1:2">
      <c r="A189" t="s">
        <v>660</v>
      </c>
      <c r="B189" t="s">
        <v>5419</v>
      </c>
    </row>
    <row r="190" spans="1:2">
      <c r="A190" t="s">
        <v>665</v>
      </c>
      <c r="B190" t="s">
        <v>5419</v>
      </c>
    </row>
    <row r="191" spans="1:2">
      <c r="A191" t="s">
        <v>670</v>
      </c>
      <c r="B191" t="s">
        <v>5419</v>
      </c>
    </row>
    <row r="192" spans="1:2">
      <c r="A192" t="s">
        <v>675</v>
      </c>
      <c r="B192" t="s">
        <v>5419</v>
      </c>
    </row>
    <row r="193" spans="1:2">
      <c r="A193" t="s">
        <v>680</v>
      </c>
      <c r="B193" t="s">
        <v>5419</v>
      </c>
    </row>
    <row r="194" spans="1:2">
      <c r="A194" t="s">
        <v>685</v>
      </c>
      <c r="B194" t="s">
        <v>5419</v>
      </c>
    </row>
    <row r="195" spans="1:2">
      <c r="A195" t="s">
        <v>688</v>
      </c>
      <c r="B195" t="s">
        <v>5419</v>
      </c>
    </row>
    <row r="196" spans="1:2">
      <c r="A196" t="s">
        <v>692</v>
      </c>
      <c r="B196" t="s">
        <v>5419</v>
      </c>
    </row>
    <row r="197" spans="1:2">
      <c r="A197" t="s">
        <v>696</v>
      </c>
      <c r="B197" t="s">
        <v>5419</v>
      </c>
    </row>
    <row r="198" spans="1:2">
      <c r="A198" t="s">
        <v>701</v>
      </c>
      <c r="B198" t="s">
        <v>5419</v>
      </c>
    </row>
    <row r="199" spans="1:2">
      <c r="A199" t="s">
        <v>707</v>
      </c>
      <c r="B199" t="s">
        <v>5419</v>
      </c>
    </row>
    <row r="200" spans="1:2">
      <c r="A200" t="s">
        <v>710</v>
      </c>
      <c r="B200" t="s">
        <v>5419</v>
      </c>
    </row>
    <row r="201" spans="1:2">
      <c r="A201" t="s">
        <v>714</v>
      </c>
      <c r="B201" t="s">
        <v>5419</v>
      </c>
    </row>
    <row r="202" spans="1:2">
      <c r="A202" t="s">
        <v>718</v>
      </c>
      <c r="B202" t="s">
        <v>5419</v>
      </c>
    </row>
    <row r="203" spans="1:2">
      <c r="A203" t="s">
        <v>721</v>
      </c>
      <c r="B203" t="s">
        <v>5419</v>
      </c>
    </row>
    <row r="204" spans="1:2">
      <c r="A204" t="s">
        <v>724</v>
      </c>
      <c r="B204" t="s">
        <v>5419</v>
      </c>
    </row>
    <row r="205" spans="1:2">
      <c r="A205" t="s">
        <v>731</v>
      </c>
      <c r="B205" t="s">
        <v>5419</v>
      </c>
    </row>
    <row r="206" spans="1:2">
      <c r="A206" t="s">
        <v>735</v>
      </c>
      <c r="B206" t="s">
        <v>5419</v>
      </c>
    </row>
    <row r="207" spans="1:2">
      <c r="A207" t="s">
        <v>740</v>
      </c>
      <c r="B207" t="s">
        <v>5419</v>
      </c>
    </row>
    <row r="208" spans="1:2">
      <c r="A208" t="s">
        <v>743</v>
      </c>
      <c r="B208" t="s">
        <v>5419</v>
      </c>
    </row>
    <row r="209" spans="1:2">
      <c r="A209" t="s">
        <v>747</v>
      </c>
      <c r="B209" t="s">
        <v>5419</v>
      </c>
    </row>
    <row r="210" spans="1:2">
      <c r="A210" t="s">
        <v>750</v>
      </c>
      <c r="B210" t="s">
        <v>5419</v>
      </c>
    </row>
    <row r="211" spans="1:2">
      <c r="A211" t="s">
        <v>755</v>
      </c>
      <c r="B211" t="s">
        <v>5419</v>
      </c>
    </row>
    <row r="212" spans="1:2">
      <c r="A212" t="s">
        <v>759</v>
      </c>
      <c r="B212" t="s">
        <v>5419</v>
      </c>
    </row>
    <row r="213" spans="1:2">
      <c r="A213" t="s">
        <v>764</v>
      </c>
      <c r="B213" t="s">
        <v>5419</v>
      </c>
    </row>
    <row r="214" spans="1:2">
      <c r="A214" t="s">
        <v>768</v>
      </c>
      <c r="B214" t="s">
        <v>5419</v>
      </c>
    </row>
    <row r="215" spans="1:2">
      <c r="A215" t="s">
        <v>772</v>
      </c>
      <c r="B215" t="s">
        <v>5419</v>
      </c>
    </row>
    <row r="216" spans="1:2">
      <c r="A216" t="s">
        <v>776</v>
      </c>
      <c r="B216" t="s">
        <v>5419</v>
      </c>
    </row>
    <row r="217" spans="1:2">
      <c r="A217" t="s">
        <v>780</v>
      </c>
      <c r="B217" t="s">
        <v>5419</v>
      </c>
    </row>
    <row r="218" spans="1:2">
      <c r="A218" t="s">
        <v>783</v>
      </c>
      <c r="B218" t="s">
        <v>5419</v>
      </c>
    </row>
    <row r="219" spans="1:2">
      <c r="A219" t="s">
        <v>786</v>
      </c>
      <c r="B219" t="s">
        <v>5419</v>
      </c>
    </row>
    <row r="220" spans="1:2">
      <c r="A220" t="s">
        <v>789</v>
      </c>
      <c r="B220" t="s">
        <v>5419</v>
      </c>
    </row>
    <row r="221" spans="1:2">
      <c r="A221" t="s">
        <v>792</v>
      </c>
      <c r="B221" t="s">
        <v>5419</v>
      </c>
    </row>
    <row r="222" spans="1:2">
      <c r="A222" t="s">
        <v>798</v>
      </c>
      <c r="B222" t="s">
        <v>5419</v>
      </c>
    </row>
    <row r="223" spans="1:2">
      <c r="A223" t="s">
        <v>799</v>
      </c>
      <c r="B223" t="s">
        <v>5419</v>
      </c>
    </row>
    <row r="224" spans="1:2">
      <c r="A224" t="s">
        <v>806</v>
      </c>
      <c r="B224" t="s">
        <v>5419</v>
      </c>
    </row>
    <row r="225" spans="1:2">
      <c r="A225" t="s">
        <v>810</v>
      </c>
      <c r="B225" t="s">
        <v>5419</v>
      </c>
    </row>
    <row r="226" spans="1:2">
      <c r="A226" t="s">
        <v>812</v>
      </c>
      <c r="B226" t="s">
        <v>5419</v>
      </c>
    </row>
    <row r="227" spans="1:2">
      <c r="A227" t="s">
        <v>817</v>
      </c>
      <c r="B227" t="s">
        <v>5419</v>
      </c>
    </row>
    <row r="228" spans="1:2">
      <c r="A228" t="s">
        <v>821</v>
      </c>
      <c r="B228" t="s">
        <v>5419</v>
      </c>
    </row>
    <row r="229" spans="1:2">
      <c r="A229" t="s">
        <v>825</v>
      </c>
      <c r="B229" t="s">
        <v>5419</v>
      </c>
    </row>
    <row r="230" spans="1:2">
      <c r="A230" t="s">
        <v>828</v>
      </c>
      <c r="B230" t="s">
        <v>5419</v>
      </c>
    </row>
    <row r="231" spans="1:2">
      <c r="A231" t="s">
        <v>831</v>
      </c>
      <c r="B231" t="s">
        <v>5419</v>
      </c>
    </row>
    <row r="232" spans="1:2">
      <c r="A232" t="s">
        <v>834</v>
      </c>
      <c r="B232" t="s">
        <v>5419</v>
      </c>
    </row>
    <row r="233" spans="1:2">
      <c r="A233" t="s">
        <v>837</v>
      </c>
      <c r="B233" t="s">
        <v>5419</v>
      </c>
    </row>
    <row r="234" spans="1:2">
      <c r="A234" t="s">
        <v>840</v>
      </c>
      <c r="B234" t="s">
        <v>5419</v>
      </c>
    </row>
    <row r="235" spans="1:2">
      <c r="A235" t="s">
        <v>843</v>
      </c>
      <c r="B235" t="s">
        <v>5419</v>
      </c>
    </row>
    <row r="236" spans="1:2">
      <c r="A236" t="s">
        <v>849</v>
      </c>
      <c r="B236" t="s">
        <v>5419</v>
      </c>
    </row>
    <row r="237" spans="1:2">
      <c r="A237" t="s">
        <v>853</v>
      </c>
      <c r="B237" t="s">
        <v>5419</v>
      </c>
    </row>
    <row r="238" spans="1:2">
      <c r="A238" t="s">
        <v>856</v>
      </c>
      <c r="B238" t="s">
        <v>5419</v>
      </c>
    </row>
    <row r="239" spans="1:2">
      <c r="A239" t="s">
        <v>863</v>
      </c>
      <c r="B239" t="s">
        <v>5419</v>
      </c>
    </row>
    <row r="240" spans="1:2">
      <c r="A240" t="s">
        <v>868</v>
      </c>
      <c r="B240" t="s">
        <v>5419</v>
      </c>
    </row>
    <row r="241" spans="1:2">
      <c r="A241" t="s">
        <v>872</v>
      </c>
      <c r="B241" t="s">
        <v>5419</v>
      </c>
    </row>
    <row r="242" spans="1:2">
      <c r="A242" t="s">
        <v>875</v>
      </c>
      <c r="B242" t="s">
        <v>5419</v>
      </c>
    </row>
    <row r="243" spans="1:2">
      <c r="A243" t="s">
        <v>879</v>
      </c>
      <c r="B243" t="s">
        <v>5419</v>
      </c>
    </row>
    <row r="244" spans="1:2">
      <c r="A244" t="s">
        <v>883</v>
      </c>
      <c r="B244" t="s">
        <v>5419</v>
      </c>
    </row>
    <row r="245" spans="1:2">
      <c r="A245" t="s">
        <v>888</v>
      </c>
      <c r="B245" t="s">
        <v>5419</v>
      </c>
    </row>
    <row r="246" spans="1:2">
      <c r="A246" t="s">
        <v>893</v>
      </c>
      <c r="B246" t="s">
        <v>5419</v>
      </c>
    </row>
    <row r="247" spans="1:2">
      <c r="A247" t="s">
        <v>899</v>
      </c>
      <c r="B247" t="s">
        <v>5419</v>
      </c>
    </row>
    <row r="248" spans="1:2">
      <c r="A248" t="s">
        <v>904</v>
      </c>
      <c r="B248" t="s">
        <v>5419</v>
      </c>
    </row>
    <row r="249" spans="1:2">
      <c r="A249" t="s">
        <v>908</v>
      </c>
      <c r="B249" t="s">
        <v>5419</v>
      </c>
    </row>
    <row r="250" spans="1:2">
      <c r="A250" t="s">
        <v>912</v>
      </c>
      <c r="B250" t="s">
        <v>5419</v>
      </c>
    </row>
    <row r="251" spans="1:2">
      <c r="A251" t="s">
        <v>918</v>
      </c>
      <c r="B251" t="s">
        <v>5419</v>
      </c>
    </row>
    <row r="252" spans="1:2">
      <c r="A252" t="s">
        <v>921</v>
      </c>
      <c r="B252" t="s">
        <v>5419</v>
      </c>
    </row>
    <row r="253" spans="1:2">
      <c r="A253" t="s">
        <v>925</v>
      </c>
      <c r="B253" t="s">
        <v>5419</v>
      </c>
    </row>
    <row r="254" spans="1:2">
      <c r="A254" t="s">
        <v>927</v>
      </c>
      <c r="B254" t="s">
        <v>5419</v>
      </c>
    </row>
    <row r="255" spans="1:2">
      <c r="A255" t="s">
        <v>929</v>
      </c>
      <c r="B255" t="s">
        <v>5419</v>
      </c>
    </row>
    <row r="256" spans="1:2">
      <c r="A256" t="s">
        <v>932</v>
      </c>
      <c r="B256" t="s">
        <v>5419</v>
      </c>
    </row>
    <row r="257" spans="1:2">
      <c r="A257" t="s">
        <v>934</v>
      </c>
      <c r="B257" t="s">
        <v>5419</v>
      </c>
    </row>
    <row r="258" spans="1:2">
      <c r="A258" t="s">
        <v>935</v>
      </c>
      <c r="B258" t="s">
        <v>5419</v>
      </c>
    </row>
    <row r="259" spans="1:2">
      <c r="A259" t="s">
        <v>936</v>
      </c>
      <c r="B259" t="s">
        <v>5419</v>
      </c>
    </row>
    <row r="260" spans="1:2">
      <c r="A260" t="s">
        <v>937</v>
      </c>
      <c r="B260" t="s">
        <v>5419</v>
      </c>
    </row>
    <row r="261" spans="1:2">
      <c r="A261" t="s">
        <v>938</v>
      </c>
      <c r="B261" t="s">
        <v>5419</v>
      </c>
    </row>
    <row r="262" spans="1:2">
      <c r="A262" t="s">
        <v>939</v>
      </c>
      <c r="B262" t="s">
        <v>5419</v>
      </c>
    </row>
    <row r="263" spans="1:2">
      <c r="A263" t="s">
        <v>943</v>
      </c>
      <c r="B263" t="s">
        <v>5419</v>
      </c>
    </row>
    <row r="264" spans="1:2">
      <c r="A264" t="s">
        <v>946</v>
      </c>
      <c r="B264" t="s">
        <v>5419</v>
      </c>
    </row>
    <row r="265" spans="1:2">
      <c r="A265" t="s">
        <v>951</v>
      </c>
      <c r="B265" t="s">
        <v>5419</v>
      </c>
    </row>
    <row r="266" spans="1:2">
      <c r="A266" t="s">
        <v>954</v>
      </c>
      <c r="B266" t="s">
        <v>5419</v>
      </c>
    </row>
    <row r="267" spans="1:2">
      <c r="A267" t="s">
        <v>958</v>
      </c>
      <c r="B267" t="s">
        <v>5419</v>
      </c>
    </row>
    <row r="268" spans="1:2">
      <c r="A268" t="s">
        <v>961</v>
      </c>
      <c r="B268" t="s">
        <v>5419</v>
      </c>
    </row>
    <row r="269" spans="1:2">
      <c r="A269" t="s">
        <v>965</v>
      </c>
      <c r="B269" t="s">
        <v>5419</v>
      </c>
    </row>
    <row r="270" spans="1:2">
      <c r="A270" t="s">
        <v>970</v>
      </c>
      <c r="B270" t="s">
        <v>5419</v>
      </c>
    </row>
    <row r="271" spans="1:2">
      <c r="A271" t="s">
        <v>975</v>
      </c>
      <c r="B271" t="s">
        <v>5419</v>
      </c>
    </row>
    <row r="272" spans="1:2">
      <c r="A272" t="s">
        <v>979</v>
      </c>
      <c r="B272" t="s">
        <v>5419</v>
      </c>
    </row>
    <row r="273" spans="1:2">
      <c r="A273" t="s">
        <v>982</v>
      </c>
      <c r="B273" t="s">
        <v>5419</v>
      </c>
    </row>
    <row r="274" spans="1:2">
      <c r="A274" t="s">
        <v>984</v>
      </c>
      <c r="B274" t="s">
        <v>5419</v>
      </c>
    </row>
    <row r="275" spans="1:2">
      <c r="A275" t="s">
        <v>987</v>
      </c>
      <c r="B275" t="s">
        <v>5419</v>
      </c>
    </row>
    <row r="276" spans="1:2">
      <c r="A276" t="s">
        <v>990</v>
      </c>
      <c r="B276" t="s">
        <v>5419</v>
      </c>
    </row>
    <row r="277" spans="1:2">
      <c r="A277" t="s">
        <v>994</v>
      </c>
      <c r="B277" t="s">
        <v>5419</v>
      </c>
    </row>
    <row r="278" spans="1:2">
      <c r="A278" t="s">
        <v>998</v>
      </c>
      <c r="B278" t="s">
        <v>5419</v>
      </c>
    </row>
    <row r="279" spans="1:2">
      <c r="A279" t="s">
        <v>1001</v>
      </c>
      <c r="B279" t="s">
        <v>5419</v>
      </c>
    </row>
    <row r="280" spans="1:2">
      <c r="A280" t="s">
        <v>1002</v>
      </c>
      <c r="B280" t="s">
        <v>5419</v>
      </c>
    </row>
    <row r="281" spans="1:2">
      <c r="A281" t="s">
        <v>1004</v>
      </c>
      <c r="B281" t="s">
        <v>5419</v>
      </c>
    </row>
    <row r="282" spans="1:2">
      <c r="A282" t="s">
        <v>1006</v>
      </c>
      <c r="B282" t="s">
        <v>5419</v>
      </c>
    </row>
    <row r="283" spans="1:2">
      <c r="A283" t="s">
        <v>1009</v>
      </c>
      <c r="B283" t="s">
        <v>5419</v>
      </c>
    </row>
    <row r="284" spans="1:2">
      <c r="A284" t="s">
        <v>1011</v>
      </c>
      <c r="B284" t="s">
        <v>5419</v>
      </c>
    </row>
    <row r="285" spans="1:2">
      <c r="A285" t="s">
        <v>1012</v>
      </c>
      <c r="B285" t="s">
        <v>5419</v>
      </c>
    </row>
    <row r="286" spans="1:2">
      <c r="A286" t="s">
        <v>1013</v>
      </c>
      <c r="B286" t="s">
        <v>5419</v>
      </c>
    </row>
    <row r="287" spans="1:2">
      <c r="A287" t="s">
        <v>1017</v>
      </c>
      <c r="B287" t="s">
        <v>5419</v>
      </c>
    </row>
    <row r="288" spans="1:2">
      <c r="A288" t="s">
        <v>1020</v>
      </c>
      <c r="B288" t="s">
        <v>5419</v>
      </c>
    </row>
    <row r="289" spans="1:2">
      <c r="A289" t="s">
        <v>1024</v>
      </c>
      <c r="B289" t="s">
        <v>5419</v>
      </c>
    </row>
    <row r="290" spans="1:2">
      <c r="A290" t="s">
        <v>1027</v>
      </c>
      <c r="B290" t="s">
        <v>5419</v>
      </c>
    </row>
    <row r="291" spans="1:2">
      <c r="A291" t="s">
        <v>1030</v>
      </c>
      <c r="B291" t="s">
        <v>5419</v>
      </c>
    </row>
    <row r="292" spans="1:2">
      <c r="A292" t="s">
        <v>1033</v>
      </c>
      <c r="B292" t="s">
        <v>5419</v>
      </c>
    </row>
    <row r="293" spans="1:2">
      <c r="A293" t="s">
        <v>1039</v>
      </c>
      <c r="B293" t="s">
        <v>5419</v>
      </c>
    </row>
    <row r="294" spans="1:2">
      <c r="A294" t="s">
        <v>1042</v>
      </c>
      <c r="B294" t="s">
        <v>5419</v>
      </c>
    </row>
    <row r="295" spans="1:2">
      <c r="A295" t="s">
        <v>1046</v>
      </c>
      <c r="B295" t="s">
        <v>5419</v>
      </c>
    </row>
    <row r="296" spans="1:2">
      <c r="A296" t="s">
        <v>1049</v>
      </c>
      <c r="B296" t="s">
        <v>5419</v>
      </c>
    </row>
    <row r="297" spans="1:2">
      <c r="A297" t="s">
        <v>1054</v>
      </c>
      <c r="B297" t="s">
        <v>5419</v>
      </c>
    </row>
    <row r="298" spans="1:2">
      <c r="A298" t="s">
        <v>1060</v>
      </c>
      <c r="B298" t="s">
        <v>5419</v>
      </c>
    </row>
    <row r="299" spans="1:2">
      <c r="A299" t="s">
        <v>1065</v>
      </c>
      <c r="B299" t="s">
        <v>5419</v>
      </c>
    </row>
    <row r="300" spans="1:2">
      <c r="A300" t="s">
        <v>1069</v>
      </c>
      <c r="B300" t="s">
        <v>5419</v>
      </c>
    </row>
    <row r="301" spans="1:2">
      <c r="A301" t="s">
        <v>1075</v>
      </c>
      <c r="B301" t="s">
        <v>5419</v>
      </c>
    </row>
    <row r="302" spans="1:2">
      <c r="A302" t="s">
        <v>1079</v>
      </c>
      <c r="B302" t="s">
        <v>5419</v>
      </c>
    </row>
    <row r="303" spans="1:2">
      <c r="A303" t="s">
        <v>1083</v>
      </c>
      <c r="B303" t="s">
        <v>5419</v>
      </c>
    </row>
    <row r="304" spans="1:2">
      <c r="A304" t="s">
        <v>1085</v>
      </c>
      <c r="B304" t="s">
        <v>5419</v>
      </c>
    </row>
    <row r="305" spans="1:2">
      <c r="A305" t="s">
        <v>1088</v>
      </c>
      <c r="B305" t="s">
        <v>5419</v>
      </c>
    </row>
    <row r="306" spans="1:2">
      <c r="A306" t="s">
        <v>1090</v>
      </c>
      <c r="B306" t="s">
        <v>5419</v>
      </c>
    </row>
    <row r="307" spans="1:2">
      <c r="A307" t="s">
        <v>1093</v>
      </c>
      <c r="B307" t="s">
        <v>5419</v>
      </c>
    </row>
    <row r="308" spans="1:2">
      <c r="A308" t="s">
        <v>1098</v>
      </c>
      <c r="B308" t="s">
        <v>5419</v>
      </c>
    </row>
    <row r="309" spans="1:2">
      <c r="A309" t="s">
        <v>1101</v>
      </c>
      <c r="B309" t="s">
        <v>5419</v>
      </c>
    </row>
    <row r="310" spans="1:2">
      <c r="A310" t="s">
        <v>1103</v>
      </c>
      <c r="B310" t="s">
        <v>5419</v>
      </c>
    </row>
    <row r="311" spans="1:2">
      <c r="A311" t="s">
        <v>1106</v>
      </c>
      <c r="B311" t="s">
        <v>5419</v>
      </c>
    </row>
    <row r="312" spans="1:2">
      <c r="A312" t="s">
        <v>1111</v>
      </c>
      <c r="B312" t="s">
        <v>5419</v>
      </c>
    </row>
    <row r="313" spans="1:2">
      <c r="A313" t="s">
        <v>1115</v>
      </c>
      <c r="B313" t="s">
        <v>5419</v>
      </c>
    </row>
    <row r="314" spans="1:2">
      <c r="A314" t="s">
        <v>1118</v>
      </c>
      <c r="B314" t="s">
        <v>5419</v>
      </c>
    </row>
    <row r="315" spans="1:2">
      <c r="A315" t="s">
        <v>1122</v>
      </c>
      <c r="B315" t="s">
        <v>5419</v>
      </c>
    </row>
    <row r="316" spans="1:2">
      <c r="A316" t="s">
        <v>1126</v>
      </c>
      <c r="B316" t="s">
        <v>5419</v>
      </c>
    </row>
    <row r="317" spans="1:2">
      <c r="A317" t="s">
        <v>1131</v>
      </c>
      <c r="B317" t="s">
        <v>5419</v>
      </c>
    </row>
    <row r="318" spans="1:2">
      <c r="A318" t="s">
        <v>1135</v>
      </c>
      <c r="B318" t="s">
        <v>5419</v>
      </c>
    </row>
    <row r="319" spans="1:2">
      <c r="A319" t="s">
        <v>1141</v>
      </c>
      <c r="B319" t="s">
        <v>5419</v>
      </c>
    </row>
    <row r="320" spans="1:2">
      <c r="A320" t="s">
        <v>1146</v>
      </c>
      <c r="B320" t="s">
        <v>5419</v>
      </c>
    </row>
    <row r="321" spans="1:2">
      <c r="A321" t="s">
        <v>1150</v>
      </c>
      <c r="B321" t="s">
        <v>5419</v>
      </c>
    </row>
    <row r="322" spans="1:2">
      <c r="A322" t="s">
        <v>1152</v>
      </c>
      <c r="B322" t="s">
        <v>5419</v>
      </c>
    </row>
    <row r="323" spans="1:2">
      <c r="A323" t="s">
        <v>1158</v>
      </c>
      <c r="B323" t="s">
        <v>5419</v>
      </c>
    </row>
    <row r="324" spans="1:2">
      <c r="A324" t="s">
        <v>1160</v>
      </c>
      <c r="B324" t="s">
        <v>5419</v>
      </c>
    </row>
    <row r="325" spans="1:2">
      <c r="A325" t="s">
        <v>1166</v>
      </c>
      <c r="B325" t="s">
        <v>5419</v>
      </c>
    </row>
    <row r="326" spans="1:2">
      <c r="A326" t="s">
        <v>1170</v>
      </c>
      <c r="B326" t="s">
        <v>5419</v>
      </c>
    </row>
    <row r="327" spans="1:2">
      <c r="A327" t="s">
        <v>1172</v>
      </c>
      <c r="B327" t="s">
        <v>5419</v>
      </c>
    </row>
    <row r="328" spans="1:2">
      <c r="A328" t="s">
        <v>1175</v>
      </c>
      <c r="B328" t="s">
        <v>5419</v>
      </c>
    </row>
    <row r="329" spans="1:2">
      <c r="A329" t="s">
        <v>1181</v>
      </c>
      <c r="B329" t="s">
        <v>5419</v>
      </c>
    </row>
    <row r="330" spans="1:2">
      <c r="A330" t="s">
        <v>1184</v>
      </c>
      <c r="B330" t="s">
        <v>5419</v>
      </c>
    </row>
    <row r="331" spans="1:2">
      <c r="A331" t="s">
        <v>1187</v>
      </c>
      <c r="B331" t="s">
        <v>5419</v>
      </c>
    </row>
    <row r="332" spans="1:2">
      <c r="A332" t="s">
        <v>1190</v>
      </c>
      <c r="B332" t="s">
        <v>5419</v>
      </c>
    </row>
    <row r="333" spans="1:2">
      <c r="A333" t="s">
        <v>1192</v>
      </c>
      <c r="B333" t="s">
        <v>5419</v>
      </c>
    </row>
    <row r="334" spans="1:2">
      <c r="A334" t="s">
        <v>1197</v>
      </c>
      <c r="B334" t="s">
        <v>5419</v>
      </c>
    </row>
    <row r="335" spans="1:2">
      <c r="A335" t="s">
        <v>1203</v>
      </c>
      <c r="B335" t="s">
        <v>5419</v>
      </c>
    </row>
    <row r="336" spans="1:2">
      <c r="A336" t="s">
        <v>1208</v>
      </c>
      <c r="B336" t="s">
        <v>5419</v>
      </c>
    </row>
    <row r="337" spans="1:2">
      <c r="A337" t="s">
        <v>1211</v>
      </c>
      <c r="B337" t="s">
        <v>5419</v>
      </c>
    </row>
    <row r="338" spans="1:2">
      <c r="A338" t="s">
        <v>1213</v>
      </c>
      <c r="B338" t="s">
        <v>5419</v>
      </c>
    </row>
    <row r="339" spans="1:2">
      <c r="A339" t="s">
        <v>1214</v>
      </c>
      <c r="B339" t="s">
        <v>5419</v>
      </c>
    </row>
    <row r="340" spans="1:2">
      <c r="A340" t="s">
        <v>1217</v>
      </c>
      <c r="B340" t="s">
        <v>5419</v>
      </c>
    </row>
    <row r="341" spans="1:2">
      <c r="A341" t="s">
        <v>1219</v>
      </c>
      <c r="B341" t="s">
        <v>5419</v>
      </c>
    </row>
    <row r="342" spans="1:2">
      <c r="A342" t="s">
        <v>1223</v>
      </c>
      <c r="B342" t="s">
        <v>5419</v>
      </c>
    </row>
    <row r="343" spans="1:2">
      <c r="A343" t="s">
        <v>1225</v>
      </c>
      <c r="B343" t="s">
        <v>5419</v>
      </c>
    </row>
    <row r="344" spans="1:2">
      <c r="A344" t="s">
        <v>1227</v>
      </c>
      <c r="B344" t="s">
        <v>5419</v>
      </c>
    </row>
    <row r="345" spans="1:2">
      <c r="A345" t="s">
        <v>1231</v>
      </c>
      <c r="B345" t="s">
        <v>5419</v>
      </c>
    </row>
    <row r="346" spans="1:2">
      <c r="A346" t="s">
        <v>1236</v>
      </c>
      <c r="B346" t="s">
        <v>5419</v>
      </c>
    </row>
    <row r="347" spans="1:2">
      <c r="A347" t="s">
        <v>1239</v>
      </c>
      <c r="B347" t="s">
        <v>5419</v>
      </c>
    </row>
    <row r="348" spans="1:2">
      <c r="A348" t="s">
        <v>1243</v>
      </c>
      <c r="B348" t="s">
        <v>5419</v>
      </c>
    </row>
    <row r="349" spans="1:2">
      <c r="A349" t="s">
        <v>1247</v>
      </c>
      <c r="B349" t="s">
        <v>5419</v>
      </c>
    </row>
    <row r="350" spans="1:2">
      <c r="A350" t="s">
        <v>1248</v>
      </c>
      <c r="B350" t="s">
        <v>5419</v>
      </c>
    </row>
    <row r="351" spans="1:2">
      <c r="A351" t="s">
        <v>1251</v>
      </c>
      <c r="B351" t="s">
        <v>5419</v>
      </c>
    </row>
    <row r="352" spans="1:2">
      <c r="A352" t="s">
        <v>1255</v>
      </c>
      <c r="B352" t="s">
        <v>5419</v>
      </c>
    </row>
    <row r="353" spans="1:2">
      <c r="A353" t="s">
        <v>1260</v>
      </c>
      <c r="B353" t="s">
        <v>5419</v>
      </c>
    </row>
    <row r="354" spans="1:2">
      <c r="A354" t="s">
        <v>1263</v>
      </c>
      <c r="B354" t="s">
        <v>5419</v>
      </c>
    </row>
    <row r="355" spans="1:2">
      <c r="A355" t="s">
        <v>1268</v>
      </c>
      <c r="B355" t="s">
        <v>5419</v>
      </c>
    </row>
    <row r="356" spans="1:2">
      <c r="A356" t="s">
        <v>1270</v>
      </c>
      <c r="B356" t="s">
        <v>5419</v>
      </c>
    </row>
    <row r="357" spans="1:2">
      <c r="A357" t="s">
        <v>1272</v>
      </c>
      <c r="B357" t="s">
        <v>5419</v>
      </c>
    </row>
    <row r="358" spans="1:2">
      <c r="A358" t="s">
        <v>1276</v>
      </c>
      <c r="B358" t="s">
        <v>5419</v>
      </c>
    </row>
    <row r="359" spans="1:2">
      <c r="A359" t="s">
        <v>1279</v>
      </c>
      <c r="B359" t="s">
        <v>5419</v>
      </c>
    </row>
    <row r="360" spans="1:2">
      <c r="A360" t="s">
        <v>1282</v>
      </c>
      <c r="B360" t="s">
        <v>5419</v>
      </c>
    </row>
    <row r="361" spans="1:2">
      <c r="A361" t="s">
        <v>1285</v>
      </c>
      <c r="B361" t="s">
        <v>5419</v>
      </c>
    </row>
    <row r="362" spans="1:2">
      <c r="A362" t="s">
        <v>1288</v>
      </c>
      <c r="B362" t="s">
        <v>5419</v>
      </c>
    </row>
    <row r="363" spans="1:2">
      <c r="A363" t="s">
        <v>1291</v>
      </c>
      <c r="B363" t="s">
        <v>5419</v>
      </c>
    </row>
    <row r="364" spans="1:2">
      <c r="A364" t="s">
        <v>1295</v>
      </c>
      <c r="B364" t="s">
        <v>5419</v>
      </c>
    </row>
    <row r="365" spans="1:2">
      <c r="A365" t="s">
        <v>1298</v>
      </c>
      <c r="B365" t="s">
        <v>5419</v>
      </c>
    </row>
    <row r="366" spans="1:2">
      <c r="A366" t="s">
        <v>1302</v>
      </c>
      <c r="B366" t="s">
        <v>5419</v>
      </c>
    </row>
    <row r="367" spans="1:2">
      <c r="A367" t="s">
        <v>1305</v>
      </c>
      <c r="B367" t="s">
        <v>5419</v>
      </c>
    </row>
    <row r="368" spans="1:2">
      <c r="A368" t="s">
        <v>1308</v>
      </c>
      <c r="B368" t="s">
        <v>5419</v>
      </c>
    </row>
    <row r="369" spans="1:2">
      <c r="A369" t="s">
        <v>1311</v>
      </c>
      <c r="B369" t="s">
        <v>5419</v>
      </c>
    </row>
    <row r="370" spans="1:2">
      <c r="A370" t="s">
        <v>1314</v>
      </c>
      <c r="B370" t="s">
        <v>5419</v>
      </c>
    </row>
    <row r="371" spans="1:2">
      <c r="A371" t="s">
        <v>1320</v>
      </c>
      <c r="B371" t="s">
        <v>5419</v>
      </c>
    </row>
    <row r="372" spans="1:2">
      <c r="A372" t="s">
        <v>1324</v>
      </c>
      <c r="B372" t="s">
        <v>5419</v>
      </c>
    </row>
    <row r="373" spans="1:2">
      <c r="A373" t="s">
        <v>1327</v>
      </c>
      <c r="B373" t="s">
        <v>5419</v>
      </c>
    </row>
    <row r="374" spans="1:2">
      <c r="A374" t="s">
        <v>1332</v>
      </c>
      <c r="B374" t="s">
        <v>5419</v>
      </c>
    </row>
    <row r="375" spans="1:2">
      <c r="A375" t="s">
        <v>1337</v>
      </c>
      <c r="B375" t="s">
        <v>5419</v>
      </c>
    </row>
    <row r="376" spans="1:2">
      <c r="A376" t="s">
        <v>1341</v>
      </c>
      <c r="B376" t="s">
        <v>5419</v>
      </c>
    </row>
    <row r="377" spans="1:2">
      <c r="A377" t="s">
        <v>1344</v>
      </c>
      <c r="B377" t="s">
        <v>5419</v>
      </c>
    </row>
    <row r="378" spans="1:2">
      <c r="A378" t="s">
        <v>1345</v>
      </c>
      <c r="B378" t="s">
        <v>5419</v>
      </c>
    </row>
    <row r="379" spans="1:2">
      <c r="A379" t="s">
        <v>1348</v>
      </c>
      <c r="B379" t="s">
        <v>5419</v>
      </c>
    </row>
    <row r="380" spans="1:2">
      <c r="A380" t="s">
        <v>1352</v>
      </c>
      <c r="B380" t="s">
        <v>5419</v>
      </c>
    </row>
    <row r="381" spans="1:2">
      <c r="A381" t="s">
        <v>1356</v>
      </c>
      <c r="B381" t="s">
        <v>5419</v>
      </c>
    </row>
    <row r="382" spans="1:2">
      <c r="A382" t="s">
        <v>1358</v>
      </c>
      <c r="B382" t="s">
        <v>5419</v>
      </c>
    </row>
    <row r="383" spans="1:2">
      <c r="A383" t="s">
        <v>1363</v>
      </c>
      <c r="B383" t="s">
        <v>5419</v>
      </c>
    </row>
    <row r="384" spans="1:2">
      <c r="A384" t="s">
        <v>1367</v>
      </c>
      <c r="B384" t="s">
        <v>5419</v>
      </c>
    </row>
    <row r="385" spans="1:2">
      <c r="A385" t="s">
        <v>5420</v>
      </c>
      <c r="B385" t="s">
        <v>5419</v>
      </c>
    </row>
    <row r="386" spans="1:2">
      <c r="A386" t="s">
        <v>1373</v>
      </c>
      <c r="B386" t="s">
        <v>5419</v>
      </c>
    </row>
    <row r="387" spans="1:2">
      <c r="A387" t="s">
        <v>1377</v>
      </c>
      <c r="B387" t="s">
        <v>5419</v>
      </c>
    </row>
    <row r="388" spans="1:2">
      <c r="A388" t="s">
        <v>1382</v>
      </c>
      <c r="B388" t="s">
        <v>5419</v>
      </c>
    </row>
    <row r="389" spans="1:2">
      <c r="A389" t="s">
        <v>1384</v>
      </c>
      <c r="B389" t="s">
        <v>5419</v>
      </c>
    </row>
    <row r="390" spans="1:2">
      <c r="A390" t="s">
        <v>1389</v>
      </c>
      <c r="B390" t="s">
        <v>5419</v>
      </c>
    </row>
    <row r="391" spans="1:2">
      <c r="A391" t="s">
        <v>1393</v>
      </c>
      <c r="B391" t="s">
        <v>5419</v>
      </c>
    </row>
    <row r="392" spans="1:2">
      <c r="A392" t="s">
        <v>1395</v>
      </c>
      <c r="B392" t="s">
        <v>5419</v>
      </c>
    </row>
    <row r="393" spans="1:2">
      <c r="A393" t="s">
        <v>1396</v>
      </c>
      <c r="B393" t="s">
        <v>5419</v>
      </c>
    </row>
    <row r="394" spans="1:2">
      <c r="A394" t="s">
        <v>1398</v>
      </c>
      <c r="B394" t="s">
        <v>5419</v>
      </c>
    </row>
    <row r="395" spans="1:2">
      <c r="A395" t="s">
        <v>1399</v>
      </c>
      <c r="B395" t="s">
        <v>5419</v>
      </c>
    </row>
    <row r="396" spans="1:2">
      <c r="A396" t="s">
        <v>1400</v>
      </c>
      <c r="B396" t="s">
        <v>5419</v>
      </c>
    </row>
    <row r="397" spans="1:2">
      <c r="A397" t="s">
        <v>1402</v>
      </c>
      <c r="B397" t="s">
        <v>5419</v>
      </c>
    </row>
    <row r="398" spans="1:2">
      <c r="A398" t="s">
        <v>1404</v>
      </c>
      <c r="B398" t="s">
        <v>5419</v>
      </c>
    </row>
    <row r="399" spans="1:2">
      <c r="A399" t="s">
        <v>1408</v>
      </c>
      <c r="B399" t="s">
        <v>5419</v>
      </c>
    </row>
    <row r="400" spans="1:2">
      <c r="A400" t="s">
        <v>1409</v>
      </c>
      <c r="B400" t="s">
        <v>5419</v>
      </c>
    </row>
    <row r="401" spans="1:2">
      <c r="A401" t="s">
        <v>1410</v>
      </c>
      <c r="B401" t="s">
        <v>5419</v>
      </c>
    </row>
    <row r="402" spans="1:2">
      <c r="A402" t="s">
        <v>1411</v>
      </c>
      <c r="B402" t="s">
        <v>5419</v>
      </c>
    </row>
    <row r="403" spans="1:2">
      <c r="A403" t="s">
        <v>1413</v>
      </c>
      <c r="B403" t="s">
        <v>5419</v>
      </c>
    </row>
    <row r="404" spans="1:2">
      <c r="A404" t="s">
        <v>1414</v>
      </c>
      <c r="B404" t="s">
        <v>5419</v>
      </c>
    </row>
    <row r="405" spans="1:2">
      <c r="A405" t="s">
        <v>1417</v>
      </c>
      <c r="B405" t="s">
        <v>5419</v>
      </c>
    </row>
    <row r="406" spans="1:2">
      <c r="A406" t="s">
        <v>1418</v>
      </c>
      <c r="B406" t="s">
        <v>5419</v>
      </c>
    </row>
    <row r="407" spans="1:2">
      <c r="A407" t="s">
        <v>1419</v>
      </c>
      <c r="B407" t="s">
        <v>5419</v>
      </c>
    </row>
    <row r="408" spans="1:2">
      <c r="A408" t="s">
        <v>1420</v>
      </c>
      <c r="B408" t="s">
        <v>5419</v>
      </c>
    </row>
    <row r="409" spans="1:2">
      <c r="A409" t="s">
        <v>1422</v>
      </c>
      <c r="B409" t="s">
        <v>5419</v>
      </c>
    </row>
    <row r="410" spans="1:2">
      <c r="A410" t="s">
        <v>1423</v>
      </c>
      <c r="B410" t="s">
        <v>5419</v>
      </c>
    </row>
    <row r="411" spans="1:2">
      <c r="A411" t="s">
        <v>1424</v>
      </c>
      <c r="B411" t="s">
        <v>5419</v>
      </c>
    </row>
    <row r="412" spans="1:2">
      <c r="A412" t="s">
        <v>1425</v>
      </c>
      <c r="B412" t="s">
        <v>5419</v>
      </c>
    </row>
    <row r="413" spans="1:2">
      <c r="A413" t="s">
        <v>1426</v>
      </c>
      <c r="B413" t="s">
        <v>5419</v>
      </c>
    </row>
    <row r="414" spans="1:2">
      <c r="A414" t="s">
        <v>1427</v>
      </c>
      <c r="B414" t="s">
        <v>5419</v>
      </c>
    </row>
    <row r="415" spans="1:2">
      <c r="A415" t="s">
        <v>1428</v>
      </c>
      <c r="B415" t="s">
        <v>5419</v>
      </c>
    </row>
    <row r="416" spans="1:2">
      <c r="A416" t="s">
        <v>1431</v>
      </c>
      <c r="B416" t="s">
        <v>5419</v>
      </c>
    </row>
    <row r="417" spans="1:2">
      <c r="A417" t="s">
        <v>1432</v>
      </c>
      <c r="B417" t="s">
        <v>5419</v>
      </c>
    </row>
    <row r="418" spans="1:2">
      <c r="A418" t="s">
        <v>1433</v>
      </c>
      <c r="B418" t="s">
        <v>5419</v>
      </c>
    </row>
    <row r="419" spans="1:2">
      <c r="A419" t="s">
        <v>1434</v>
      </c>
      <c r="B419" t="s">
        <v>5419</v>
      </c>
    </row>
    <row r="420" spans="1:2">
      <c r="A420" t="s">
        <v>1435</v>
      </c>
      <c r="B420" t="s">
        <v>5419</v>
      </c>
    </row>
    <row r="421" spans="1:2">
      <c r="A421" t="s">
        <v>1439</v>
      </c>
      <c r="B421" t="s">
        <v>5419</v>
      </c>
    </row>
    <row r="422" spans="1:2">
      <c r="A422" t="s">
        <v>1440</v>
      </c>
      <c r="B422" t="s">
        <v>5419</v>
      </c>
    </row>
    <row r="423" spans="1:2">
      <c r="A423" t="s">
        <v>1441</v>
      </c>
      <c r="B423" t="s">
        <v>5419</v>
      </c>
    </row>
    <row r="424" spans="1:2">
      <c r="A424" t="s">
        <v>1442</v>
      </c>
      <c r="B424" t="s">
        <v>5419</v>
      </c>
    </row>
    <row r="425" spans="1:2">
      <c r="A425" t="s">
        <v>1443</v>
      </c>
      <c r="B425" t="s">
        <v>5419</v>
      </c>
    </row>
    <row r="426" spans="1:2">
      <c r="A426" t="s">
        <v>1447</v>
      </c>
      <c r="B426" t="s">
        <v>5419</v>
      </c>
    </row>
    <row r="427" spans="1:2">
      <c r="A427" t="s">
        <v>1449</v>
      </c>
      <c r="B427" t="s">
        <v>5419</v>
      </c>
    </row>
    <row r="428" spans="1:2">
      <c r="A428" t="s">
        <v>1450</v>
      </c>
      <c r="B428" t="s">
        <v>5419</v>
      </c>
    </row>
    <row r="429" spans="1:2">
      <c r="A429" t="s">
        <v>1451</v>
      </c>
      <c r="B429" t="s">
        <v>5419</v>
      </c>
    </row>
    <row r="430" spans="1:2">
      <c r="A430" t="s">
        <v>1456</v>
      </c>
      <c r="B430" t="s">
        <v>5419</v>
      </c>
    </row>
    <row r="431" spans="1:2">
      <c r="A431" t="s">
        <v>1457</v>
      </c>
      <c r="B431" t="s">
        <v>5419</v>
      </c>
    </row>
    <row r="432" spans="1:2">
      <c r="A432" t="s">
        <v>1462</v>
      </c>
      <c r="B432" t="s">
        <v>5419</v>
      </c>
    </row>
    <row r="433" spans="1:2">
      <c r="A433" t="s">
        <v>1466</v>
      </c>
      <c r="B433" t="s">
        <v>5419</v>
      </c>
    </row>
    <row r="434" spans="1:2">
      <c r="A434" t="s">
        <v>1468</v>
      </c>
      <c r="B434" t="s">
        <v>5419</v>
      </c>
    </row>
    <row r="435" spans="1:2">
      <c r="A435" t="s">
        <v>1470</v>
      </c>
      <c r="B435" t="s">
        <v>5419</v>
      </c>
    </row>
    <row r="436" spans="1:2">
      <c r="A436" t="s">
        <v>1475</v>
      </c>
      <c r="B436" t="s">
        <v>5419</v>
      </c>
    </row>
    <row r="437" spans="1:2">
      <c r="A437" t="s">
        <v>1479</v>
      </c>
      <c r="B437" t="s">
        <v>5419</v>
      </c>
    </row>
    <row r="438" spans="1:2">
      <c r="A438" t="s">
        <v>1483</v>
      </c>
      <c r="B438" t="s">
        <v>5419</v>
      </c>
    </row>
    <row r="439" spans="1:2">
      <c r="A439" t="s">
        <v>1486</v>
      </c>
      <c r="B439" t="s">
        <v>5419</v>
      </c>
    </row>
    <row r="440" spans="1:2">
      <c r="A440" t="s">
        <v>1490</v>
      </c>
      <c r="B440" t="s">
        <v>5419</v>
      </c>
    </row>
    <row r="441" spans="1:2">
      <c r="A441" t="s">
        <v>1496</v>
      </c>
      <c r="B441" t="s">
        <v>5419</v>
      </c>
    </row>
    <row r="442" spans="1:2">
      <c r="A442" t="s">
        <v>1502</v>
      </c>
      <c r="B442" t="s">
        <v>5419</v>
      </c>
    </row>
    <row r="443" spans="1:2">
      <c r="A443" t="s">
        <v>1504</v>
      </c>
      <c r="B443" t="s">
        <v>5419</v>
      </c>
    </row>
    <row r="444" spans="1:2">
      <c r="A444" t="s">
        <v>1506</v>
      </c>
      <c r="B444" t="s">
        <v>5419</v>
      </c>
    </row>
    <row r="445" spans="1:2">
      <c r="A445" t="s">
        <v>1511</v>
      </c>
      <c r="B445" t="s">
        <v>5419</v>
      </c>
    </row>
    <row r="446" spans="1:2">
      <c r="A446" t="s">
        <v>1513</v>
      </c>
      <c r="B446" t="s">
        <v>5419</v>
      </c>
    </row>
    <row r="447" spans="1:2">
      <c r="A447" t="s">
        <v>1520</v>
      </c>
      <c r="B447" t="s">
        <v>5419</v>
      </c>
    </row>
    <row r="448" spans="1:2">
      <c r="A448" t="s">
        <v>1523</v>
      </c>
      <c r="B448" t="s">
        <v>5419</v>
      </c>
    </row>
    <row r="449" spans="1:2">
      <c r="A449" t="s">
        <v>1526</v>
      </c>
      <c r="B449" t="s">
        <v>5419</v>
      </c>
    </row>
    <row r="450" spans="1:2">
      <c r="A450" t="s">
        <v>1528</v>
      </c>
      <c r="B450" t="s">
        <v>5419</v>
      </c>
    </row>
    <row r="451" spans="1:2">
      <c r="A451" t="s">
        <v>1530</v>
      </c>
      <c r="B451" t="s">
        <v>5419</v>
      </c>
    </row>
    <row r="452" spans="1:2">
      <c r="A452" t="s">
        <v>1532</v>
      </c>
      <c r="B452" t="s">
        <v>5419</v>
      </c>
    </row>
    <row r="453" spans="1:2">
      <c r="A453" t="s">
        <v>1535</v>
      </c>
      <c r="B453" t="s">
        <v>5419</v>
      </c>
    </row>
    <row r="454" spans="1:2">
      <c r="A454" t="s">
        <v>1540</v>
      </c>
      <c r="B454" t="s">
        <v>5419</v>
      </c>
    </row>
    <row r="455" spans="1:2">
      <c r="A455" t="s">
        <v>1544</v>
      </c>
      <c r="B455" t="s">
        <v>5419</v>
      </c>
    </row>
    <row r="456" spans="1:2">
      <c r="A456" t="s">
        <v>1554</v>
      </c>
      <c r="B456" t="s">
        <v>5419</v>
      </c>
    </row>
    <row r="457" spans="1:2">
      <c r="A457" t="s">
        <v>1557</v>
      </c>
      <c r="B457" t="s">
        <v>5419</v>
      </c>
    </row>
    <row r="458" spans="1:2">
      <c r="A458" t="s">
        <v>1563</v>
      </c>
      <c r="B458" t="s">
        <v>5419</v>
      </c>
    </row>
    <row r="459" spans="1:2">
      <c r="A459" t="s">
        <v>1567</v>
      </c>
      <c r="B459" t="s">
        <v>5419</v>
      </c>
    </row>
    <row r="460" spans="1:2">
      <c r="A460" t="s">
        <v>1569</v>
      </c>
      <c r="B460" t="s">
        <v>5419</v>
      </c>
    </row>
    <row r="461" spans="1:2">
      <c r="A461" t="s">
        <v>1571</v>
      </c>
      <c r="B461" t="s">
        <v>5419</v>
      </c>
    </row>
    <row r="462" spans="1:2">
      <c r="A462" t="s">
        <v>1574</v>
      </c>
      <c r="B462" t="s">
        <v>5419</v>
      </c>
    </row>
    <row r="463" spans="1:2">
      <c r="A463" t="s">
        <v>1580</v>
      </c>
      <c r="B463" t="s">
        <v>5419</v>
      </c>
    </row>
    <row r="464" spans="1:2">
      <c r="A464" t="s">
        <v>1584</v>
      </c>
      <c r="B464" t="s">
        <v>5419</v>
      </c>
    </row>
    <row r="465" spans="1:2">
      <c r="A465" t="s">
        <v>1587</v>
      </c>
      <c r="B465" t="s">
        <v>5419</v>
      </c>
    </row>
    <row r="466" spans="1:2">
      <c r="A466" t="s">
        <v>1591</v>
      </c>
      <c r="B466" t="s">
        <v>5419</v>
      </c>
    </row>
    <row r="467" spans="1:2">
      <c r="A467" t="s">
        <v>1595</v>
      </c>
      <c r="B467" t="s">
        <v>5419</v>
      </c>
    </row>
    <row r="468" spans="1:2">
      <c r="A468" t="s">
        <v>1600</v>
      </c>
      <c r="B468" t="s">
        <v>5419</v>
      </c>
    </row>
    <row r="469" spans="1:2">
      <c r="A469" t="s">
        <v>1604</v>
      </c>
      <c r="B469" t="s">
        <v>5419</v>
      </c>
    </row>
    <row r="470" spans="1:2">
      <c r="A470" t="s">
        <v>1609</v>
      </c>
      <c r="B470" t="s">
        <v>5419</v>
      </c>
    </row>
    <row r="471" spans="1:2">
      <c r="A471" t="s">
        <v>1611</v>
      </c>
      <c r="B471" t="s">
        <v>5419</v>
      </c>
    </row>
    <row r="472" spans="1:2">
      <c r="A472" t="s">
        <v>5421</v>
      </c>
      <c r="B472" t="s">
        <v>5419</v>
      </c>
    </row>
    <row r="473" spans="1:2">
      <c r="A473" t="s">
        <v>1626</v>
      </c>
      <c r="B473" t="s">
        <v>5419</v>
      </c>
    </row>
    <row r="474" spans="1:2">
      <c r="A474" t="s">
        <v>1634</v>
      </c>
      <c r="B474" t="s">
        <v>5419</v>
      </c>
    </row>
    <row r="475" spans="1:2">
      <c r="A475" t="s">
        <v>1642</v>
      </c>
      <c r="B475" t="s">
        <v>5419</v>
      </c>
    </row>
    <row r="476" spans="1:2">
      <c r="A476" t="s">
        <v>1645</v>
      </c>
      <c r="B476" t="s">
        <v>5419</v>
      </c>
    </row>
    <row r="477" spans="1:2">
      <c r="A477" t="s">
        <v>1654</v>
      </c>
      <c r="B477" t="s">
        <v>5419</v>
      </c>
    </row>
    <row r="478" spans="1:2">
      <c r="A478" t="s">
        <v>848</v>
      </c>
      <c r="B478" t="s">
        <v>5419</v>
      </c>
    </row>
    <row r="479" spans="1:2">
      <c r="A479" t="s">
        <v>1663</v>
      </c>
      <c r="B479" t="s">
        <v>5419</v>
      </c>
    </row>
    <row r="480" spans="1:2">
      <c r="A480" t="s">
        <v>862</v>
      </c>
      <c r="B480" t="s">
        <v>5419</v>
      </c>
    </row>
    <row r="481" spans="1:2">
      <c r="A481" t="s">
        <v>1664</v>
      </c>
      <c r="B481" t="s">
        <v>5419</v>
      </c>
    </row>
    <row r="482" spans="1:2">
      <c r="A482" t="s">
        <v>1259</v>
      </c>
      <c r="B482" t="s">
        <v>5419</v>
      </c>
    </row>
    <row r="483" spans="1:2">
      <c r="A483" t="s">
        <v>1665</v>
      </c>
      <c r="B483" t="s">
        <v>5419</v>
      </c>
    </row>
    <row r="484" spans="1:2">
      <c r="A484" t="s">
        <v>1666</v>
      </c>
      <c r="B484" t="s">
        <v>5419</v>
      </c>
    </row>
    <row r="485" spans="1:2">
      <c r="A485" t="s">
        <v>1667</v>
      </c>
      <c r="B485" t="s">
        <v>5419</v>
      </c>
    </row>
    <row r="486" spans="1:2">
      <c r="A486" t="s">
        <v>1668</v>
      </c>
      <c r="B486" t="s">
        <v>5419</v>
      </c>
    </row>
    <row r="487" spans="1:2">
      <c r="A487" t="s">
        <v>1669</v>
      </c>
      <c r="B487" t="s">
        <v>5419</v>
      </c>
    </row>
    <row r="488" spans="1:2">
      <c r="A488" t="s">
        <v>1670</v>
      </c>
      <c r="B488" t="s">
        <v>5419</v>
      </c>
    </row>
    <row r="489" spans="1:2">
      <c r="A489" t="s">
        <v>1671</v>
      </c>
      <c r="B489" t="s">
        <v>5419</v>
      </c>
    </row>
    <row r="490" spans="1:2">
      <c r="A490" t="s">
        <v>1672</v>
      </c>
      <c r="B490" t="s">
        <v>5419</v>
      </c>
    </row>
    <row r="491" spans="1:2">
      <c r="A491" t="s">
        <v>1673</v>
      </c>
      <c r="B491" t="s">
        <v>5419</v>
      </c>
    </row>
    <row r="492" spans="1:2">
      <c r="A492" t="s">
        <v>1674</v>
      </c>
      <c r="B492" t="s">
        <v>5419</v>
      </c>
    </row>
    <row r="493" spans="1:2">
      <c r="A493" t="s">
        <v>1675</v>
      </c>
      <c r="B493" t="s">
        <v>5419</v>
      </c>
    </row>
    <row r="494" spans="1:2">
      <c r="A494" t="s">
        <v>1676</v>
      </c>
      <c r="B494" t="s">
        <v>5419</v>
      </c>
    </row>
    <row r="495" spans="1:2">
      <c r="A495" t="s">
        <v>1678</v>
      </c>
      <c r="B495" t="s">
        <v>5419</v>
      </c>
    </row>
    <row r="496" spans="1:2">
      <c r="A496" t="s">
        <v>1679</v>
      </c>
      <c r="B496" t="s">
        <v>5419</v>
      </c>
    </row>
    <row r="497" spans="1:2">
      <c r="A497" t="s">
        <v>1680</v>
      </c>
      <c r="B497" t="s">
        <v>5419</v>
      </c>
    </row>
    <row r="498" spans="1:2">
      <c r="A498" t="s">
        <v>1681</v>
      </c>
      <c r="B498" t="s">
        <v>5419</v>
      </c>
    </row>
    <row r="499" spans="1:2">
      <c r="A499" t="s">
        <v>1682</v>
      </c>
      <c r="B499" t="s">
        <v>5419</v>
      </c>
    </row>
    <row r="500" spans="1:2">
      <c r="A500" t="s">
        <v>1683</v>
      </c>
      <c r="B500" t="s">
        <v>5419</v>
      </c>
    </row>
    <row r="501" spans="1:2">
      <c r="A501" t="s">
        <v>1684</v>
      </c>
      <c r="B501" t="s">
        <v>5419</v>
      </c>
    </row>
    <row r="502" spans="1:2">
      <c r="A502" t="s">
        <v>1685</v>
      </c>
      <c r="B502" t="s">
        <v>5419</v>
      </c>
    </row>
    <row r="503" spans="1:2">
      <c r="A503" t="s">
        <v>1686</v>
      </c>
      <c r="B503" t="s">
        <v>5419</v>
      </c>
    </row>
    <row r="504" spans="1:2">
      <c r="A504" t="s">
        <v>1687</v>
      </c>
      <c r="B504" t="s">
        <v>5419</v>
      </c>
    </row>
    <row r="505" spans="1:2">
      <c r="A505" t="s">
        <v>1688</v>
      </c>
      <c r="B505" t="s">
        <v>5419</v>
      </c>
    </row>
    <row r="506" spans="1:2">
      <c r="A506" t="s">
        <v>1689</v>
      </c>
      <c r="B506" t="s">
        <v>5419</v>
      </c>
    </row>
    <row r="507" spans="1:2">
      <c r="A507" t="s">
        <v>1690</v>
      </c>
      <c r="B507" t="s">
        <v>5419</v>
      </c>
    </row>
    <row r="508" spans="1:2">
      <c r="A508" t="s">
        <v>1691</v>
      </c>
      <c r="B508" t="s">
        <v>5419</v>
      </c>
    </row>
    <row r="509" spans="1:2">
      <c r="A509" t="s">
        <v>1692</v>
      </c>
      <c r="B509" t="s">
        <v>5419</v>
      </c>
    </row>
    <row r="510" spans="1:2">
      <c r="A510" t="s">
        <v>1693</v>
      </c>
      <c r="B510" t="s">
        <v>5419</v>
      </c>
    </row>
    <row r="511" spans="1:2">
      <c r="A511" t="s">
        <v>1694</v>
      </c>
      <c r="B511" t="s">
        <v>5419</v>
      </c>
    </row>
    <row r="512" spans="1:2">
      <c r="A512" t="s">
        <v>1695</v>
      </c>
      <c r="B512" t="s">
        <v>5419</v>
      </c>
    </row>
    <row r="513" spans="1:2">
      <c r="A513" t="s">
        <v>1696</v>
      </c>
      <c r="B513" t="s">
        <v>5419</v>
      </c>
    </row>
    <row r="514" spans="1:2">
      <c r="A514" t="s">
        <v>1697</v>
      </c>
      <c r="B514" t="s">
        <v>5419</v>
      </c>
    </row>
    <row r="515" spans="1:2">
      <c r="A515" t="s">
        <v>1698</v>
      </c>
      <c r="B515" t="s">
        <v>5419</v>
      </c>
    </row>
    <row r="516" spans="1:2">
      <c r="A516" t="s">
        <v>1699</v>
      </c>
      <c r="B516" t="s">
        <v>5419</v>
      </c>
    </row>
    <row r="517" spans="1:2">
      <c r="A517" t="s">
        <v>1700</v>
      </c>
      <c r="B517" t="s">
        <v>5419</v>
      </c>
    </row>
    <row r="518" spans="1:2">
      <c r="A518" t="s">
        <v>1701</v>
      </c>
      <c r="B518" t="s">
        <v>5419</v>
      </c>
    </row>
    <row r="519" spans="1:2">
      <c r="A519" t="s">
        <v>1702</v>
      </c>
      <c r="B519" t="s">
        <v>5419</v>
      </c>
    </row>
    <row r="520" spans="1:2">
      <c r="A520" t="s">
        <v>1703</v>
      </c>
      <c r="B520" t="s">
        <v>5419</v>
      </c>
    </row>
    <row r="521" spans="1:2">
      <c r="A521" t="s">
        <v>1704</v>
      </c>
      <c r="B521" t="s">
        <v>5419</v>
      </c>
    </row>
    <row r="522" spans="1:2">
      <c r="A522" t="s">
        <v>1705</v>
      </c>
      <c r="B522" t="s">
        <v>5419</v>
      </c>
    </row>
    <row r="523" spans="1:2">
      <c r="A523" t="s">
        <v>1706</v>
      </c>
      <c r="B523" t="s">
        <v>5419</v>
      </c>
    </row>
    <row r="524" spans="1:2">
      <c r="A524" t="s">
        <v>1707</v>
      </c>
      <c r="B524" t="s">
        <v>5419</v>
      </c>
    </row>
    <row r="525" spans="1:2">
      <c r="A525" t="s">
        <v>1708</v>
      </c>
      <c r="B525" t="s">
        <v>5419</v>
      </c>
    </row>
    <row r="526" spans="1:2">
      <c r="A526" t="s">
        <v>1709</v>
      </c>
      <c r="B526" t="s">
        <v>5419</v>
      </c>
    </row>
    <row r="527" spans="1:2">
      <c r="A527" t="s">
        <v>1710</v>
      </c>
      <c r="B527" t="s">
        <v>5419</v>
      </c>
    </row>
    <row r="528" spans="1:2">
      <c r="A528" t="s">
        <v>1711</v>
      </c>
      <c r="B528" t="s">
        <v>5419</v>
      </c>
    </row>
    <row r="529" spans="1:2">
      <c r="A529" t="s">
        <v>1712</v>
      </c>
      <c r="B529" t="s">
        <v>5419</v>
      </c>
    </row>
    <row r="530" spans="1:2">
      <c r="A530" t="s">
        <v>1713</v>
      </c>
      <c r="B530" t="s">
        <v>5419</v>
      </c>
    </row>
    <row r="531" spans="1:2">
      <c r="A531" t="s">
        <v>1714</v>
      </c>
      <c r="B531" t="s">
        <v>5419</v>
      </c>
    </row>
    <row r="532" spans="1:2">
      <c r="A532" t="s">
        <v>1715</v>
      </c>
      <c r="B532" t="s">
        <v>5419</v>
      </c>
    </row>
    <row r="533" spans="1:2">
      <c r="A533" t="s">
        <v>1716</v>
      </c>
      <c r="B533" t="s">
        <v>5419</v>
      </c>
    </row>
    <row r="534" spans="1:2">
      <c r="A534" t="s">
        <v>1717</v>
      </c>
      <c r="B534" t="s">
        <v>5419</v>
      </c>
    </row>
    <row r="535" spans="1:2">
      <c r="A535" t="s">
        <v>1718</v>
      </c>
      <c r="B535" t="s">
        <v>5419</v>
      </c>
    </row>
    <row r="536" spans="1:2">
      <c r="A536" t="s">
        <v>1719</v>
      </c>
      <c r="B536" t="s">
        <v>5419</v>
      </c>
    </row>
    <row r="537" spans="1:2">
      <c r="A537" t="s">
        <v>1720</v>
      </c>
      <c r="B537" t="s">
        <v>5419</v>
      </c>
    </row>
    <row r="538" spans="1:2">
      <c r="A538" t="s">
        <v>1721</v>
      </c>
      <c r="B538" t="s">
        <v>5419</v>
      </c>
    </row>
    <row r="539" spans="1:2">
      <c r="A539" t="s">
        <v>1722</v>
      </c>
      <c r="B539" t="s">
        <v>5419</v>
      </c>
    </row>
    <row r="540" spans="1:2">
      <c r="A540" t="s">
        <v>1723</v>
      </c>
      <c r="B540" t="s">
        <v>5419</v>
      </c>
    </row>
    <row r="541" spans="1:2">
      <c r="A541" t="s">
        <v>1724</v>
      </c>
      <c r="B541" t="s">
        <v>5419</v>
      </c>
    </row>
    <row r="542" spans="1:2">
      <c r="A542" t="s">
        <v>1726</v>
      </c>
      <c r="B542" t="s">
        <v>5419</v>
      </c>
    </row>
    <row r="543" spans="1:2">
      <c r="A543" t="s">
        <v>1727</v>
      </c>
      <c r="B543" t="s">
        <v>5419</v>
      </c>
    </row>
    <row r="544" spans="1:2">
      <c r="A544" t="s">
        <v>1728</v>
      </c>
      <c r="B544" t="s">
        <v>5419</v>
      </c>
    </row>
    <row r="545" spans="1:2">
      <c r="A545" t="s">
        <v>1729</v>
      </c>
      <c r="B545" t="s">
        <v>5419</v>
      </c>
    </row>
    <row r="546" spans="1:2">
      <c r="A546" t="s">
        <v>1730</v>
      </c>
      <c r="B546" t="s">
        <v>5419</v>
      </c>
    </row>
    <row r="547" spans="1:2">
      <c r="A547" t="s">
        <v>1731</v>
      </c>
      <c r="B547" t="s">
        <v>5419</v>
      </c>
    </row>
    <row r="548" spans="1:2">
      <c r="A548" t="s">
        <v>1732</v>
      </c>
      <c r="B548" t="s">
        <v>5419</v>
      </c>
    </row>
    <row r="549" spans="1:2">
      <c r="A549" t="s">
        <v>1733</v>
      </c>
      <c r="B549" t="s">
        <v>5419</v>
      </c>
    </row>
    <row r="550" spans="1:2">
      <c r="A550" t="s">
        <v>1735</v>
      </c>
      <c r="B550" t="s">
        <v>5419</v>
      </c>
    </row>
    <row r="551" spans="1:2">
      <c r="A551" t="s">
        <v>1737</v>
      </c>
      <c r="B551" t="s">
        <v>5419</v>
      </c>
    </row>
    <row r="552" spans="1:2">
      <c r="A552" t="s">
        <v>1739</v>
      </c>
      <c r="B552" t="s">
        <v>5419</v>
      </c>
    </row>
    <row r="553" spans="1:2">
      <c r="A553" t="s">
        <v>1742</v>
      </c>
      <c r="B553" t="s">
        <v>5419</v>
      </c>
    </row>
    <row r="554" spans="1:2">
      <c r="A554" t="s">
        <v>1744</v>
      </c>
      <c r="B554" t="s">
        <v>5419</v>
      </c>
    </row>
    <row r="555" spans="1:2">
      <c r="A555" t="s">
        <v>1751</v>
      </c>
      <c r="B555" t="s">
        <v>5419</v>
      </c>
    </row>
    <row r="556" spans="1:2">
      <c r="A556" t="s">
        <v>1759</v>
      </c>
      <c r="B556" t="s">
        <v>5419</v>
      </c>
    </row>
    <row r="557" spans="1:2">
      <c r="A557" t="s">
        <v>1765</v>
      </c>
      <c r="B557" t="s">
        <v>5419</v>
      </c>
    </row>
    <row r="558" spans="1:2">
      <c r="A558" t="s">
        <v>1769</v>
      </c>
      <c r="B558" t="s">
        <v>5419</v>
      </c>
    </row>
    <row r="559" spans="1:2">
      <c r="A559" t="s">
        <v>1771</v>
      </c>
      <c r="B559" t="s">
        <v>5419</v>
      </c>
    </row>
    <row r="560" spans="1:2">
      <c r="A560" t="s">
        <v>1774</v>
      </c>
      <c r="B560" t="s">
        <v>5419</v>
      </c>
    </row>
    <row r="561" spans="1:2">
      <c r="A561" t="s">
        <v>1781</v>
      </c>
      <c r="B561" t="s">
        <v>5419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2903</v>
      </c>
      <c r="D1" t="s">
        <v>2904</v>
      </c>
      <c r="E1" t="s">
        <v>2905</v>
      </c>
      <c r="F1" t="s">
        <v>1792</v>
      </c>
      <c r="G1" t="s">
        <v>5422</v>
      </c>
      <c r="H1" t="s">
        <v>2907</v>
      </c>
      <c r="I1" t="s">
        <v>5423</v>
      </c>
      <c r="J1" t="s">
        <v>5424</v>
      </c>
      <c r="K1" t="s">
        <v>5425</v>
      </c>
    </row>
    <row r="2" spans="1:11">
      <c r="A2" s="69" t="s">
        <v>5426</v>
      </c>
      <c r="B2" t="s">
        <v>32</v>
      </c>
      <c r="C2" t="s">
        <v>2910</v>
      </c>
      <c r="D2" t="s">
        <v>36</v>
      </c>
      <c r="G2" t="s">
        <v>5427</v>
      </c>
      <c r="I2" t="s">
        <v>4599</v>
      </c>
    </row>
    <row r="3" spans="1:11">
      <c r="A3" s="69" t="s">
        <v>5426</v>
      </c>
      <c r="B3" t="s">
        <v>62</v>
      </c>
      <c r="C3" t="s">
        <v>2915</v>
      </c>
      <c r="D3" t="s">
        <v>35</v>
      </c>
      <c r="E3" t="s">
        <v>2916</v>
      </c>
      <c r="F3" t="s">
        <v>2919</v>
      </c>
      <c r="G3" t="s">
        <v>5428</v>
      </c>
      <c r="H3" t="s">
        <v>2918</v>
      </c>
      <c r="I3" t="s">
        <v>4603</v>
      </c>
      <c r="J3" t="s">
        <v>2754</v>
      </c>
      <c r="K3" t="s">
        <v>1287</v>
      </c>
    </row>
    <row r="4" spans="1:11">
      <c r="A4" s="69" t="s">
        <v>5426</v>
      </c>
      <c r="B4" t="s">
        <v>62</v>
      </c>
      <c r="C4" t="s">
        <v>2920</v>
      </c>
      <c r="D4" t="s">
        <v>36</v>
      </c>
      <c r="E4" t="s">
        <v>2921</v>
      </c>
      <c r="F4" t="s">
        <v>2923</v>
      </c>
      <c r="G4" t="s">
        <v>5428</v>
      </c>
      <c r="H4" t="s">
        <v>2922</v>
      </c>
      <c r="I4" t="s">
        <v>4603</v>
      </c>
      <c r="J4" t="s">
        <v>2754</v>
      </c>
      <c r="K4" t="s">
        <v>1287</v>
      </c>
    </row>
    <row r="5" spans="1:11">
      <c r="A5" s="69" t="s">
        <v>5426</v>
      </c>
      <c r="B5" t="s">
        <v>62</v>
      </c>
      <c r="C5" t="s">
        <v>2924</v>
      </c>
      <c r="D5" t="s">
        <v>38</v>
      </c>
      <c r="E5" t="s">
        <v>2925</v>
      </c>
      <c r="F5" t="s">
        <v>2926</v>
      </c>
      <c r="G5" t="s">
        <v>5428</v>
      </c>
      <c r="H5" t="s">
        <v>2918</v>
      </c>
      <c r="I5" t="s">
        <v>4603</v>
      </c>
      <c r="J5" t="s">
        <v>2754</v>
      </c>
      <c r="K5" t="s">
        <v>1287</v>
      </c>
    </row>
    <row r="6" spans="1:11">
      <c r="A6" s="69" t="s">
        <v>5426</v>
      </c>
      <c r="B6" t="s">
        <v>62</v>
      </c>
      <c r="C6" t="s">
        <v>2927</v>
      </c>
      <c r="D6" t="s">
        <v>42</v>
      </c>
      <c r="E6" t="s">
        <v>2921</v>
      </c>
      <c r="F6" t="s">
        <v>2928</v>
      </c>
      <c r="G6" t="s">
        <v>5428</v>
      </c>
      <c r="H6" t="s">
        <v>2922</v>
      </c>
      <c r="I6" t="s">
        <v>4603</v>
      </c>
      <c r="J6" t="s">
        <v>2754</v>
      </c>
      <c r="K6" t="s">
        <v>1287</v>
      </c>
    </row>
    <row r="7" spans="1:11">
      <c r="A7" s="69" t="s">
        <v>5426</v>
      </c>
      <c r="B7" t="s">
        <v>62</v>
      </c>
      <c r="C7" t="s">
        <v>2929</v>
      </c>
      <c r="D7" t="s">
        <v>44</v>
      </c>
      <c r="E7" t="s">
        <v>2921</v>
      </c>
      <c r="G7" t="s">
        <v>5428</v>
      </c>
      <c r="H7" t="s">
        <v>2922</v>
      </c>
      <c r="I7" t="s">
        <v>4603</v>
      </c>
      <c r="J7" t="s">
        <v>2754</v>
      </c>
      <c r="K7" t="s">
        <v>1287</v>
      </c>
    </row>
    <row r="8" spans="1:11">
      <c r="A8" s="69" t="s">
        <v>5426</v>
      </c>
      <c r="B8" t="s">
        <v>62</v>
      </c>
      <c r="C8" t="s">
        <v>2930</v>
      </c>
      <c r="D8" t="s">
        <v>64</v>
      </c>
      <c r="E8" t="s">
        <v>2921</v>
      </c>
      <c r="G8" t="s">
        <v>5428</v>
      </c>
      <c r="H8" t="s">
        <v>2922</v>
      </c>
      <c r="I8" t="s">
        <v>4603</v>
      </c>
      <c r="J8" t="s">
        <v>2754</v>
      </c>
      <c r="K8" t="s">
        <v>1287</v>
      </c>
    </row>
    <row r="9" spans="1:11">
      <c r="A9" s="69" t="s">
        <v>5426</v>
      </c>
      <c r="B9" t="s">
        <v>62</v>
      </c>
      <c r="C9" t="s">
        <v>2931</v>
      </c>
      <c r="D9" t="s">
        <v>63</v>
      </c>
      <c r="E9" t="s">
        <v>2925</v>
      </c>
      <c r="F9" t="s">
        <v>2926</v>
      </c>
      <c r="G9" t="s">
        <v>5428</v>
      </c>
      <c r="H9" t="s">
        <v>2918</v>
      </c>
      <c r="I9" t="s">
        <v>4603</v>
      </c>
      <c r="J9" t="s">
        <v>2754</v>
      </c>
      <c r="K9" t="s">
        <v>1287</v>
      </c>
    </row>
    <row r="10" spans="1:11">
      <c r="A10" s="69" t="s">
        <v>5426</v>
      </c>
      <c r="B10" t="s">
        <v>62</v>
      </c>
      <c r="C10" t="s">
        <v>2932</v>
      </c>
      <c r="D10" t="s">
        <v>2933</v>
      </c>
      <c r="G10" t="s">
        <v>5427</v>
      </c>
      <c r="I10" t="s">
        <v>4603</v>
      </c>
    </row>
    <row r="11" spans="1:11">
      <c r="A11" s="69" t="s">
        <v>5426</v>
      </c>
      <c r="B11" t="s">
        <v>62</v>
      </c>
      <c r="C11" t="s">
        <v>2934</v>
      </c>
      <c r="D11" t="s">
        <v>2933</v>
      </c>
      <c r="G11" t="s">
        <v>5427</v>
      </c>
      <c r="I11" t="s">
        <v>4603</v>
      </c>
    </row>
    <row r="12" spans="1:11">
      <c r="A12" s="69" t="s">
        <v>5426</v>
      </c>
      <c r="B12" t="s">
        <v>62</v>
      </c>
      <c r="C12" t="s">
        <v>2935</v>
      </c>
      <c r="D12" t="s">
        <v>2936</v>
      </c>
      <c r="G12" t="s">
        <v>5427</v>
      </c>
      <c r="I12" t="s">
        <v>4603</v>
      </c>
    </row>
    <row r="13" spans="1:11">
      <c r="A13" s="69" t="s">
        <v>5426</v>
      </c>
      <c r="B13" t="s">
        <v>62</v>
      </c>
      <c r="C13" t="s">
        <v>2937</v>
      </c>
      <c r="D13" t="s">
        <v>2938</v>
      </c>
      <c r="G13" t="s">
        <v>5427</v>
      </c>
      <c r="I13" t="s">
        <v>4603</v>
      </c>
    </row>
    <row r="14" spans="1:11">
      <c r="A14" s="69" t="s">
        <v>5426</v>
      </c>
      <c r="B14" t="s">
        <v>62</v>
      </c>
      <c r="C14" t="s">
        <v>2939</v>
      </c>
      <c r="D14" t="s">
        <v>2938</v>
      </c>
      <c r="G14" t="s">
        <v>5427</v>
      </c>
      <c r="I14" t="s">
        <v>4603</v>
      </c>
    </row>
    <row r="15" spans="1:11">
      <c r="A15" s="69" t="s">
        <v>5426</v>
      </c>
      <c r="B15" t="s">
        <v>62</v>
      </c>
      <c r="C15" t="s">
        <v>2940</v>
      </c>
      <c r="D15" t="s">
        <v>2938</v>
      </c>
      <c r="G15" t="s">
        <v>5427</v>
      </c>
      <c r="I15" t="s">
        <v>4603</v>
      </c>
    </row>
    <row r="16" spans="1:11">
      <c r="A16" s="69" t="s">
        <v>5426</v>
      </c>
      <c r="B16" t="s">
        <v>62</v>
      </c>
      <c r="C16" t="s">
        <v>2941</v>
      </c>
      <c r="D16" t="s">
        <v>2938</v>
      </c>
      <c r="G16" t="s">
        <v>5427</v>
      </c>
      <c r="I16" t="s">
        <v>4603</v>
      </c>
    </row>
    <row r="17" spans="1:11">
      <c r="A17" s="69" t="s">
        <v>5426</v>
      </c>
      <c r="B17" t="s">
        <v>62</v>
      </c>
      <c r="C17" t="s">
        <v>2942</v>
      </c>
      <c r="D17" t="s">
        <v>36</v>
      </c>
      <c r="G17" t="s">
        <v>5427</v>
      </c>
      <c r="I17" t="s">
        <v>4603</v>
      </c>
    </row>
    <row r="18" spans="1:11">
      <c r="A18" s="69" t="s">
        <v>5426</v>
      </c>
      <c r="B18" t="s">
        <v>62</v>
      </c>
      <c r="C18" t="s">
        <v>2943</v>
      </c>
      <c r="D18" t="s">
        <v>35</v>
      </c>
      <c r="G18" t="s">
        <v>5427</v>
      </c>
      <c r="I18" t="s">
        <v>4603</v>
      </c>
    </row>
    <row r="19" spans="1:11">
      <c r="A19" s="69" t="s">
        <v>5426</v>
      </c>
      <c r="B19" t="s">
        <v>62</v>
      </c>
      <c r="C19" t="s">
        <v>2944</v>
      </c>
      <c r="D19" t="s">
        <v>40</v>
      </c>
      <c r="G19" t="s">
        <v>5427</v>
      </c>
      <c r="I19" t="s">
        <v>4603</v>
      </c>
    </row>
    <row r="20" spans="1:11">
      <c r="A20" s="69" t="s">
        <v>5426</v>
      </c>
      <c r="B20" t="s">
        <v>62</v>
      </c>
      <c r="C20" t="s">
        <v>2945</v>
      </c>
      <c r="D20" t="s">
        <v>2946</v>
      </c>
      <c r="G20" t="s">
        <v>5427</v>
      </c>
      <c r="I20" t="s">
        <v>4603</v>
      </c>
    </row>
    <row r="21" spans="1:11">
      <c r="A21" s="69" t="s">
        <v>5426</v>
      </c>
      <c r="B21" t="s">
        <v>62</v>
      </c>
      <c r="C21" t="s">
        <v>2947</v>
      </c>
      <c r="D21" t="s">
        <v>35</v>
      </c>
      <c r="G21" t="s">
        <v>5427</v>
      </c>
      <c r="I21" t="s">
        <v>4603</v>
      </c>
    </row>
    <row r="22" spans="1:11">
      <c r="A22" s="69" t="s">
        <v>5426</v>
      </c>
      <c r="B22" t="s">
        <v>62</v>
      </c>
      <c r="C22" t="s">
        <v>2948</v>
      </c>
      <c r="D22" t="s">
        <v>42</v>
      </c>
      <c r="E22" t="s">
        <v>2921</v>
      </c>
      <c r="F22" t="s">
        <v>2949</v>
      </c>
      <c r="G22" t="s">
        <v>5428</v>
      </c>
      <c r="H22" t="s">
        <v>2922</v>
      </c>
      <c r="I22" t="s">
        <v>4603</v>
      </c>
      <c r="J22" t="s">
        <v>2754</v>
      </c>
      <c r="K22" t="s">
        <v>1287</v>
      </c>
    </row>
    <row r="23" spans="1:11">
      <c r="A23" s="69" t="s">
        <v>5426</v>
      </c>
      <c r="B23" t="s">
        <v>62</v>
      </c>
      <c r="C23" t="s">
        <v>2950</v>
      </c>
      <c r="D23" t="s">
        <v>2951</v>
      </c>
      <c r="E23" t="s">
        <v>2925</v>
      </c>
      <c r="F23" t="s">
        <v>2952</v>
      </c>
      <c r="G23" t="s">
        <v>5428</v>
      </c>
      <c r="H23" t="s">
        <v>2918</v>
      </c>
      <c r="I23" t="s">
        <v>4603</v>
      </c>
      <c r="J23" t="s">
        <v>2754</v>
      </c>
      <c r="K23" t="s">
        <v>1287</v>
      </c>
    </row>
    <row r="24" spans="1:11">
      <c r="A24" s="69" t="s">
        <v>5426</v>
      </c>
      <c r="B24" t="s">
        <v>66</v>
      </c>
      <c r="C24" t="s">
        <v>2954</v>
      </c>
      <c r="D24" t="s">
        <v>40</v>
      </c>
      <c r="F24" t="s">
        <v>2955</v>
      </c>
      <c r="G24" t="s">
        <v>5427</v>
      </c>
      <c r="I24" t="s">
        <v>4607</v>
      </c>
    </row>
    <row r="25" spans="1:11">
      <c r="A25" s="69" t="s">
        <v>5426</v>
      </c>
      <c r="B25" t="s">
        <v>70</v>
      </c>
      <c r="C25" t="s">
        <v>2957</v>
      </c>
      <c r="D25" t="s">
        <v>42</v>
      </c>
      <c r="E25" t="s">
        <v>2921</v>
      </c>
      <c r="F25" t="s">
        <v>2958</v>
      </c>
      <c r="G25" t="s">
        <v>5428</v>
      </c>
      <c r="H25" t="s">
        <v>2922</v>
      </c>
      <c r="I25" t="s">
        <v>4611</v>
      </c>
      <c r="J25" t="s">
        <v>2754</v>
      </c>
      <c r="K25" t="s">
        <v>1287</v>
      </c>
    </row>
    <row r="26" spans="1:11">
      <c r="A26" s="69" t="s">
        <v>5426</v>
      </c>
      <c r="B26" t="s">
        <v>70</v>
      </c>
      <c r="C26" t="s">
        <v>2959</v>
      </c>
      <c r="D26" t="s">
        <v>42</v>
      </c>
      <c r="E26" t="s">
        <v>2960</v>
      </c>
      <c r="F26" t="s">
        <v>2962</v>
      </c>
      <c r="G26" t="s">
        <v>5428</v>
      </c>
      <c r="H26" t="s">
        <v>2961</v>
      </c>
      <c r="I26" t="s">
        <v>4611</v>
      </c>
      <c r="J26" t="s">
        <v>2754</v>
      </c>
      <c r="K26" t="s">
        <v>1287</v>
      </c>
    </row>
    <row r="27" spans="1:11">
      <c r="A27" s="69" t="s">
        <v>5426</v>
      </c>
      <c r="B27" t="s">
        <v>70</v>
      </c>
      <c r="C27" t="s">
        <v>2963</v>
      </c>
      <c r="D27" t="s">
        <v>63</v>
      </c>
      <c r="E27" t="s">
        <v>2921</v>
      </c>
      <c r="F27" t="s">
        <v>2958</v>
      </c>
      <c r="G27" t="s">
        <v>5428</v>
      </c>
      <c r="H27" t="s">
        <v>2922</v>
      </c>
      <c r="I27" t="s">
        <v>4611</v>
      </c>
      <c r="J27" t="s">
        <v>2754</v>
      </c>
      <c r="K27" t="s">
        <v>1287</v>
      </c>
    </row>
    <row r="28" spans="1:11">
      <c r="A28" s="69" t="s">
        <v>5426</v>
      </c>
      <c r="B28" t="s">
        <v>70</v>
      </c>
      <c r="C28" t="s">
        <v>2964</v>
      </c>
      <c r="D28" t="s">
        <v>64</v>
      </c>
      <c r="E28" t="s">
        <v>2965</v>
      </c>
      <c r="F28" t="s">
        <v>2968</v>
      </c>
      <c r="G28" t="s">
        <v>5429</v>
      </c>
      <c r="H28" t="s">
        <v>2966</v>
      </c>
      <c r="I28" t="s">
        <v>4611</v>
      </c>
    </row>
    <row r="29" spans="1:11">
      <c r="A29" s="69" t="s">
        <v>5426</v>
      </c>
      <c r="B29" t="s">
        <v>70</v>
      </c>
      <c r="C29" t="s">
        <v>2969</v>
      </c>
      <c r="D29" t="s">
        <v>35</v>
      </c>
      <c r="E29" t="s">
        <v>2921</v>
      </c>
      <c r="G29" t="s">
        <v>5428</v>
      </c>
      <c r="H29" t="s">
        <v>2922</v>
      </c>
      <c r="I29" t="s">
        <v>4611</v>
      </c>
      <c r="J29" t="s">
        <v>2754</v>
      </c>
      <c r="K29" t="s">
        <v>1287</v>
      </c>
    </row>
    <row r="30" spans="1:11">
      <c r="A30" s="69" t="s">
        <v>5426</v>
      </c>
      <c r="B30" t="s">
        <v>70</v>
      </c>
      <c r="C30" t="s">
        <v>2970</v>
      </c>
      <c r="D30" t="s">
        <v>36</v>
      </c>
      <c r="G30" t="s">
        <v>5427</v>
      </c>
      <c r="I30" t="s">
        <v>4611</v>
      </c>
    </row>
    <row r="31" spans="1:11">
      <c r="A31" s="69" t="s">
        <v>5426</v>
      </c>
      <c r="B31" t="s">
        <v>70</v>
      </c>
      <c r="C31" t="s">
        <v>2971</v>
      </c>
      <c r="E31" t="s">
        <v>2925</v>
      </c>
      <c r="F31" t="s">
        <v>2972</v>
      </c>
      <c r="G31" t="s">
        <v>5428</v>
      </c>
      <c r="H31" t="s">
        <v>2918</v>
      </c>
      <c r="I31" t="s">
        <v>4611</v>
      </c>
      <c r="J31" t="s">
        <v>2754</v>
      </c>
      <c r="K31" t="s">
        <v>1287</v>
      </c>
    </row>
    <row r="32" spans="1:11">
      <c r="A32" s="69" t="s">
        <v>5426</v>
      </c>
      <c r="B32" t="s">
        <v>70</v>
      </c>
      <c r="C32" t="s">
        <v>2973</v>
      </c>
      <c r="D32" t="s">
        <v>2974</v>
      </c>
      <c r="E32" t="s">
        <v>2925</v>
      </c>
      <c r="G32" t="s">
        <v>5428</v>
      </c>
      <c r="H32" t="s">
        <v>2918</v>
      </c>
      <c r="I32" t="s">
        <v>4611</v>
      </c>
      <c r="J32" t="s">
        <v>2754</v>
      </c>
      <c r="K32" t="s">
        <v>1287</v>
      </c>
    </row>
    <row r="33" spans="1:11">
      <c r="A33" s="69" t="s">
        <v>5426</v>
      </c>
      <c r="B33" t="s">
        <v>70</v>
      </c>
      <c r="C33" t="s">
        <v>2975</v>
      </c>
      <c r="D33" t="s">
        <v>2933</v>
      </c>
      <c r="E33" t="s">
        <v>2925</v>
      </c>
      <c r="F33" t="s">
        <v>2976</v>
      </c>
      <c r="G33" t="s">
        <v>5428</v>
      </c>
      <c r="H33" t="s">
        <v>2918</v>
      </c>
      <c r="I33" t="s">
        <v>4611</v>
      </c>
      <c r="J33" t="s">
        <v>2754</v>
      </c>
      <c r="K33" t="s">
        <v>1287</v>
      </c>
    </row>
    <row r="34" spans="1:11">
      <c r="A34" s="69" t="s">
        <v>5426</v>
      </c>
      <c r="B34" t="s">
        <v>71</v>
      </c>
      <c r="C34" t="s">
        <v>2978</v>
      </c>
      <c r="D34" t="s">
        <v>40</v>
      </c>
      <c r="E34" t="s">
        <v>2921</v>
      </c>
      <c r="G34" t="s">
        <v>5428</v>
      </c>
      <c r="H34" t="s">
        <v>2922</v>
      </c>
      <c r="I34" t="s">
        <v>4615</v>
      </c>
      <c r="J34" t="s">
        <v>2754</v>
      </c>
      <c r="K34" t="s">
        <v>1287</v>
      </c>
    </row>
    <row r="35" spans="1:11">
      <c r="A35" s="69" t="s">
        <v>5426</v>
      </c>
      <c r="B35" t="s">
        <v>71</v>
      </c>
      <c r="C35" t="s">
        <v>2979</v>
      </c>
      <c r="D35" t="s">
        <v>42</v>
      </c>
      <c r="E35" t="s">
        <v>2960</v>
      </c>
      <c r="G35" t="s">
        <v>5428</v>
      </c>
      <c r="H35" t="s">
        <v>2961</v>
      </c>
      <c r="I35" t="s">
        <v>4615</v>
      </c>
      <c r="J35" t="s">
        <v>2754</v>
      </c>
      <c r="K35" t="s">
        <v>1287</v>
      </c>
    </row>
    <row r="36" spans="1:11">
      <c r="A36" s="69" t="s">
        <v>5426</v>
      </c>
      <c r="B36" t="s">
        <v>71</v>
      </c>
      <c r="C36" t="s">
        <v>2980</v>
      </c>
      <c r="D36" t="s">
        <v>64</v>
      </c>
      <c r="E36" t="s">
        <v>2921</v>
      </c>
      <c r="F36" t="s">
        <v>2981</v>
      </c>
      <c r="G36" t="s">
        <v>5428</v>
      </c>
      <c r="H36" t="s">
        <v>2922</v>
      </c>
      <c r="I36" t="s">
        <v>4615</v>
      </c>
      <c r="J36" t="s">
        <v>2754</v>
      </c>
      <c r="K36" t="s">
        <v>1287</v>
      </c>
    </row>
    <row r="37" spans="1:11">
      <c r="A37" s="69" t="s">
        <v>5426</v>
      </c>
      <c r="B37" t="s">
        <v>71</v>
      </c>
      <c r="C37" t="s">
        <v>2982</v>
      </c>
      <c r="D37" t="s">
        <v>2933</v>
      </c>
      <c r="E37" t="s">
        <v>2983</v>
      </c>
      <c r="G37" t="s">
        <v>5429</v>
      </c>
      <c r="H37" t="s">
        <v>340</v>
      </c>
      <c r="I37" t="s">
        <v>4615</v>
      </c>
    </row>
    <row r="38" spans="1:11">
      <c r="A38" s="69" t="s">
        <v>5426</v>
      </c>
      <c r="B38" t="s">
        <v>73</v>
      </c>
      <c r="C38" t="s">
        <v>2985</v>
      </c>
      <c r="D38" t="s">
        <v>36</v>
      </c>
      <c r="E38" t="s">
        <v>2960</v>
      </c>
      <c r="G38" t="s">
        <v>5428</v>
      </c>
      <c r="H38" t="s">
        <v>2961</v>
      </c>
      <c r="I38" t="s">
        <v>4619</v>
      </c>
      <c r="J38" t="s">
        <v>2754</v>
      </c>
      <c r="K38" t="s">
        <v>1287</v>
      </c>
    </row>
    <row r="39" spans="1:11">
      <c r="A39" s="69" t="s">
        <v>5426</v>
      </c>
      <c r="B39" t="s">
        <v>73</v>
      </c>
      <c r="C39" t="s">
        <v>2986</v>
      </c>
      <c r="D39" t="s">
        <v>36</v>
      </c>
      <c r="F39" t="s">
        <v>2987</v>
      </c>
      <c r="G39" t="s">
        <v>5427</v>
      </c>
      <c r="I39" t="s">
        <v>4619</v>
      </c>
    </row>
    <row r="40" spans="1:11">
      <c r="A40" s="69" t="s">
        <v>5426</v>
      </c>
      <c r="B40" t="s">
        <v>73</v>
      </c>
      <c r="C40" t="s">
        <v>2988</v>
      </c>
      <c r="D40" t="s">
        <v>42</v>
      </c>
      <c r="E40" t="s">
        <v>2989</v>
      </c>
      <c r="F40" t="s">
        <v>2990</v>
      </c>
      <c r="G40" t="s">
        <v>5428</v>
      </c>
      <c r="H40" t="s">
        <v>2922</v>
      </c>
      <c r="I40" t="s">
        <v>4619</v>
      </c>
      <c r="J40" t="s">
        <v>2754</v>
      </c>
      <c r="K40" t="s">
        <v>1287</v>
      </c>
    </row>
    <row r="41" spans="1:11">
      <c r="A41" s="69" t="s">
        <v>5426</v>
      </c>
      <c r="B41" t="s">
        <v>73</v>
      </c>
      <c r="C41" t="s">
        <v>2991</v>
      </c>
      <c r="D41" t="s">
        <v>44</v>
      </c>
      <c r="E41" t="s">
        <v>2921</v>
      </c>
      <c r="F41" t="s">
        <v>2992</v>
      </c>
      <c r="G41" t="s">
        <v>5428</v>
      </c>
      <c r="H41" t="s">
        <v>2922</v>
      </c>
      <c r="I41" t="s">
        <v>4619</v>
      </c>
      <c r="J41" t="s">
        <v>2754</v>
      </c>
      <c r="K41" t="s">
        <v>1287</v>
      </c>
    </row>
    <row r="42" spans="1:11">
      <c r="A42" s="69" t="s">
        <v>5426</v>
      </c>
      <c r="B42" t="s">
        <v>73</v>
      </c>
      <c r="C42" t="s">
        <v>2993</v>
      </c>
      <c r="D42" t="s">
        <v>65</v>
      </c>
      <c r="G42" t="s">
        <v>5427</v>
      </c>
      <c r="I42" t="s">
        <v>4619</v>
      </c>
    </row>
    <row r="43" spans="1:11">
      <c r="A43" s="69" t="s">
        <v>5426</v>
      </c>
      <c r="B43" t="s">
        <v>73</v>
      </c>
      <c r="C43" t="s">
        <v>2994</v>
      </c>
      <c r="D43" t="s">
        <v>40</v>
      </c>
      <c r="G43" t="s">
        <v>5427</v>
      </c>
      <c r="I43" t="s">
        <v>4619</v>
      </c>
    </row>
    <row r="44" spans="1:11">
      <c r="A44" s="69" t="s">
        <v>5426</v>
      </c>
      <c r="B44" t="s">
        <v>73</v>
      </c>
      <c r="C44" t="s">
        <v>2995</v>
      </c>
      <c r="D44" t="s">
        <v>42</v>
      </c>
      <c r="G44" t="s">
        <v>5427</v>
      </c>
      <c r="I44" t="s">
        <v>4619</v>
      </c>
    </row>
    <row r="45" spans="1:11">
      <c r="A45" s="69" t="s">
        <v>5426</v>
      </c>
      <c r="B45" t="s">
        <v>73</v>
      </c>
      <c r="C45" t="s">
        <v>2996</v>
      </c>
      <c r="D45" t="s">
        <v>42</v>
      </c>
      <c r="G45" t="s">
        <v>5427</v>
      </c>
      <c r="I45" t="s">
        <v>4619</v>
      </c>
    </row>
    <row r="46" spans="1:11">
      <c r="A46" s="69" t="s">
        <v>5426</v>
      </c>
      <c r="B46" t="s">
        <v>73</v>
      </c>
      <c r="C46" t="s">
        <v>2997</v>
      </c>
      <c r="D46" t="s">
        <v>2946</v>
      </c>
      <c r="G46" t="s">
        <v>5427</v>
      </c>
      <c r="I46" t="s">
        <v>4619</v>
      </c>
    </row>
    <row r="47" spans="1:11">
      <c r="A47" s="69" t="s">
        <v>5426</v>
      </c>
      <c r="B47" t="s">
        <v>73</v>
      </c>
      <c r="C47" t="s">
        <v>2998</v>
      </c>
      <c r="D47" t="s">
        <v>63</v>
      </c>
      <c r="G47" t="s">
        <v>5427</v>
      </c>
      <c r="I47" t="s">
        <v>4619</v>
      </c>
    </row>
    <row r="48" spans="1:11">
      <c r="A48" s="69" t="s">
        <v>5426</v>
      </c>
      <c r="B48" t="s">
        <v>73</v>
      </c>
      <c r="C48" t="s">
        <v>2999</v>
      </c>
      <c r="D48" t="s">
        <v>2946</v>
      </c>
      <c r="G48" t="s">
        <v>5427</v>
      </c>
      <c r="I48" t="s">
        <v>4619</v>
      </c>
    </row>
    <row r="49" spans="1:11">
      <c r="A49" s="69" t="s">
        <v>5426</v>
      </c>
      <c r="B49" t="s">
        <v>79</v>
      </c>
      <c r="C49" t="s">
        <v>3001</v>
      </c>
      <c r="D49" t="s">
        <v>44</v>
      </c>
      <c r="G49" t="s">
        <v>5430</v>
      </c>
      <c r="I49" t="s">
        <v>4623</v>
      </c>
    </row>
    <row r="50" spans="1:11">
      <c r="A50" s="69" t="s">
        <v>5426</v>
      </c>
      <c r="B50" t="s">
        <v>79</v>
      </c>
      <c r="C50" t="s">
        <v>3003</v>
      </c>
      <c r="D50" t="s">
        <v>44</v>
      </c>
      <c r="E50" t="s">
        <v>3004</v>
      </c>
      <c r="F50" t="s">
        <v>3006</v>
      </c>
      <c r="G50" t="s">
        <v>5431</v>
      </c>
      <c r="I50" t="s">
        <v>4623</v>
      </c>
    </row>
    <row r="51" spans="1:11">
      <c r="A51" s="69" t="s">
        <v>5426</v>
      </c>
      <c r="B51" t="s">
        <v>79</v>
      </c>
      <c r="C51" t="s">
        <v>3003</v>
      </c>
      <c r="D51" t="s">
        <v>44</v>
      </c>
      <c r="E51" t="s">
        <v>3004</v>
      </c>
      <c r="F51" t="s">
        <v>3006</v>
      </c>
      <c r="G51" t="s">
        <v>5429</v>
      </c>
      <c r="H51" t="s">
        <v>240</v>
      </c>
      <c r="I51" t="s">
        <v>4623</v>
      </c>
    </row>
    <row r="52" spans="1:11">
      <c r="A52" s="69" t="s">
        <v>5426</v>
      </c>
      <c r="B52" t="s">
        <v>79</v>
      </c>
      <c r="C52" t="s">
        <v>3007</v>
      </c>
      <c r="D52" t="s">
        <v>65</v>
      </c>
      <c r="E52" t="s">
        <v>3008</v>
      </c>
      <c r="G52" t="s">
        <v>5429</v>
      </c>
      <c r="H52" t="s">
        <v>340</v>
      </c>
      <c r="I52" t="s">
        <v>4623</v>
      </c>
    </row>
    <row r="53" spans="1:11">
      <c r="A53" s="69" t="s">
        <v>5426</v>
      </c>
      <c r="B53" t="s">
        <v>79</v>
      </c>
      <c r="C53" t="s">
        <v>3009</v>
      </c>
      <c r="D53" t="s">
        <v>2946</v>
      </c>
      <c r="G53" t="s">
        <v>5432</v>
      </c>
      <c r="I53" t="s">
        <v>4623</v>
      </c>
    </row>
    <row r="54" spans="1:11">
      <c r="A54" s="69" t="s">
        <v>5426</v>
      </c>
      <c r="B54" t="s">
        <v>98</v>
      </c>
      <c r="C54" t="s">
        <v>3012</v>
      </c>
      <c r="D54" t="s">
        <v>65</v>
      </c>
      <c r="E54" t="s">
        <v>2916</v>
      </c>
      <c r="F54" t="s">
        <v>3013</v>
      </c>
      <c r="G54" t="s">
        <v>5428</v>
      </c>
      <c r="H54" t="s">
        <v>2918</v>
      </c>
      <c r="I54" t="s">
        <v>4627</v>
      </c>
      <c r="J54" t="s">
        <v>2754</v>
      </c>
      <c r="K54" t="s">
        <v>1287</v>
      </c>
    </row>
    <row r="55" spans="1:11">
      <c r="A55" s="69" t="s">
        <v>5426</v>
      </c>
      <c r="B55" t="s">
        <v>98</v>
      </c>
      <c r="C55" t="s">
        <v>3014</v>
      </c>
      <c r="D55" t="s">
        <v>63</v>
      </c>
      <c r="G55" t="s">
        <v>5427</v>
      </c>
      <c r="I55" t="s">
        <v>4627</v>
      </c>
    </row>
    <row r="56" spans="1:11">
      <c r="A56" s="69" t="s">
        <v>5426</v>
      </c>
      <c r="B56" t="s">
        <v>7</v>
      </c>
      <c r="C56" t="s">
        <v>3016</v>
      </c>
      <c r="D56" t="s">
        <v>10</v>
      </c>
      <c r="E56" t="s">
        <v>2925</v>
      </c>
      <c r="F56" t="s">
        <v>3017</v>
      </c>
      <c r="G56" t="s">
        <v>5428</v>
      </c>
      <c r="H56" t="s">
        <v>2918</v>
      </c>
      <c r="I56" t="s">
        <v>4630</v>
      </c>
      <c r="J56" t="s">
        <v>2754</v>
      </c>
      <c r="K56" t="s">
        <v>1287</v>
      </c>
    </row>
    <row r="57" spans="1:11">
      <c r="A57" s="69" t="s">
        <v>5426</v>
      </c>
      <c r="B57" t="s">
        <v>23</v>
      </c>
      <c r="C57" t="s">
        <v>3019</v>
      </c>
      <c r="D57" t="s">
        <v>3020</v>
      </c>
      <c r="E57" t="s">
        <v>2921</v>
      </c>
      <c r="G57" t="s">
        <v>5428</v>
      </c>
      <c r="H57" t="s">
        <v>2922</v>
      </c>
      <c r="I57" t="s">
        <v>4634</v>
      </c>
      <c r="J57" t="s">
        <v>2754</v>
      </c>
      <c r="K57" t="s">
        <v>1287</v>
      </c>
    </row>
    <row r="58" spans="1:11">
      <c r="A58" s="69" t="s">
        <v>5426</v>
      </c>
      <c r="B58" t="s">
        <v>50</v>
      </c>
      <c r="C58" t="s">
        <v>3022</v>
      </c>
      <c r="D58" t="s">
        <v>26</v>
      </c>
      <c r="E58" t="s">
        <v>2921</v>
      </c>
      <c r="G58" t="s">
        <v>5428</v>
      </c>
      <c r="H58" t="s">
        <v>2922</v>
      </c>
      <c r="I58" t="s">
        <v>4646</v>
      </c>
      <c r="J58" t="s">
        <v>2754</v>
      </c>
      <c r="K58" t="s">
        <v>1287</v>
      </c>
    </row>
    <row r="59" spans="1:11">
      <c r="A59" s="69" t="s">
        <v>5426</v>
      </c>
      <c r="B59" t="s">
        <v>50</v>
      </c>
      <c r="C59" t="s">
        <v>3023</v>
      </c>
      <c r="D59" t="s">
        <v>26</v>
      </c>
      <c r="E59" t="s">
        <v>2921</v>
      </c>
      <c r="G59" t="s">
        <v>5428</v>
      </c>
      <c r="H59" t="s">
        <v>2922</v>
      </c>
      <c r="I59" t="s">
        <v>4646</v>
      </c>
      <c r="J59" t="s">
        <v>2754</v>
      </c>
      <c r="K59" t="s">
        <v>1287</v>
      </c>
    </row>
    <row r="60" spans="1:11">
      <c r="A60" s="69" t="s">
        <v>5426</v>
      </c>
      <c r="B60" t="s">
        <v>50</v>
      </c>
      <c r="C60" t="s">
        <v>3024</v>
      </c>
      <c r="D60" t="s">
        <v>26</v>
      </c>
      <c r="E60" t="s">
        <v>2921</v>
      </c>
      <c r="G60" t="s">
        <v>5428</v>
      </c>
      <c r="H60" t="s">
        <v>2922</v>
      </c>
      <c r="I60" t="s">
        <v>4646</v>
      </c>
      <c r="J60" t="s">
        <v>2754</v>
      </c>
      <c r="K60" t="s">
        <v>1287</v>
      </c>
    </row>
    <row r="61" spans="1:11">
      <c r="A61" s="69" t="s">
        <v>5426</v>
      </c>
      <c r="B61" t="s">
        <v>50</v>
      </c>
      <c r="C61" t="s">
        <v>3025</v>
      </c>
      <c r="D61" t="s">
        <v>26</v>
      </c>
      <c r="E61" t="s">
        <v>2921</v>
      </c>
      <c r="G61" t="s">
        <v>5428</v>
      </c>
      <c r="H61" t="s">
        <v>2922</v>
      </c>
      <c r="I61" t="s">
        <v>4646</v>
      </c>
      <c r="J61" t="s">
        <v>2754</v>
      </c>
      <c r="K61" t="s">
        <v>1287</v>
      </c>
    </row>
    <row r="62" spans="1:11">
      <c r="A62" s="69" t="s">
        <v>5426</v>
      </c>
      <c r="B62" t="s">
        <v>61</v>
      </c>
      <c r="C62" t="s">
        <v>3027</v>
      </c>
      <c r="D62" t="s">
        <v>3020</v>
      </c>
      <c r="E62" t="s">
        <v>3028</v>
      </c>
      <c r="G62" t="s">
        <v>5429</v>
      </c>
      <c r="H62" t="s">
        <v>3029</v>
      </c>
      <c r="I62" t="s">
        <v>4648</v>
      </c>
    </row>
    <row r="63" spans="1:11">
      <c r="A63" s="69" t="s">
        <v>5426</v>
      </c>
      <c r="B63" t="s">
        <v>61</v>
      </c>
      <c r="C63" t="s">
        <v>3030</v>
      </c>
      <c r="D63" t="s">
        <v>3020</v>
      </c>
      <c r="E63" t="s">
        <v>2921</v>
      </c>
      <c r="G63" t="s">
        <v>5428</v>
      </c>
      <c r="H63" t="s">
        <v>2922</v>
      </c>
      <c r="I63" t="s">
        <v>4648</v>
      </c>
      <c r="J63" t="s">
        <v>2754</v>
      </c>
      <c r="K63" t="s">
        <v>1287</v>
      </c>
    </row>
    <row r="64" spans="1:11">
      <c r="A64" s="69" t="s">
        <v>5426</v>
      </c>
      <c r="B64" t="s">
        <v>61</v>
      </c>
      <c r="C64" t="s">
        <v>3031</v>
      </c>
      <c r="D64" t="s">
        <v>3020</v>
      </c>
      <c r="E64" t="s">
        <v>2921</v>
      </c>
      <c r="G64" t="s">
        <v>5428</v>
      </c>
      <c r="H64" t="s">
        <v>2922</v>
      </c>
      <c r="I64" t="s">
        <v>4648</v>
      </c>
      <c r="J64" t="s">
        <v>2754</v>
      </c>
      <c r="K64" t="s">
        <v>1287</v>
      </c>
    </row>
    <row r="65" spans="1:11">
      <c r="A65" s="69" t="s">
        <v>5426</v>
      </c>
      <c r="B65" t="s">
        <v>61</v>
      </c>
      <c r="C65" t="s">
        <v>3032</v>
      </c>
      <c r="D65" t="s">
        <v>3020</v>
      </c>
      <c r="E65" t="s">
        <v>2921</v>
      </c>
      <c r="G65" t="s">
        <v>5428</v>
      </c>
      <c r="H65" t="s">
        <v>2922</v>
      </c>
      <c r="I65" t="s">
        <v>4648</v>
      </c>
      <c r="J65" t="s">
        <v>2754</v>
      </c>
      <c r="K65" t="s">
        <v>1287</v>
      </c>
    </row>
    <row r="66" spans="1:11">
      <c r="A66" s="69" t="s">
        <v>5426</v>
      </c>
      <c r="B66" t="s">
        <v>74</v>
      </c>
      <c r="C66" t="s">
        <v>3034</v>
      </c>
      <c r="D66" t="s">
        <v>75</v>
      </c>
      <c r="E66" t="s">
        <v>3035</v>
      </c>
      <c r="G66" t="s">
        <v>5429</v>
      </c>
      <c r="H66" t="s">
        <v>2433</v>
      </c>
      <c r="I66" t="s">
        <v>4650</v>
      </c>
    </row>
    <row r="67" spans="1:11">
      <c r="A67" s="69" t="s">
        <v>5426</v>
      </c>
      <c r="B67" t="s">
        <v>74</v>
      </c>
      <c r="C67" t="s">
        <v>3036</v>
      </c>
      <c r="D67" t="s">
        <v>51</v>
      </c>
      <c r="E67" t="s">
        <v>3035</v>
      </c>
      <c r="G67" t="s">
        <v>5429</v>
      </c>
      <c r="H67" t="s">
        <v>2433</v>
      </c>
      <c r="I67" t="s">
        <v>4650</v>
      </c>
    </row>
    <row r="68" spans="1:11">
      <c r="A68" s="69" t="s">
        <v>5426</v>
      </c>
      <c r="B68" t="s">
        <v>74</v>
      </c>
      <c r="C68" t="s">
        <v>3037</v>
      </c>
      <c r="D68" t="s">
        <v>3020</v>
      </c>
      <c r="E68" t="s">
        <v>2921</v>
      </c>
      <c r="G68" t="s">
        <v>5428</v>
      </c>
      <c r="H68" t="s">
        <v>2922</v>
      </c>
      <c r="I68" t="s">
        <v>4650</v>
      </c>
      <c r="J68" t="s">
        <v>2754</v>
      </c>
      <c r="K68" t="s">
        <v>1287</v>
      </c>
    </row>
    <row r="69" spans="1:11">
      <c r="A69" s="69" t="s">
        <v>5426</v>
      </c>
      <c r="B69" t="s">
        <v>74</v>
      </c>
      <c r="C69" t="s">
        <v>3038</v>
      </c>
      <c r="D69" t="s">
        <v>3020</v>
      </c>
      <c r="E69" t="s">
        <v>2921</v>
      </c>
      <c r="G69" t="s">
        <v>5428</v>
      </c>
      <c r="H69" t="s">
        <v>2922</v>
      </c>
      <c r="I69" t="s">
        <v>4650</v>
      </c>
      <c r="J69" t="s">
        <v>2754</v>
      </c>
      <c r="K69" t="s">
        <v>1287</v>
      </c>
    </row>
    <row r="70" spans="1:11">
      <c r="A70" s="69" t="s">
        <v>5426</v>
      </c>
      <c r="B70" t="s">
        <v>87</v>
      </c>
      <c r="C70" t="s">
        <v>3040</v>
      </c>
      <c r="D70" t="s">
        <v>3041</v>
      </c>
      <c r="E70" t="s">
        <v>2925</v>
      </c>
      <c r="F70" t="s">
        <v>3042</v>
      </c>
      <c r="G70" t="s">
        <v>5428</v>
      </c>
      <c r="H70" t="s">
        <v>2918</v>
      </c>
      <c r="I70" t="s">
        <v>4658</v>
      </c>
      <c r="J70" t="s">
        <v>2754</v>
      </c>
      <c r="K70" t="s">
        <v>1287</v>
      </c>
    </row>
    <row r="71" spans="1:11">
      <c r="A71" s="69" t="s">
        <v>5426</v>
      </c>
      <c r="B71" t="s">
        <v>87</v>
      </c>
      <c r="C71" t="s">
        <v>3043</v>
      </c>
      <c r="D71" t="s">
        <v>3044</v>
      </c>
      <c r="E71" t="s">
        <v>2925</v>
      </c>
      <c r="F71" t="s">
        <v>3045</v>
      </c>
      <c r="G71" t="s">
        <v>5428</v>
      </c>
      <c r="H71" t="s">
        <v>2918</v>
      </c>
      <c r="I71" t="s">
        <v>4658</v>
      </c>
      <c r="J71" t="s">
        <v>2754</v>
      </c>
      <c r="K71" t="s">
        <v>1287</v>
      </c>
    </row>
    <row r="72" spans="1:11">
      <c r="A72" s="69" t="s">
        <v>5426</v>
      </c>
      <c r="B72" t="s">
        <v>87</v>
      </c>
      <c r="C72" t="s">
        <v>3046</v>
      </c>
      <c r="D72" t="s">
        <v>3047</v>
      </c>
      <c r="F72" t="s">
        <v>3049</v>
      </c>
      <c r="G72" t="s">
        <v>5433</v>
      </c>
      <c r="I72" t="s">
        <v>4658</v>
      </c>
    </row>
    <row r="73" spans="1:11">
      <c r="A73" s="69" t="s">
        <v>5426</v>
      </c>
      <c r="B73" t="s">
        <v>87</v>
      </c>
      <c r="C73" t="s">
        <v>3050</v>
      </c>
      <c r="D73" t="s">
        <v>3047</v>
      </c>
      <c r="G73" t="s">
        <v>5433</v>
      </c>
      <c r="I73" t="s">
        <v>4658</v>
      </c>
    </row>
    <row r="74" spans="1:11">
      <c r="A74" s="69" t="s">
        <v>5426</v>
      </c>
      <c r="B74" t="s">
        <v>87</v>
      </c>
      <c r="C74" t="s">
        <v>3051</v>
      </c>
      <c r="D74" t="s">
        <v>89</v>
      </c>
      <c r="E74" t="s">
        <v>2925</v>
      </c>
      <c r="F74" t="s">
        <v>3052</v>
      </c>
      <c r="G74" t="s">
        <v>5428</v>
      </c>
      <c r="H74" t="s">
        <v>2918</v>
      </c>
      <c r="I74" t="s">
        <v>4658</v>
      </c>
      <c r="J74" t="s">
        <v>2754</v>
      </c>
      <c r="K74" t="s">
        <v>1287</v>
      </c>
    </row>
    <row r="75" spans="1:11">
      <c r="A75" s="69" t="s">
        <v>5426</v>
      </c>
      <c r="B75" t="s">
        <v>87</v>
      </c>
      <c r="C75" t="s">
        <v>3053</v>
      </c>
      <c r="D75" t="s">
        <v>3041</v>
      </c>
      <c r="E75" t="s">
        <v>3054</v>
      </c>
      <c r="F75" t="s">
        <v>3056</v>
      </c>
      <c r="G75" t="s">
        <v>5434</v>
      </c>
      <c r="I75" t="s">
        <v>4658</v>
      </c>
    </row>
    <row r="76" spans="1:11">
      <c r="A76" s="69" t="s">
        <v>5426</v>
      </c>
      <c r="B76" t="s">
        <v>87</v>
      </c>
      <c r="C76" t="s">
        <v>3057</v>
      </c>
      <c r="D76" t="s">
        <v>3020</v>
      </c>
      <c r="E76" t="s">
        <v>2960</v>
      </c>
      <c r="G76" t="s">
        <v>5428</v>
      </c>
      <c r="H76" t="s">
        <v>2961</v>
      </c>
      <c r="I76" t="s">
        <v>4658</v>
      </c>
      <c r="J76" t="s">
        <v>2754</v>
      </c>
      <c r="K76" t="s">
        <v>1287</v>
      </c>
    </row>
    <row r="77" spans="1:11">
      <c r="A77" s="69" t="s">
        <v>5426</v>
      </c>
      <c r="B77" t="s">
        <v>87</v>
      </c>
      <c r="C77" t="s">
        <v>3058</v>
      </c>
      <c r="D77" t="s">
        <v>3020</v>
      </c>
      <c r="E77" t="s">
        <v>2925</v>
      </c>
      <c r="G77" t="s">
        <v>5428</v>
      </c>
      <c r="H77" t="s">
        <v>2918</v>
      </c>
      <c r="I77" t="s">
        <v>4658</v>
      </c>
      <c r="J77" t="s">
        <v>2754</v>
      </c>
      <c r="K77" t="s">
        <v>1287</v>
      </c>
    </row>
    <row r="78" spans="1:11">
      <c r="A78" s="69" t="s">
        <v>5426</v>
      </c>
      <c r="B78" t="s">
        <v>87</v>
      </c>
      <c r="C78" t="s">
        <v>3059</v>
      </c>
      <c r="D78" t="s">
        <v>3060</v>
      </c>
      <c r="E78" t="s">
        <v>2921</v>
      </c>
      <c r="G78" t="s">
        <v>5428</v>
      </c>
      <c r="H78" t="s">
        <v>2922</v>
      </c>
      <c r="I78" t="s">
        <v>4658</v>
      </c>
      <c r="J78" t="s">
        <v>2754</v>
      </c>
      <c r="K78" t="s">
        <v>1287</v>
      </c>
    </row>
    <row r="79" spans="1:11">
      <c r="A79" s="69" t="s">
        <v>5426</v>
      </c>
      <c r="B79" t="s">
        <v>87</v>
      </c>
      <c r="C79" t="s">
        <v>3059</v>
      </c>
      <c r="D79" t="s">
        <v>3060</v>
      </c>
      <c r="E79" t="s">
        <v>2921</v>
      </c>
      <c r="G79" t="s">
        <v>5428</v>
      </c>
      <c r="H79" t="s">
        <v>2922</v>
      </c>
      <c r="I79" t="s">
        <v>4658</v>
      </c>
      <c r="J79" t="s">
        <v>2754</v>
      </c>
      <c r="K79" t="s">
        <v>1287</v>
      </c>
    </row>
    <row r="80" spans="1:11">
      <c r="A80" s="69" t="s">
        <v>5426</v>
      </c>
      <c r="B80" t="s">
        <v>88</v>
      </c>
      <c r="C80" t="s">
        <v>3062</v>
      </c>
      <c r="D80" t="s">
        <v>3020</v>
      </c>
      <c r="E80" t="s">
        <v>2925</v>
      </c>
      <c r="G80" t="s">
        <v>5428</v>
      </c>
      <c r="H80" t="s">
        <v>2918</v>
      </c>
      <c r="I80" t="s">
        <v>4662</v>
      </c>
      <c r="J80" t="s">
        <v>2754</v>
      </c>
      <c r="K80" t="s">
        <v>1287</v>
      </c>
    </row>
    <row r="81" spans="1:11">
      <c r="A81" s="69" t="s">
        <v>5426</v>
      </c>
      <c r="B81" t="s">
        <v>88</v>
      </c>
      <c r="C81" t="s">
        <v>3063</v>
      </c>
      <c r="D81" t="s">
        <v>3020</v>
      </c>
      <c r="G81" t="s">
        <v>5435</v>
      </c>
      <c r="I81" t="s">
        <v>4662</v>
      </c>
    </row>
    <row r="82" spans="1:11">
      <c r="A82" s="69" t="s">
        <v>5426</v>
      </c>
      <c r="B82" t="s">
        <v>93</v>
      </c>
      <c r="C82" t="s">
        <v>3066</v>
      </c>
      <c r="E82" t="s">
        <v>666</v>
      </c>
      <c r="G82" t="s">
        <v>5436</v>
      </c>
      <c r="I82" t="s">
        <v>4666</v>
      </c>
    </row>
    <row r="83" spans="1:11">
      <c r="A83" s="69" t="s">
        <v>5426</v>
      </c>
      <c r="B83" t="s">
        <v>93</v>
      </c>
      <c r="C83" t="s">
        <v>3068</v>
      </c>
      <c r="D83" t="s">
        <v>3020</v>
      </c>
      <c r="E83" t="s">
        <v>3069</v>
      </c>
      <c r="G83" t="s">
        <v>5437</v>
      </c>
      <c r="I83" t="s">
        <v>4666</v>
      </c>
    </row>
    <row r="84" spans="1:11">
      <c r="A84" s="69" t="s">
        <v>5426</v>
      </c>
      <c r="B84" t="s">
        <v>93</v>
      </c>
      <c r="C84" t="s">
        <v>3071</v>
      </c>
      <c r="D84" t="s">
        <v>97</v>
      </c>
      <c r="G84" t="s">
        <v>5438</v>
      </c>
      <c r="I84" t="s">
        <v>4666</v>
      </c>
    </row>
    <row r="85" spans="1:11">
      <c r="A85" s="69" t="s">
        <v>5426</v>
      </c>
      <c r="B85" t="s">
        <v>99</v>
      </c>
      <c r="C85" t="s">
        <v>3074</v>
      </c>
      <c r="D85" t="s">
        <v>3020</v>
      </c>
      <c r="E85" t="s">
        <v>2925</v>
      </c>
      <c r="F85" t="s">
        <v>3075</v>
      </c>
      <c r="G85" t="s">
        <v>5428</v>
      </c>
      <c r="H85" t="s">
        <v>2918</v>
      </c>
      <c r="I85" t="s">
        <v>4670</v>
      </c>
      <c r="J85" t="s">
        <v>2754</v>
      </c>
      <c r="K85" t="s">
        <v>1287</v>
      </c>
    </row>
    <row r="86" spans="1:11">
      <c r="A86" s="69" t="s">
        <v>5426</v>
      </c>
      <c r="B86" t="s">
        <v>99</v>
      </c>
      <c r="C86" t="s">
        <v>3076</v>
      </c>
      <c r="D86" t="s">
        <v>103</v>
      </c>
      <c r="E86" t="s">
        <v>2921</v>
      </c>
      <c r="G86" t="s">
        <v>5428</v>
      </c>
      <c r="H86" t="s">
        <v>2922</v>
      </c>
      <c r="I86" t="s">
        <v>4670</v>
      </c>
      <c r="J86" t="s">
        <v>2754</v>
      </c>
      <c r="K86" t="s">
        <v>1287</v>
      </c>
    </row>
    <row r="87" spans="1:11">
      <c r="A87" s="69" t="s">
        <v>5426</v>
      </c>
      <c r="B87" t="s">
        <v>99</v>
      </c>
      <c r="C87" t="s">
        <v>3077</v>
      </c>
      <c r="D87" t="s">
        <v>101</v>
      </c>
      <c r="E87" t="s">
        <v>3078</v>
      </c>
      <c r="F87" t="s">
        <v>3079</v>
      </c>
      <c r="G87" t="s">
        <v>5428</v>
      </c>
      <c r="H87" t="s">
        <v>2918</v>
      </c>
      <c r="I87" t="s">
        <v>4670</v>
      </c>
      <c r="J87" t="s">
        <v>2754</v>
      </c>
      <c r="K87" t="s">
        <v>1287</v>
      </c>
    </row>
    <row r="88" spans="1:11">
      <c r="A88" s="69" t="s">
        <v>5426</v>
      </c>
      <c r="B88" t="s">
        <v>99</v>
      </c>
      <c r="C88" t="s">
        <v>3080</v>
      </c>
      <c r="D88" t="s">
        <v>3020</v>
      </c>
      <c r="E88" t="s">
        <v>2921</v>
      </c>
      <c r="G88" t="s">
        <v>5428</v>
      </c>
      <c r="H88" t="s">
        <v>2922</v>
      </c>
      <c r="I88" t="s">
        <v>4670</v>
      </c>
      <c r="J88" t="s">
        <v>2754</v>
      </c>
      <c r="K88" t="s">
        <v>1287</v>
      </c>
    </row>
    <row r="89" spans="1:11">
      <c r="A89" s="69" t="s">
        <v>5439</v>
      </c>
      <c r="B89" t="s">
        <v>32</v>
      </c>
      <c r="C89" t="s">
        <v>3082</v>
      </c>
      <c r="D89" t="s">
        <v>35</v>
      </c>
      <c r="E89" t="s">
        <v>3083</v>
      </c>
      <c r="F89" t="s">
        <v>3085</v>
      </c>
      <c r="G89" t="s">
        <v>5440</v>
      </c>
      <c r="H89" t="s">
        <v>3083</v>
      </c>
      <c r="I89" t="s">
        <v>4599</v>
      </c>
      <c r="J89" t="s">
        <v>2412</v>
      </c>
      <c r="K89" t="s">
        <v>2413</v>
      </c>
    </row>
    <row r="90" spans="1:11">
      <c r="A90" s="69" t="s">
        <v>5439</v>
      </c>
      <c r="B90" t="s">
        <v>32</v>
      </c>
      <c r="C90" t="s">
        <v>3086</v>
      </c>
      <c r="D90" t="s">
        <v>36</v>
      </c>
      <c r="E90" t="s">
        <v>666</v>
      </c>
      <c r="F90" t="s">
        <v>3087</v>
      </c>
      <c r="G90" t="s">
        <v>5441</v>
      </c>
      <c r="H90" t="s">
        <v>666</v>
      </c>
      <c r="I90" t="s">
        <v>4599</v>
      </c>
      <c r="J90" t="s">
        <v>1346</v>
      </c>
      <c r="K90" t="s">
        <v>228</v>
      </c>
    </row>
    <row r="91" spans="1:11">
      <c r="A91" s="69" t="s">
        <v>5439</v>
      </c>
      <c r="B91" t="s">
        <v>32</v>
      </c>
      <c r="C91" t="s">
        <v>3088</v>
      </c>
      <c r="D91" t="s">
        <v>40</v>
      </c>
      <c r="E91" t="s">
        <v>666</v>
      </c>
      <c r="F91" t="s">
        <v>3089</v>
      </c>
      <c r="G91" t="s">
        <v>5441</v>
      </c>
      <c r="H91" t="s">
        <v>666</v>
      </c>
      <c r="I91" t="s">
        <v>4599</v>
      </c>
      <c r="J91" t="s">
        <v>1346</v>
      </c>
      <c r="K91" t="s">
        <v>228</v>
      </c>
    </row>
    <row r="92" spans="1:11">
      <c r="A92" s="69" t="s">
        <v>5439</v>
      </c>
      <c r="B92" t="s">
        <v>32</v>
      </c>
      <c r="C92" t="s">
        <v>3090</v>
      </c>
      <c r="D92" t="s">
        <v>42</v>
      </c>
      <c r="E92" t="s">
        <v>3091</v>
      </c>
      <c r="F92" t="s">
        <v>3093</v>
      </c>
      <c r="G92" t="s">
        <v>5441</v>
      </c>
      <c r="H92" t="s">
        <v>3092</v>
      </c>
      <c r="I92" t="s">
        <v>4599</v>
      </c>
      <c r="J92" t="s">
        <v>1346</v>
      </c>
      <c r="K92" t="s">
        <v>228</v>
      </c>
    </row>
    <row r="93" spans="1:11">
      <c r="A93" s="69" t="s">
        <v>5439</v>
      </c>
      <c r="B93" t="s">
        <v>32</v>
      </c>
      <c r="C93" t="s">
        <v>3094</v>
      </c>
      <c r="D93" t="s">
        <v>42</v>
      </c>
      <c r="E93" t="s">
        <v>3083</v>
      </c>
      <c r="F93" t="s">
        <v>3085</v>
      </c>
      <c r="G93" t="s">
        <v>5440</v>
      </c>
      <c r="H93" t="s">
        <v>3083</v>
      </c>
      <c r="I93" t="s">
        <v>4599</v>
      </c>
      <c r="J93" t="s">
        <v>2412</v>
      </c>
      <c r="K93" t="s">
        <v>2413</v>
      </c>
    </row>
    <row r="94" spans="1:11">
      <c r="A94" s="69" t="s">
        <v>5439</v>
      </c>
      <c r="B94" t="s">
        <v>32</v>
      </c>
      <c r="C94" t="s">
        <v>3095</v>
      </c>
      <c r="D94" t="s">
        <v>44</v>
      </c>
      <c r="E94" t="s">
        <v>1902</v>
      </c>
      <c r="F94" t="s">
        <v>3096</v>
      </c>
      <c r="G94" t="s">
        <v>5441</v>
      </c>
      <c r="H94" t="s">
        <v>1902</v>
      </c>
      <c r="I94" t="s">
        <v>4599</v>
      </c>
      <c r="J94" t="s">
        <v>1346</v>
      </c>
      <c r="K94" t="s">
        <v>228</v>
      </c>
    </row>
    <row r="95" spans="1:11">
      <c r="A95" s="69" t="s">
        <v>5439</v>
      </c>
      <c r="B95" t="s">
        <v>32</v>
      </c>
      <c r="C95" t="s">
        <v>3097</v>
      </c>
      <c r="D95" t="s">
        <v>44</v>
      </c>
      <c r="E95" t="s">
        <v>214</v>
      </c>
      <c r="F95" t="s">
        <v>3098</v>
      </c>
      <c r="G95" t="s">
        <v>5440</v>
      </c>
      <c r="H95" t="s">
        <v>214</v>
      </c>
      <c r="I95" t="s">
        <v>4599</v>
      </c>
      <c r="J95" t="s">
        <v>2412</v>
      </c>
      <c r="K95" t="s">
        <v>2413</v>
      </c>
    </row>
    <row r="96" spans="1:11">
      <c r="A96" s="69" t="s">
        <v>5439</v>
      </c>
      <c r="B96" t="s">
        <v>32</v>
      </c>
      <c r="C96" t="s">
        <v>2910</v>
      </c>
      <c r="D96" t="s">
        <v>36</v>
      </c>
      <c r="G96" t="s">
        <v>5427</v>
      </c>
      <c r="I96" t="s">
        <v>4599</v>
      </c>
    </row>
    <row r="97" spans="1:11">
      <c r="A97" s="69" t="s">
        <v>5439</v>
      </c>
      <c r="B97" t="s">
        <v>32</v>
      </c>
      <c r="C97" t="s">
        <v>3099</v>
      </c>
      <c r="D97" t="s">
        <v>2933</v>
      </c>
      <c r="E97" t="s">
        <v>3100</v>
      </c>
      <c r="F97" t="s">
        <v>3101</v>
      </c>
      <c r="G97" t="s">
        <v>5429</v>
      </c>
      <c r="H97" t="s">
        <v>677</v>
      </c>
      <c r="I97" t="s">
        <v>4599</v>
      </c>
    </row>
    <row r="98" spans="1:11">
      <c r="A98" s="69" t="s">
        <v>5439</v>
      </c>
      <c r="B98" t="s">
        <v>62</v>
      </c>
      <c r="C98" t="s">
        <v>2915</v>
      </c>
      <c r="D98" t="s">
        <v>35</v>
      </c>
      <c r="E98" t="s">
        <v>2916</v>
      </c>
      <c r="F98" t="s">
        <v>2919</v>
      </c>
      <c r="G98" t="s">
        <v>5442</v>
      </c>
      <c r="H98" t="s">
        <v>214</v>
      </c>
      <c r="I98" t="s">
        <v>4603</v>
      </c>
      <c r="J98" t="s">
        <v>2767</v>
      </c>
      <c r="K98" t="s">
        <v>235</v>
      </c>
    </row>
    <row r="99" spans="1:11">
      <c r="A99" s="69" t="s">
        <v>5439</v>
      </c>
      <c r="B99" t="s">
        <v>62</v>
      </c>
      <c r="C99" t="s">
        <v>3103</v>
      </c>
      <c r="D99" t="s">
        <v>35</v>
      </c>
      <c r="E99" t="s">
        <v>3104</v>
      </c>
      <c r="F99" t="s">
        <v>3106</v>
      </c>
      <c r="G99" t="s">
        <v>5441</v>
      </c>
      <c r="H99" t="s">
        <v>3105</v>
      </c>
      <c r="I99" t="s">
        <v>4603</v>
      </c>
      <c r="J99" t="s">
        <v>1346</v>
      </c>
      <c r="K99" t="s">
        <v>228</v>
      </c>
    </row>
    <row r="100" spans="1:11">
      <c r="A100" s="69" t="s">
        <v>5439</v>
      </c>
      <c r="B100" t="s">
        <v>62</v>
      </c>
      <c r="C100" t="s">
        <v>2920</v>
      </c>
      <c r="D100" t="s">
        <v>36</v>
      </c>
      <c r="E100" t="s">
        <v>2921</v>
      </c>
      <c r="F100" t="s">
        <v>2923</v>
      </c>
      <c r="G100" t="s">
        <v>5442</v>
      </c>
      <c r="H100" t="s">
        <v>3107</v>
      </c>
      <c r="I100" t="s">
        <v>4603</v>
      </c>
      <c r="J100" t="s">
        <v>2767</v>
      </c>
      <c r="K100" t="s">
        <v>235</v>
      </c>
    </row>
    <row r="101" spans="1:11">
      <c r="A101" s="69" t="s">
        <v>5439</v>
      </c>
      <c r="B101" t="s">
        <v>62</v>
      </c>
      <c r="C101" t="s">
        <v>3108</v>
      </c>
      <c r="D101" t="s">
        <v>36</v>
      </c>
      <c r="E101" t="s">
        <v>214</v>
      </c>
      <c r="F101" t="s">
        <v>3109</v>
      </c>
      <c r="G101" t="s">
        <v>5440</v>
      </c>
      <c r="H101" t="s">
        <v>214</v>
      </c>
      <c r="I101" t="s">
        <v>4603</v>
      </c>
      <c r="J101" t="s">
        <v>2412</v>
      </c>
      <c r="K101" t="s">
        <v>2413</v>
      </c>
    </row>
    <row r="102" spans="1:11">
      <c r="A102" s="69" t="s">
        <v>5439</v>
      </c>
      <c r="B102" t="s">
        <v>62</v>
      </c>
      <c r="C102" t="s">
        <v>3110</v>
      </c>
      <c r="D102" t="s">
        <v>36</v>
      </c>
      <c r="E102" t="s">
        <v>3111</v>
      </c>
      <c r="F102" t="s">
        <v>3112</v>
      </c>
      <c r="G102" t="s">
        <v>5441</v>
      </c>
      <c r="H102" t="s">
        <v>666</v>
      </c>
      <c r="I102" t="s">
        <v>4603</v>
      </c>
      <c r="J102" t="s">
        <v>1346</v>
      </c>
      <c r="K102" t="s">
        <v>228</v>
      </c>
    </row>
    <row r="103" spans="1:11">
      <c r="A103" s="69" t="s">
        <v>5439</v>
      </c>
      <c r="B103" t="s">
        <v>62</v>
      </c>
      <c r="C103" t="s">
        <v>3113</v>
      </c>
      <c r="D103" t="s">
        <v>38</v>
      </c>
      <c r="E103" t="s">
        <v>666</v>
      </c>
      <c r="G103" t="s">
        <v>5441</v>
      </c>
      <c r="H103" t="s">
        <v>666</v>
      </c>
      <c r="I103" t="s">
        <v>4603</v>
      </c>
      <c r="J103" t="s">
        <v>1346</v>
      </c>
      <c r="K103" t="s">
        <v>228</v>
      </c>
    </row>
    <row r="104" spans="1:11">
      <c r="A104" s="69" t="s">
        <v>5439</v>
      </c>
      <c r="B104" t="s">
        <v>62</v>
      </c>
      <c r="C104" t="s">
        <v>3114</v>
      </c>
      <c r="D104" t="s">
        <v>38</v>
      </c>
      <c r="E104" t="s">
        <v>3115</v>
      </c>
      <c r="F104" t="s">
        <v>3116</v>
      </c>
      <c r="G104" t="s">
        <v>5443</v>
      </c>
      <c r="H104" t="s">
        <v>1330</v>
      </c>
      <c r="I104" t="s">
        <v>4603</v>
      </c>
      <c r="J104" t="s">
        <v>2409</v>
      </c>
      <c r="K104" t="s">
        <v>1262</v>
      </c>
    </row>
    <row r="105" spans="1:11">
      <c r="A105" s="69" t="s">
        <v>5439</v>
      </c>
      <c r="B105" t="s">
        <v>62</v>
      </c>
      <c r="C105" t="s">
        <v>3117</v>
      </c>
      <c r="D105" t="s">
        <v>42</v>
      </c>
      <c r="E105" t="s">
        <v>214</v>
      </c>
      <c r="F105" t="s">
        <v>3118</v>
      </c>
      <c r="G105" t="s">
        <v>5440</v>
      </c>
      <c r="H105" t="s">
        <v>214</v>
      </c>
      <c r="I105" t="s">
        <v>4603</v>
      </c>
      <c r="J105" t="s">
        <v>2412</v>
      </c>
      <c r="K105" t="s">
        <v>2413</v>
      </c>
    </row>
    <row r="106" spans="1:11">
      <c r="A106" s="69" t="s">
        <v>5439</v>
      </c>
      <c r="B106" t="s">
        <v>62</v>
      </c>
      <c r="C106" t="s">
        <v>2927</v>
      </c>
      <c r="D106" t="s">
        <v>42</v>
      </c>
      <c r="E106" t="s">
        <v>2921</v>
      </c>
      <c r="F106" t="s">
        <v>2928</v>
      </c>
      <c r="G106" t="s">
        <v>5442</v>
      </c>
      <c r="H106" t="s">
        <v>3107</v>
      </c>
      <c r="I106" t="s">
        <v>4603</v>
      </c>
      <c r="J106" t="s">
        <v>2767</v>
      </c>
      <c r="K106" t="s">
        <v>235</v>
      </c>
    </row>
    <row r="107" spans="1:11">
      <c r="A107" s="69" t="s">
        <v>5439</v>
      </c>
      <c r="B107" t="s">
        <v>62</v>
      </c>
      <c r="C107" t="s">
        <v>3119</v>
      </c>
      <c r="D107" t="s">
        <v>42</v>
      </c>
      <c r="E107" t="s">
        <v>3120</v>
      </c>
      <c r="F107" t="s">
        <v>3121</v>
      </c>
      <c r="G107" t="s">
        <v>5441</v>
      </c>
      <c r="H107" t="s">
        <v>666</v>
      </c>
      <c r="I107" t="s">
        <v>4603</v>
      </c>
      <c r="J107" t="s">
        <v>1346</v>
      </c>
      <c r="K107" t="s">
        <v>228</v>
      </c>
    </row>
    <row r="108" spans="1:11">
      <c r="A108" s="69" t="s">
        <v>5439</v>
      </c>
      <c r="B108" t="s">
        <v>62</v>
      </c>
      <c r="C108" t="s">
        <v>3122</v>
      </c>
      <c r="D108" t="s">
        <v>44</v>
      </c>
      <c r="E108" t="s">
        <v>214</v>
      </c>
      <c r="F108" t="s">
        <v>3123</v>
      </c>
      <c r="G108" t="s">
        <v>5440</v>
      </c>
      <c r="H108" t="s">
        <v>214</v>
      </c>
      <c r="I108" t="s">
        <v>4603</v>
      </c>
      <c r="J108" t="s">
        <v>2412</v>
      </c>
      <c r="K108" t="s">
        <v>2413</v>
      </c>
    </row>
    <row r="109" spans="1:11">
      <c r="A109" s="69" t="s">
        <v>5439</v>
      </c>
      <c r="B109" t="s">
        <v>62</v>
      </c>
      <c r="C109" t="s">
        <v>2929</v>
      </c>
      <c r="D109" t="s">
        <v>44</v>
      </c>
      <c r="E109" t="s">
        <v>2921</v>
      </c>
      <c r="G109" t="s">
        <v>5442</v>
      </c>
      <c r="H109" t="s">
        <v>3107</v>
      </c>
      <c r="I109" t="s">
        <v>4603</v>
      </c>
      <c r="J109" t="s">
        <v>2767</v>
      </c>
      <c r="K109" t="s">
        <v>235</v>
      </c>
    </row>
    <row r="110" spans="1:11">
      <c r="A110" s="69" t="s">
        <v>5439</v>
      </c>
      <c r="B110" t="s">
        <v>62</v>
      </c>
      <c r="C110" t="s">
        <v>2930</v>
      </c>
      <c r="D110" t="s">
        <v>64</v>
      </c>
      <c r="E110" t="s">
        <v>2921</v>
      </c>
      <c r="G110" t="s">
        <v>5442</v>
      </c>
      <c r="H110" t="s">
        <v>3107</v>
      </c>
      <c r="I110" t="s">
        <v>4603</v>
      </c>
      <c r="J110" t="s">
        <v>2767</v>
      </c>
      <c r="K110" t="s">
        <v>235</v>
      </c>
    </row>
    <row r="111" spans="1:11">
      <c r="A111" s="69" t="s">
        <v>5439</v>
      </c>
      <c r="B111" t="s">
        <v>62</v>
      </c>
      <c r="C111" t="s">
        <v>3124</v>
      </c>
      <c r="D111" t="s">
        <v>63</v>
      </c>
      <c r="E111" t="s">
        <v>3083</v>
      </c>
      <c r="F111" t="s">
        <v>3125</v>
      </c>
      <c r="G111" t="s">
        <v>5440</v>
      </c>
      <c r="H111" t="s">
        <v>3083</v>
      </c>
      <c r="I111" t="s">
        <v>4603</v>
      </c>
      <c r="J111" t="s">
        <v>2412</v>
      </c>
      <c r="K111" t="s">
        <v>2413</v>
      </c>
    </row>
    <row r="112" spans="1:11">
      <c r="A112" s="69" t="s">
        <v>5439</v>
      </c>
      <c r="B112" t="s">
        <v>62</v>
      </c>
      <c r="C112" t="s">
        <v>3126</v>
      </c>
      <c r="D112" t="s">
        <v>64</v>
      </c>
      <c r="E112" t="s">
        <v>3127</v>
      </c>
      <c r="F112" t="s">
        <v>3128</v>
      </c>
      <c r="G112" t="s">
        <v>5440</v>
      </c>
      <c r="H112" t="s">
        <v>214</v>
      </c>
      <c r="I112" t="s">
        <v>4603</v>
      </c>
      <c r="J112" t="s">
        <v>2412</v>
      </c>
      <c r="K112" t="s">
        <v>2413</v>
      </c>
    </row>
    <row r="113" spans="1:11">
      <c r="A113" s="69" t="s">
        <v>5439</v>
      </c>
      <c r="B113" t="s">
        <v>62</v>
      </c>
      <c r="C113" t="s">
        <v>3129</v>
      </c>
      <c r="D113" t="s">
        <v>65</v>
      </c>
      <c r="E113" t="s">
        <v>3115</v>
      </c>
      <c r="F113" t="s">
        <v>3116</v>
      </c>
      <c r="G113" t="s">
        <v>5443</v>
      </c>
      <c r="H113" t="s">
        <v>1330</v>
      </c>
      <c r="I113" t="s">
        <v>4603</v>
      </c>
      <c r="J113" t="s">
        <v>2409</v>
      </c>
      <c r="K113" t="s">
        <v>1262</v>
      </c>
    </row>
    <row r="114" spans="1:11">
      <c r="A114" s="69" t="s">
        <v>5439</v>
      </c>
      <c r="B114" t="s">
        <v>62</v>
      </c>
      <c r="C114" t="s">
        <v>2932</v>
      </c>
      <c r="D114" t="s">
        <v>2933</v>
      </c>
      <c r="G114" t="s">
        <v>5427</v>
      </c>
      <c r="I114" t="s">
        <v>4603</v>
      </c>
    </row>
    <row r="115" spans="1:11">
      <c r="A115" s="69" t="s">
        <v>5439</v>
      </c>
      <c r="B115" t="s">
        <v>62</v>
      </c>
      <c r="C115" t="s">
        <v>2934</v>
      </c>
      <c r="D115" t="s">
        <v>2933</v>
      </c>
      <c r="G115" t="s">
        <v>5427</v>
      </c>
      <c r="I115" t="s">
        <v>4603</v>
      </c>
    </row>
    <row r="116" spans="1:11">
      <c r="A116" s="69" t="s">
        <v>5439</v>
      </c>
      <c r="B116" t="s">
        <v>62</v>
      </c>
      <c r="C116" t="s">
        <v>2935</v>
      </c>
      <c r="D116" t="s">
        <v>2936</v>
      </c>
      <c r="G116" t="s">
        <v>5427</v>
      </c>
      <c r="I116" t="s">
        <v>4603</v>
      </c>
    </row>
    <row r="117" spans="1:11">
      <c r="A117" s="69" t="s">
        <v>5439</v>
      </c>
      <c r="B117" t="s">
        <v>62</v>
      </c>
      <c r="C117" t="s">
        <v>2937</v>
      </c>
      <c r="D117" t="s">
        <v>2938</v>
      </c>
      <c r="G117" t="s">
        <v>5427</v>
      </c>
      <c r="I117" t="s">
        <v>4603</v>
      </c>
    </row>
    <row r="118" spans="1:11">
      <c r="A118" s="69" t="s">
        <v>5439</v>
      </c>
      <c r="B118" t="s">
        <v>62</v>
      </c>
      <c r="C118" t="s">
        <v>2939</v>
      </c>
      <c r="D118" t="s">
        <v>2938</v>
      </c>
      <c r="G118" t="s">
        <v>5427</v>
      </c>
      <c r="I118" t="s">
        <v>4603</v>
      </c>
    </row>
    <row r="119" spans="1:11">
      <c r="A119" s="69" t="s">
        <v>5439</v>
      </c>
      <c r="B119" t="s">
        <v>62</v>
      </c>
      <c r="C119" t="s">
        <v>2940</v>
      </c>
      <c r="D119" t="s">
        <v>2938</v>
      </c>
      <c r="G119" t="s">
        <v>5427</v>
      </c>
      <c r="I119" t="s">
        <v>4603</v>
      </c>
    </row>
    <row r="120" spans="1:11">
      <c r="A120" s="69" t="s">
        <v>5439</v>
      </c>
      <c r="B120" t="s">
        <v>62</v>
      </c>
      <c r="C120" t="s">
        <v>2941</v>
      </c>
      <c r="D120" t="s">
        <v>2938</v>
      </c>
      <c r="G120" t="s">
        <v>5427</v>
      </c>
      <c r="I120" t="s">
        <v>4603</v>
      </c>
    </row>
    <row r="121" spans="1:11">
      <c r="A121" s="69" t="s">
        <v>5439</v>
      </c>
      <c r="B121" t="s">
        <v>62</v>
      </c>
      <c r="C121" t="s">
        <v>2942</v>
      </c>
      <c r="D121" t="s">
        <v>36</v>
      </c>
      <c r="G121" t="s">
        <v>5427</v>
      </c>
      <c r="I121" t="s">
        <v>4603</v>
      </c>
    </row>
    <row r="122" spans="1:11">
      <c r="A122" s="69" t="s">
        <v>5439</v>
      </c>
      <c r="B122" t="s">
        <v>62</v>
      </c>
      <c r="C122" t="s">
        <v>2943</v>
      </c>
      <c r="D122" t="s">
        <v>35</v>
      </c>
      <c r="G122" t="s">
        <v>5427</v>
      </c>
      <c r="I122" t="s">
        <v>4603</v>
      </c>
    </row>
    <row r="123" spans="1:11">
      <c r="A123" s="69" t="s">
        <v>5439</v>
      </c>
      <c r="B123" t="s">
        <v>62</v>
      </c>
      <c r="C123" t="s">
        <v>2944</v>
      </c>
      <c r="D123" t="s">
        <v>40</v>
      </c>
      <c r="G123" t="s">
        <v>5427</v>
      </c>
      <c r="I123" t="s">
        <v>4603</v>
      </c>
    </row>
    <row r="124" spans="1:11">
      <c r="A124" s="69" t="s">
        <v>5439</v>
      </c>
      <c r="B124" t="s">
        <v>62</v>
      </c>
      <c r="C124" t="s">
        <v>2945</v>
      </c>
      <c r="D124" t="s">
        <v>2946</v>
      </c>
      <c r="G124" t="s">
        <v>5427</v>
      </c>
      <c r="I124" t="s">
        <v>4603</v>
      </c>
    </row>
    <row r="125" spans="1:11">
      <c r="A125" s="69" t="s">
        <v>5439</v>
      </c>
      <c r="B125" t="s">
        <v>62</v>
      </c>
      <c r="C125" t="s">
        <v>2947</v>
      </c>
      <c r="D125" t="s">
        <v>35</v>
      </c>
      <c r="G125" t="s">
        <v>5427</v>
      </c>
      <c r="I125" t="s">
        <v>4603</v>
      </c>
    </row>
    <row r="126" spans="1:11">
      <c r="A126" s="69" t="s">
        <v>5439</v>
      </c>
      <c r="B126" t="s">
        <v>62</v>
      </c>
      <c r="C126" t="s">
        <v>2948</v>
      </c>
      <c r="D126" t="s">
        <v>42</v>
      </c>
      <c r="E126" t="s">
        <v>2921</v>
      </c>
      <c r="F126" t="s">
        <v>2949</v>
      </c>
      <c r="G126" t="s">
        <v>5442</v>
      </c>
      <c r="H126" t="s">
        <v>3107</v>
      </c>
      <c r="I126" t="s">
        <v>4603</v>
      </c>
      <c r="J126" t="s">
        <v>2767</v>
      </c>
      <c r="K126" t="s">
        <v>235</v>
      </c>
    </row>
    <row r="127" spans="1:11">
      <c r="A127" s="69" t="s">
        <v>5439</v>
      </c>
      <c r="B127" t="s">
        <v>62</v>
      </c>
      <c r="C127" t="s">
        <v>3130</v>
      </c>
      <c r="D127" t="s">
        <v>2951</v>
      </c>
      <c r="E127" t="s">
        <v>3083</v>
      </c>
      <c r="G127" t="s">
        <v>5440</v>
      </c>
      <c r="H127" t="s">
        <v>3083</v>
      </c>
      <c r="I127" t="s">
        <v>4603</v>
      </c>
      <c r="J127" t="s">
        <v>2412</v>
      </c>
      <c r="K127" t="s">
        <v>2413</v>
      </c>
    </row>
    <row r="128" spans="1:11">
      <c r="A128" s="69" t="s">
        <v>5439</v>
      </c>
      <c r="B128" t="s">
        <v>62</v>
      </c>
      <c r="C128" t="s">
        <v>3131</v>
      </c>
      <c r="D128" t="s">
        <v>36</v>
      </c>
      <c r="E128" t="s">
        <v>3083</v>
      </c>
      <c r="G128" t="s">
        <v>5440</v>
      </c>
      <c r="H128" t="s">
        <v>3083</v>
      </c>
      <c r="I128" t="s">
        <v>4603</v>
      </c>
      <c r="J128" t="s">
        <v>2412</v>
      </c>
      <c r="K128" t="s">
        <v>2413</v>
      </c>
    </row>
    <row r="129" spans="1:11">
      <c r="A129" s="69" t="s">
        <v>5439</v>
      </c>
      <c r="B129" t="s">
        <v>62</v>
      </c>
      <c r="C129" t="s">
        <v>3132</v>
      </c>
      <c r="D129" t="s">
        <v>35</v>
      </c>
      <c r="E129" t="s">
        <v>666</v>
      </c>
      <c r="F129" t="s">
        <v>3133</v>
      </c>
      <c r="G129" t="s">
        <v>5441</v>
      </c>
      <c r="H129" t="s">
        <v>666</v>
      </c>
      <c r="I129" t="s">
        <v>4603</v>
      </c>
      <c r="J129" t="s">
        <v>1346</v>
      </c>
      <c r="K129" t="s">
        <v>228</v>
      </c>
    </row>
    <row r="130" spans="1:11">
      <c r="A130" s="69" t="s">
        <v>5439</v>
      </c>
      <c r="B130" t="s">
        <v>62</v>
      </c>
      <c r="C130" t="s">
        <v>3134</v>
      </c>
      <c r="D130" t="s">
        <v>33</v>
      </c>
      <c r="E130" t="s">
        <v>3083</v>
      </c>
      <c r="G130" t="s">
        <v>5440</v>
      </c>
      <c r="H130" t="s">
        <v>3083</v>
      </c>
      <c r="I130" t="s">
        <v>4603</v>
      </c>
      <c r="J130" t="s">
        <v>2412</v>
      </c>
      <c r="K130" t="s">
        <v>2413</v>
      </c>
    </row>
    <row r="131" spans="1:11">
      <c r="A131" s="69" t="s">
        <v>5439</v>
      </c>
      <c r="B131" t="s">
        <v>62</v>
      </c>
      <c r="C131" t="s">
        <v>3135</v>
      </c>
      <c r="D131" t="s">
        <v>3136</v>
      </c>
      <c r="E131" t="s">
        <v>1330</v>
      </c>
      <c r="F131" t="s">
        <v>3137</v>
      </c>
      <c r="G131" t="s">
        <v>5443</v>
      </c>
      <c r="H131" t="s">
        <v>1330</v>
      </c>
      <c r="I131" t="s">
        <v>4603</v>
      </c>
      <c r="J131" t="s">
        <v>2409</v>
      </c>
      <c r="K131" t="s">
        <v>1262</v>
      </c>
    </row>
    <row r="132" spans="1:11">
      <c r="A132" s="69" t="s">
        <v>5439</v>
      </c>
      <c r="B132" t="s">
        <v>66</v>
      </c>
      <c r="C132" t="s">
        <v>3139</v>
      </c>
      <c r="D132" t="s">
        <v>35</v>
      </c>
      <c r="E132" t="s">
        <v>666</v>
      </c>
      <c r="F132" t="s">
        <v>3140</v>
      </c>
      <c r="G132" t="s">
        <v>5441</v>
      </c>
      <c r="H132" t="s">
        <v>666</v>
      </c>
      <c r="I132" t="s">
        <v>4607</v>
      </c>
      <c r="J132" t="s">
        <v>1346</v>
      </c>
      <c r="K132" t="s">
        <v>228</v>
      </c>
    </row>
    <row r="133" spans="1:11">
      <c r="A133" s="69" t="s">
        <v>5439</v>
      </c>
      <c r="B133" t="s">
        <v>66</v>
      </c>
      <c r="C133" t="s">
        <v>3141</v>
      </c>
      <c r="D133" t="s">
        <v>35</v>
      </c>
      <c r="E133" t="s">
        <v>214</v>
      </c>
      <c r="G133" t="s">
        <v>5440</v>
      </c>
      <c r="H133" t="s">
        <v>214</v>
      </c>
      <c r="I133" t="s">
        <v>4607</v>
      </c>
      <c r="J133" t="s">
        <v>2412</v>
      </c>
      <c r="K133" t="s">
        <v>2413</v>
      </c>
    </row>
    <row r="134" spans="1:11">
      <c r="A134" s="69" t="s">
        <v>5439</v>
      </c>
      <c r="B134" t="s">
        <v>66</v>
      </c>
      <c r="C134" t="s">
        <v>3142</v>
      </c>
      <c r="D134" t="s">
        <v>35</v>
      </c>
      <c r="E134" t="s">
        <v>666</v>
      </c>
      <c r="F134" t="s">
        <v>3143</v>
      </c>
      <c r="G134" t="s">
        <v>5441</v>
      </c>
      <c r="H134" t="s">
        <v>666</v>
      </c>
      <c r="I134" t="s">
        <v>4607</v>
      </c>
      <c r="J134" t="s">
        <v>1346</v>
      </c>
      <c r="K134" t="s">
        <v>228</v>
      </c>
    </row>
    <row r="135" spans="1:11">
      <c r="A135" s="69" t="s">
        <v>5439</v>
      </c>
      <c r="B135" t="s">
        <v>66</v>
      </c>
      <c r="C135" t="s">
        <v>3144</v>
      </c>
      <c r="D135" t="s">
        <v>35</v>
      </c>
      <c r="E135" t="s">
        <v>214</v>
      </c>
      <c r="F135" t="s">
        <v>3145</v>
      </c>
      <c r="G135" t="s">
        <v>5440</v>
      </c>
      <c r="H135" t="s">
        <v>214</v>
      </c>
      <c r="I135" t="s">
        <v>4607</v>
      </c>
      <c r="J135" t="s">
        <v>2412</v>
      </c>
      <c r="K135" t="s">
        <v>2413</v>
      </c>
    </row>
    <row r="136" spans="1:11">
      <c r="A136" s="69" t="s">
        <v>5439</v>
      </c>
      <c r="B136" t="s">
        <v>66</v>
      </c>
      <c r="C136" t="s">
        <v>3146</v>
      </c>
      <c r="D136" t="s">
        <v>38</v>
      </c>
      <c r="E136" t="s">
        <v>3147</v>
      </c>
      <c r="F136" t="s">
        <v>3148</v>
      </c>
      <c r="G136" t="s">
        <v>5440</v>
      </c>
      <c r="H136" t="s">
        <v>214</v>
      </c>
      <c r="I136" t="s">
        <v>4607</v>
      </c>
      <c r="J136" t="s">
        <v>2412</v>
      </c>
      <c r="K136" t="s">
        <v>2413</v>
      </c>
    </row>
    <row r="137" spans="1:11">
      <c r="A137" s="69" t="s">
        <v>5439</v>
      </c>
      <c r="B137" t="s">
        <v>66</v>
      </c>
      <c r="C137" t="s">
        <v>3149</v>
      </c>
      <c r="D137" t="s">
        <v>40</v>
      </c>
      <c r="E137" t="s">
        <v>3150</v>
      </c>
      <c r="F137" t="s">
        <v>3151</v>
      </c>
      <c r="G137" t="s">
        <v>5440</v>
      </c>
      <c r="H137" t="s">
        <v>214</v>
      </c>
      <c r="I137" t="s">
        <v>4607</v>
      </c>
      <c r="J137" t="s">
        <v>2412</v>
      </c>
      <c r="K137" t="s">
        <v>2413</v>
      </c>
    </row>
    <row r="138" spans="1:11">
      <c r="A138" s="69" t="s">
        <v>5439</v>
      </c>
      <c r="B138" t="s">
        <v>66</v>
      </c>
      <c r="C138" t="s">
        <v>3152</v>
      </c>
      <c r="D138" t="s">
        <v>42</v>
      </c>
      <c r="E138" t="s">
        <v>214</v>
      </c>
      <c r="F138" t="s">
        <v>3153</v>
      </c>
      <c r="G138" t="s">
        <v>5440</v>
      </c>
      <c r="H138" t="s">
        <v>214</v>
      </c>
      <c r="I138" t="s">
        <v>4607</v>
      </c>
      <c r="J138" t="s">
        <v>2412</v>
      </c>
      <c r="K138" t="s">
        <v>2413</v>
      </c>
    </row>
    <row r="139" spans="1:11">
      <c r="A139" s="69" t="s">
        <v>5439</v>
      </c>
      <c r="B139" t="s">
        <v>66</v>
      </c>
      <c r="C139" t="s">
        <v>3154</v>
      </c>
      <c r="D139" t="s">
        <v>44</v>
      </c>
      <c r="E139" t="s">
        <v>214</v>
      </c>
      <c r="F139" t="s">
        <v>3155</v>
      </c>
      <c r="G139" t="s">
        <v>5440</v>
      </c>
      <c r="H139" t="s">
        <v>214</v>
      </c>
      <c r="I139" t="s">
        <v>4607</v>
      </c>
      <c r="J139" t="s">
        <v>2412</v>
      </c>
      <c r="K139" t="s">
        <v>2413</v>
      </c>
    </row>
    <row r="140" spans="1:11">
      <c r="A140" s="69" t="s">
        <v>5439</v>
      </c>
      <c r="B140" t="s">
        <v>66</v>
      </c>
      <c r="C140" t="s">
        <v>3156</v>
      </c>
      <c r="D140" t="s">
        <v>44</v>
      </c>
      <c r="E140" t="s">
        <v>214</v>
      </c>
      <c r="F140" t="s">
        <v>3157</v>
      </c>
      <c r="G140" t="s">
        <v>5440</v>
      </c>
      <c r="H140" t="s">
        <v>214</v>
      </c>
      <c r="I140" t="s">
        <v>4607</v>
      </c>
      <c r="J140" t="s">
        <v>2412</v>
      </c>
      <c r="K140" t="s">
        <v>2413</v>
      </c>
    </row>
    <row r="141" spans="1:11">
      <c r="A141" s="69" t="s">
        <v>5439</v>
      </c>
      <c r="B141" t="s">
        <v>66</v>
      </c>
      <c r="C141" t="s">
        <v>3158</v>
      </c>
      <c r="D141" t="s">
        <v>64</v>
      </c>
      <c r="E141" t="s">
        <v>214</v>
      </c>
      <c r="F141" t="s">
        <v>3159</v>
      </c>
      <c r="G141" t="s">
        <v>5440</v>
      </c>
      <c r="H141" t="s">
        <v>214</v>
      </c>
      <c r="I141" t="s">
        <v>4607</v>
      </c>
      <c r="J141" t="s">
        <v>2412</v>
      </c>
      <c r="K141" t="s">
        <v>2413</v>
      </c>
    </row>
    <row r="142" spans="1:11">
      <c r="A142" s="69" t="s">
        <v>5439</v>
      </c>
      <c r="B142" t="s">
        <v>66</v>
      </c>
      <c r="C142" t="s">
        <v>3160</v>
      </c>
      <c r="D142" t="s">
        <v>63</v>
      </c>
      <c r="E142" t="s">
        <v>214</v>
      </c>
      <c r="G142" t="s">
        <v>5440</v>
      </c>
      <c r="H142" t="s">
        <v>214</v>
      </c>
      <c r="I142" t="s">
        <v>4607</v>
      </c>
      <c r="J142" t="s">
        <v>2412</v>
      </c>
      <c r="K142" t="s">
        <v>2413</v>
      </c>
    </row>
    <row r="143" spans="1:11">
      <c r="A143" s="69" t="s">
        <v>5439</v>
      </c>
      <c r="B143" t="s">
        <v>66</v>
      </c>
      <c r="C143" t="s">
        <v>3161</v>
      </c>
      <c r="D143" t="s">
        <v>3162</v>
      </c>
      <c r="E143" t="s">
        <v>3083</v>
      </c>
      <c r="G143" t="s">
        <v>5440</v>
      </c>
      <c r="H143" t="s">
        <v>3083</v>
      </c>
      <c r="I143" t="s">
        <v>4607</v>
      </c>
      <c r="J143" t="s">
        <v>2412</v>
      </c>
      <c r="K143" t="s">
        <v>2413</v>
      </c>
    </row>
    <row r="144" spans="1:11">
      <c r="A144" s="69" t="s">
        <v>5439</v>
      </c>
      <c r="B144" t="s">
        <v>66</v>
      </c>
      <c r="C144" t="s">
        <v>3163</v>
      </c>
      <c r="D144" t="s">
        <v>2933</v>
      </c>
      <c r="E144" t="s">
        <v>3164</v>
      </c>
      <c r="G144" t="s">
        <v>5440</v>
      </c>
      <c r="H144" t="s">
        <v>214</v>
      </c>
      <c r="I144" t="s">
        <v>4607</v>
      </c>
      <c r="J144" t="s">
        <v>2412</v>
      </c>
      <c r="K144" t="s">
        <v>2413</v>
      </c>
    </row>
    <row r="145" spans="1:11">
      <c r="A145" s="69" t="s">
        <v>5439</v>
      </c>
      <c r="B145" t="s">
        <v>66</v>
      </c>
      <c r="C145" t="s">
        <v>3165</v>
      </c>
      <c r="D145" t="s">
        <v>2933</v>
      </c>
      <c r="E145" t="s">
        <v>666</v>
      </c>
      <c r="G145" t="s">
        <v>5441</v>
      </c>
      <c r="H145" t="s">
        <v>666</v>
      </c>
      <c r="I145" t="s">
        <v>4607</v>
      </c>
      <c r="J145" t="s">
        <v>1346</v>
      </c>
      <c r="K145" t="s">
        <v>228</v>
      </c>
    </row>
    <row r="146" spans="1:11">
      <c r="A146" s="69" t="s">
        <v>5439</v>
      </c>
      <c r="B146" t="s">
        <v>66</v>
      </c>
      <c r="C146" t="s">
        <v>2954</v>
      </c>
      <c r="D146" t="s">
        <v>40</v>
      </c>
      <c r="F146" t="s">
        <v>2955</v>
      </c>
      <c r="G146" t="s">
        <v>5427</v>
      </c>
      <c r="I146" t="s">
        <v>4607</v>
      </c>
    </row>
    <row r="147" spans="1:11">
      <c r="A147" s="69" t="s">
        <v>5439</v>
      </c>
      <c r="B147" t="s">
        <v>70</v>
      </c>
      <c r="C147" t="s">
        <v>3167</v>
      </c>
      <c r="D147" t="s">
        <v>36</v>
      </c>
      <c r="E147" t="s">
        <v>3083</v>
      </c>
      <c r="F147" t="s">
        <v>3168</v>
      </c>
      <c r="G147" t="s">
        <v>5440</v>
      </c>
      <c r="H147" t="s">
        <v>3083</v>
      </c>
      <c r="I147" t="s">
        <v>4611</v>
      </c>
      <c r="J147" t="s">
        <v>2412</v>
      </c>
      <c r="K147" t="s">
        <v>2413</v>
      </c>
    </row>
    <row r="148" spans="1:11">
      <c r="A148" s="69" t="s">
        <v>5439</v>
      </c>
      <c r="B148" t="s">
        <v>70</v>
      </c>
      <c r="C148" t="s">
        <v>3169</v>
      </c>
      <c r="D148" t="s">
        <v>38</v>
      </c>
      <c r="E148" t="s">
        <v>3083</v>
      </c>
      <c r="F148" t="s">
        <v>3170</v>
      </c>
      <c r="G148" t="s">
        <v>5440</v>
      </c>
      <c r="H148" t="s">
        <v>3083</v>
      </c>
      <c r="I148" t="s">
        <v>4611</v>
      </c>
      <c r="J148" t="s">
        <v>2412</v>
      </c>
      <c r="K148" t="s">
        <v>2413</v>
      </c>
    </row>
    <row r="149" spans="1:11">
      <c r="A149" s="69" t="s">
        <v>5439</v>
      </c>
      <c r="B149" t="s">
        <v>70</v>
      </c>
      <c r="C149" t="s">
        <v>3171</v>
      </c>
      <c r="D149" t="s">
        <v>40</v>
      </c>
      <c r="E149" t="s">
        <v>3172</v>
      </c>
      <c r="F149" t="s">
        <v>3173</v>
      </c>
      <c r="G149" t="s">
        <v>5441</v>
      </c>
      <c r="H149" t="s">
        <v>666</v>
      </c>
      <c r="I149" t="s">
        <v>4611</v>
      </c>
      <c r="J149" t="s">
        <v>1346</v>
      </c>
      <c r="K149" t="s">
        <v>228</v>
      </c>
    </row>
    <row r="150" spans="1:11">
      <c r="A150" s="69" t="s">
        <v>5439</v>
      </c>
      <c r="B150" t="s">
        <v>70</v>
      </c>
      <c r="C150" t="s">
        <v>3174</v>
      </c>
      <c r="D150" t="s">
        <v>42</v>
      </c>
      <c r="E150" t="s">
        <v>3175</v>
      </c>
      <c r="F150" t="s">
        <v>3176</v>
      </c>
      <c r="G150" t="s">
        <v>5440</v>
      </c>
      <c r="H150" t="s">
        <v>214</v>
      </c>
      <c r="I150" t="s">
        <v>4611</v>
      </c>
      <c r="J150" t="s">
        <v>2412</v>
      </c>
      <c r="K150" t="s">
        <v>2413</v>
      </c>
    </row>
    <row r="151" spans="1:11">
      <c r="A151" s="69" t="s">
        <v>5439</v>
      </c>
      <c r="B151" t="s">
        <v>70</v>
      </c>
      <c r="C151" t="s">
        <v>2957</v>
      </c>
      <c r="D151" t="s">
        <v>42</v>
      </c>
      <c r="E151" t="s">
        <v>2921</v>
      </c>
      <c r="F151" t="s">
        <v>2958</v>
      </c>
      <c r="G151" t="s">
        <v>5442</v>
      </c>
      <c r="H151" t="s">
        <v>3107</v>
      </c>
      <c r="I151" t="s">
        <v>4611</v>
      </c>
      <c r="J151" t="s">
        <v>2767</v>
      </c>
      <c r="K151" t="s">
        <v>235</v>
      </c>
    </row>
    <row r="152" spans="1:11">
      <c r="A152" s="69" t="s">
        <v>5439</v>
      </c>
      <c r="B152" t="s">
        <v>70</v>
      </c>
      <c r="C152" t="s">
        <v>2959</v>
      </c>
      <c r="D152" t="s">
        <v>42</v>
      </c>
      <c r="E152" t="s">
        <v>2960</v>
      </c>
      <c r="F152" t="s">
        <v>2962</v>
      </c>
      <c r="G152" t="s">
        <v>5442</v>
      </c>
      <c r="H152" t="s">
        <v>3177</v>
      </c>
      <c r="I152" t="s">
        <v>4611</v>
      </c>
      <c r="J152" t="s">
        <v>2767</v>
      </c>
      <c r="K152" t="s">
        <v>235</v>
      </c>
    </row>
    <row r="153" spans="1:11">
      <c r="A153" s="69" t="s">
        <v>5439</v>
      </c>
      <c r="B153" t="s">
        <v>70</v>
      </c>
      <c r="C153" t="s">
        <v>3178</v>
      </c>
      <c r="D153" t="s">
        <v>44</v>
      </c>
      <c r="E153" t="s">
        <v>214</v>
      </c>
      <c r="F153" t="s">
        <v>3179</v>
      </c>
      <c r="G153" t="s">
        <v>5440</v>
      </c>
      <c r="H153" t="s">
        <v>214</v>
      </c>
      <c r="I153" t="s">
        <v>4611</v>
      </c>
      <c r="J153" t="s">
        <v>2412</v>
      </c>
      <c r="K153" t="s">
        <v>2413</v>
      </c>
    </row>
    <row r="154" spans="1:11">
      <c r="A154" s="69" t="s">
        <v>5439</v>
      </c>
      <c r="B154" t="s">
        <v>70</v>
      </c>
      <c r="C154" t="s">
        <v>3180</v>
      </c>
      <c r="D154" t="s">
        <v>44</v>
      </c>
      <c r="E154" t="s">
        <v>214</v>
      </c>
      <c r="G154" t="s">
        <v>5440</v>
      </c>
      <c r="H154" t="s">
        <v>214</v>
      </c>
      <c r="I154" t="s">
        <v>4611</v>
      </c>
      <c r="J154" t="s">
        <v>2412</v>
      </c>
      <c r="K154" t="s">
        <v>2413</v>
      </c>
    </row>
    <row r="155" spans="1:11">
      <c r="A155" s="69" t="s">
        <v>5439</v>
      </c>
      <c r="B155" t="s">
        <v>70</v>
      </c>
      <c r="C155" t="s">
        <v>3181</v>
      </c>
      <c r="D155" t="s">
        <v>44</v>
      </c>
      <c r="E155" t="s">
        <v>3182</v>
      </c>
      <c r="F155" t="s">
        <v>3183</v>
      </c>
      <c r="G155" t="s">
        <v>5441</v>
      </c>
      <c r="H155" t="s">
        <v>3182</v>
      </c>
      <c r="I155" t="s">
        <v>4611</v>
      </c>
      <c r="J155" t="s">
        <v>1346</v>
      </c>
      <c r="K155" t="s">
        <v>228</v>
      </c>
    </row>
    <row r="156" spans="1:11">
      <c r="A156" s="69" t="s">
        <v>5439</v>
      </c>
      <c r="B156" t="s">
        <v>70</v>
      </c>
      <c r="C156" t="s">
        <v>3184</v>
      </c>
      <c r="D156" t="s">
        <v>63</v>
      </c>
      <c r="E156" t="s">
        <v>666</v>
      </c>
      <c r="F156" t="s">
        <v>3185</v>
      </c>
      <c r="G156" t="s">
        <v>5441</v>
      </c>
      <c r="H156" t="s">
        <v>666</v>
      </c>
      <c r="I156" t="s">
        <v>4611</v>
      </c>
      <c r="J156" t="s">
        <v>1346</v>
      </c>
      <c r="K156" t="s">
        <v>228</v>
      </c>
    </row>
    <row r="157" spans="1:11">
      <c r="A157" s="69" t="s">
        <v>5439</v>
      </c>
      <c r="B157" t="s">
        <v>70</v>
      </c>
      <c r="C157" t="s">
        <v>2963</v>
      </c>
      <c r="D157" t="s">
        <v>63</v>
      </c>
      <c r="E157" t="s">
        <v>2921</v>
      </c>
      <c r="F157" t="s">
        <v>2958</v>
      </c>
      <c r="G157" t="s">
        <v>5442</v>
      </c>
      <c r="H157" t="s">
        <v>3107</v>
      </c>
      <c r="I157" t="s">
        <v>4611</v>
      </c>
      <c r="J157" t="s">
        <v>2767</v>
      </c>
      <c r="K157" t="s">
        <v>235</v>
      </c>
    </row>
    <row r="158" spans="1:11">
      <c r="A158" s="69" t="s">
        <v>5439</v>
      </c>
      <c r="B158" t="s">
        <v>70</v>
      </c>
      <c r="C158" t="s">
        <v>2964</v>
      </c>
      <c r="D158" t="s">
        <v>64</v>
      </c>
      <c r="E158" t="s">
        <v>2965</v>
      </c>
      <c r="F158" t="s">
        <v>2968</v>
      </c>
      <c r="G158" t="s">
        <v>5440</v>
      </c>
      <c r="H158" t="s">
        <v>3083</v>
      </c>
      <c r="I158" t="s">
        <v>4611</v>
      </c>
      <c r="J158" t="s">
        <v>2412</v>
      </c>
      <c r="K158" t="s">
        <v>2413</v>
      </c>
    </row>
    <row r="159" spans="1:11">
      <c r="A159" s="69" t="s">
        <v>5439</v>
      </c>
      <c r="B159" t="s">
        <v>70</v>
      </c>
      <c r="C159" t="s">
        <v>3186</v>
      </c>
      <c r="D159" t="s">
        <v>65</v>
      </c>
      <c r="E159" t="s">
        <v>1330</v>
      </c>
      <c r="F159" t="s">
        <v>3187</v>
      </c>
      <c r="G159" t="s">
        <v>5443</v>
      </c>
      <c r="H159" t="s">
        <v>1330</v>
      </c>
      <c r="I159" t="s">
        <v>4611</v>
      </c>
      <c r="J159" t="s">
        <v>2409</v>
      </c>
      <c r="K159" t="s">
        <v>1262</v>
      </c>
    </row>
    <row r="160" spans="1:11">
      <c r="A160" s="69" t="s">
        <v>5439</v>
      </c>
      <c r="B160" t="s">
        <v>70</v>
      </c>
      <c r="C160" t="s">
        <v>2969</v>
      </c>
      <c r="D160" t="s">
        <v>35</v>
      </c>
      <c r="E160" t="s">
        <v>2921</v>
      </c>
      <c r="G160" t="s">
        <v>5442</v>
      </c>
      <c r="H160" t="s">
        <v>3107</v>
      </c>
      <c r="I160" t="s">
        <v>4611</v>
      </c>
      <c r="J160" t="s">
        <v>2767</v>
      </c>
      <c r="K160" t="s">
        <v>235</v>
      </c>
    </row>
    <row r="161" spans="1:11">
      <c r="A161" s="69" t="s">
        <v>5439</v>
      </c>
      <c r="B161" t="s">
        <v>70</v>
      </c>
      <c r="C161" t="s">
        <v>2970</v>
      </c>
      <c r="D161" t="s">
        <v>36</v>
      </c>
      <c r="G161" t="s">
        <v>5427</v>
      </c>
      <c r="I161" t="s">
        <v>4611</v>
      </c>
    </row>
    <row r="162" spans="1:11">
      <c r="A162" s="69" t="s">
        <v>5439</v>
      </c>
      <c r="B162" t="s">
        <v>70</v>
      </c>
      <c r="C162" t="s">
        <v>3188</v>
      </c>
      <c r="D162" t="s">
        <v>3189</v>
      </c>
      <c r="E162" t="s">
        <v>666</v>
      </c>
      <c r="F162" t="s">
        <v>3190</v>
      </c>
      <c r="G162" t="s">
        <v>5441</v>
      </c>
      <c r="H162" t="s">
        <v>666</v>
      </c>
      <c r="I162" t="s">
        <v>4611</v>
      </c>
      <c r="J162" t="s">
        <v>1346</v>
      </c>
      <c r="K162" t="s">
        <v>228</v>
      </c>
    </row>
    <row r="163" spans="1:11">
      <c r="A163" s="69" t="s">
        <v>5439</v>
      </c>
      <c r="B163" t="s">
        <v>71</v>
      </c>
      <c r="C163" t="s">
        <v>3192</v>
      </c>
      <c r="D163" t="s">
        <v>38</v>
      </c>
      <c r="E163" t="s">
        <v>214</v>
      </c>
      <c r="F163" t="s">
        <v>3193</v>
      </c>
      <c r="G163" t="s">
        <v>5440</v>
      </c>
      <c r="H163" t="s">
        <v>214</v>
      </c>
      <c r="I163" t="s">
        <v>4615</v>
      </c>
      <c r="J163" t="s">
        <v>2412</v>
      </c>
      <c r="K163" t="s">
        <v>2413</v>
      </c>
    </row>
    <row r="164" spans="1:11">
      <c r="A164" s="69" t="s">
        <v>5439</v>
      </c>
      <c r="B164" t="s">
        <v>71</v>
      </c>
      <c r="C164" t="s">
        <v>3194</v>
      </c>
      <c r="D164" t="s">
        <v>38</v>
      </c>
      <c r="E164" t="s">
        <v>666</v>
      </c>
      <c r="F164" t="s">
        <v>3195</v>
      </c>
      <c r="G164" t="s">
        <v>5441</v>
      </c>
      <c r="H164" t="s">
        <v>666</v>
      </c>
      <c r="I164" t="s">
        <v>4615</v>
      </c>
      <c r="J164" t="s">
        <v>1346</v>
      </c>
      <c r="K164" t="s">
        <v>228</v>
      </c>
    </row>
    <row r="165" spans="1:11">
      <c r="A165" s="69" t="s">
        <v>5439</v>
      </c>
      <c r="B165" t="s">
        <v>71</v>
      </c>
      <c r="C165" t="s">
        <v>2978</v>
      </c>
      <c r="D165" t="s">
        <v>40</v>
      </c>
      <c r="E165" t="s">
        <v>2921</v>
      </c>
      <c r="G165" t="s">
        <v>5442</v>
      </c>
      <c r="H165" t="s">
        <v>3107</v>
      </c>
      <c r="I165" t="s">
        <v>4615</v>
      </c>
      <c r="J165" t="s">
        <v>2767</v>
      </c>
      <c r="K165" t="s">
        <v>235</v>
      </c>
    </row>
    <row r="166" spans="1:11">
      <c r="A166" s="69" t="s">
        <v>5439</v>
      </c>
      <c r="B166" t="s">
        <v>71</v>
      </c>
      <c r="C166" t="s">
        <v>3196</v>
      </c>
      <c r="D166" t="s">
        <v>40</v>
      </c>
      <c r="E166" t="s">
        <v>3083</v>
      </c>
      <c r="F166" t="s">
        <v>3197</v>
      </c>
      <c r="G166" t="s">
        <v>5440</v>
      </c>
      <c r="H166" t="s">
        <v>3083</v>
      </c>
      <c r="I166" t="s">
        <v>4615</v>
      </c>
      <c r="J166" t="s">
        <v>2412</v>
      </c>
      <c r="K166" t="s">
        <v>2413</v>
      </c>
    </row>
    <row r="167" spans="1:11">
      <c r="A167" s="69" t="s">
        <v>5439</v>
      </c>
      <c r="B167" t="s">
        <v>71</v>
      </c>
      <c r="C167" t="s">
        <v>3198</v>
      </c>
      <c r="D167" t="s">
        <v>40</v>
      </c>
      <c r="E167" t="s">
        <v>666</v>
      </c>
      <c r="F167" t="s">
        <v>3199</v>
      </c>
      <c r="G167" t="s">
        <v>5441</v>
      </c>
      <c r="H167" t="s">
        <v>666</v>
      </c>
      <c r="I167" t="s">
        <v>4615</v>
      </c>
      <c r="J167" t="s">
        <v>1346</v>
      </c>
      <c r="K167" t="s">
        <v>228</v>
      </c>
    </row>
    <row r="168" spans="1:11">
      <c r="A168" s="69" t="s">
        <v>5439</v>
      </c>
      <c r="B168" t="s">
        <v>71</v>
      </c>
      <c r="C168" t="s">
        <v>3200</v>
      </c>
      <c r="D168" t="s">
        <v>40</v>
      </c>
      <c r="E168" t="s">
        <v>214</v>
      </c>
      <c r="F168" t="s">
        <v>3201</v>
      </c>
      <c r="G168" t="s">
        <v>5440</v>
      </c>
      <c r="H168" t="s">
        <v>214</v>
      </c>
      <c r="I168" t="s">
        <v>4615</v>
      </c>
      <c r="J168" t="s">
        <v>2412</v>
      </c>
      <c r="K168" t="s">
        <v>2413</v>
      </c>
    </row>
    <row r="169" spans="1:11">
      <c r="A169" s="69" t="s">
        <v>5439</v>
      </c>
      <c r="B169" t="s">
        <v>71</v>
      </c>
      <c r="C169" t="s">
        <v>3202</v>
      </c>
      <c r="D169" t="s">
        <v>42</v>
      </c>
      <c r="E169" t="s">
        <v>3083</v>
      </c>
      <c r="F169" t="s">
        <v>3203</v>
      </c>
      <c r="G169" t="s">
        <v>5440</v>
      </c>
      <c r="H169" t="s">
        <v>3083</v>
      </c>
      <c r="I169" t="s">
        <v>4615</v>
      </c>
      <c r="J169" t="s">
        <v>2412</v>
      </c>
      <c r="K169" t="s">
        <v>2413</v>
      </c>
    </row>
    <row r="170" spans="1:11">
      <c r="A170" s="69" t="s">
        <v>5439</v>
      </c>
      <c r="B170" t="s">
        <v>71</v>
      </c>
      <c r="C170" t="s">
        <v>2979</v>
      </c>
      <c r="D170" t="s">
        <v>42</v>
      </c>
      <c r="E170" t="s">
        <v>2960</v>
      </c>
      <c r="G170" t="s">
        <v>5442</v>
      </c>
      <c r="H170" t="s">
        <v>3177</v>
      </c>
      <c r="I170" t="s">
        <v>4615</v>
      </c>
      <c r="J170" t="s">
        <v>2767</v>
      </c>
      <c r="K170" t="s">
        <v>235</v>
      </c>
    </row>
    <row r="171" spans="1:11">
      <c r="A171" s="69" t="s">
        <v>5439</v>
      </c>
      <c r="B171" t="s">
        <v>71</v>
      </c>
      <c r="C171" t="s">
        <v>3204</v>
      </c>
      <c r="D171" t="s">
        <v>44</v>
      </c>
      <c r="E171" t="s">
        <v>214</v>
      </c>
      <c r="F171" t="s">
        <v>3205</v>
      </c>
      <c r="G171" t="s">
        <v>5440</v>
      </c>
      <c r="H171" t="s">
        <v>214</v>
      </c>
      <c r="I171" t="s">
        <v>4615</v>
      </c>
      <c r="J171" t="s">
        <v>2412</v>
      </c>
      <c r="K171" t="s">
        <v>2413</v>
      </c>
    </row>
    <row r="172" spans="1:11">
      <c r="A172" s="69" t="s">
        <v>5439</v>
      </c>
      <c r="B172" t="s">
        <v>71</v>
      </c>
      <c r="C172" t="s">
        <v>3206</v>
      </c>
      <c r="D172" t="s">
        <v>44</v>
      </c>
      <c r="E172" t="s">
        <v>214</v>
      </c>
      <c r="F172" t="s">
        <v>3207</v>
      </c>
      <c r="G172" t="s">
        <v>5440</v>
      </c>
      <c r="H172" t="s">
        <v>214</v>
      </c>
      <c r="I172" t="s">
        <v>4615</v>
      </c>
      <c r="J172" t="s">
        <v>2412</v>
      </c>
      <c r="K172" t="s">
        <v>2413</v>
      </c>
    </row>
    <row r="173" spans="1:11">
      <c r="A173" s="69" t="s">
        <v>5439</v>
      </c>
      <c r="B173" t="s">
        <v>71</v>
      </c>
      <c r="C173" t="s">
        <v>3208</v>
      </c>
      <c r="D173" t="s">
        <v>63</v>
      </c>
      <c r="E173" t="s">
        <v>3209</v>
      </c>
      <c r="F173" t="s">
        <v>3210</v>
      </c>
      <c r="G173" t="s">
        <v>5440</v>
      </c>
      <c r="H173" t="s">
        <v>214</v>
      </c>
      <c r="I173" t="s">
        <v>4615</v>
      </c>
      <c r="J173" t="s">
        <v>2412</v>
      </c>
      <c r="K173" t="s">
        <v>2413</v>
      </c>
    </row>
    <row r="174" spans="1:11">
      <c r="A174" s="69" t="s">
        <v>5439</v>
      </c>
      <c r="B174" t="s">
        <v>71</v>
      </c>
      <c r="C174" t="s">
        <v>3211</v>
      </c>
      <c r="D174" t="s">
        <v>63</v>
      </c>
      <c r="E174" t="s">
        <v>3083</v>
      </c>
      <c r="F174" t="s">
        <v>3212</v>
      </c>
      <c r="G174" t="s">
        <v>5440</v>
      </c>
      <c r="H174" t="s">
        <v>3083</v>
      </c>
      <c r="I174" t="s">
        <v>4615</v>
      </c>
      <c r="J174" t="s">
        <v>2412</v>
      </c>
      <c r="K174" t="s">
        <v>2413</v>
      </c>
    </row>
    <row r="175" spans="1:11">
      <c r="A175" s="69" t="s">
        <v>5439</v>
      </c>
      <c r="B175" t="s">
        <v>71</v>
      </c>
      <c r="C175" t="s">
        <v>3213</v>
      </c>
      <c r="D175" t="s">
        <v>63</v>
      </c>
      <c r="E175" t="s">
        <v>3214</v>
      </c>
      <c r="F175" t="s">
        <v>3215</v>
      </c>
      <c r="G175" t="s">
        <v>5440</v>
      </c>
      <c r="H175" t="s">
        <v>3083</v>
      </c>
      <c r="I175" t="s">
        <v>4615</v>
      </c>
      <c r="J175" t="s">
        <v>2412</v>
      </c>
      <c r="K175" t="s">
        <v>2413</v>
      </c>
    </row>
    <row r="176" spans="1:11">
      <c r="A176" s="69" t="s">
        <v>5439</v>
      </c>
      <c r="B176" t="s">
        <v>71</v>
      </c>
      <c r="C176" t="s">
        <v>3216</v>
      </c>
      <c r="D176" t="s">
        <v>64</v>
      </c>
      <c r="E176" t="s">
        <v>3083</v>
      </c>
      <c r="F176" t="s">
        <v>3217</v>
      </c>
      <c r="G176" t="s">
        <v>5440</v>
      </c>
      <c r="H176" t="s">
        <v>3083</v>
      </c>
      <c r="I176" t="s">
        <v>4615</v>
      </c>
      <c r="J176" t="s">
        <v>2412</v>
      </c>
      <c r="K176" t="s">
        <v>2413</v>
      </c>
    </row>
    <row r="177" spans="1:11">
      <c r="A177" s="69" t="s">
        <v>5439</v>
      </c>
      <c r="B177" t="s">
        <v>71</v>
      </c>
      <c r="C177" t="s">
        <v>2980</v>
      </c>
      <c r="D177" t="s">
        <v>64</v>
      </c>
      <c r="E177" t="s">
        <v>2921</v>
      </c>
      <c r="F177" t="s">
        <v>2981</v>
      </c>
      <c r="G177" t="s">
        <v>5442</v>
      </c>
      <c r="H177" t="s">
        <v>3107</v>
      </c>
      <c r="I177" t="s">
        <v>4615</v>
      </c>
      <c r="J177" t="s">
        <v>2767</v>
      </c>
      <c r="K177" t="s">
        <v>235</v>
      </c>
    </row>
    <row r="178" spans="1:11">
      <c r="A178" s="69" t="s">
        <v>5439</v>
      </c>
      <c r="B178" t="s">
        <v>71</v>
      </c>
      <c r="C178" t="s">
        <v>3218</v>
      </c>
      <c r="D178" t="s">
        <v>65</v>
      </c>
      <c r="E178" t="s">
        <v>214</v>
      </c>
      <c r="F178" t="s">
        <v>3219</v>
      </c>
      <c r="G178" t="s">
        <v>5440</v>
      </c>
      <c r="H178" t="s">
        <v>214</v>
      </c>
      <c r="I178" t="s">
        <v>4615</v>
      </c>
      <c r="J178" t="s">
        <v>2412</v>
      </c>
      <c r="K178" t="s">
        <v>2413</v>
      </c>
    </row>
    <row r="179" spans="1:11">
      <c r="A179" s="69" t="s">
        <v>5439</v>
      </c>
      <c r="B179" t="s">
        <v>71</v>
      </c>
      <c r="C179" t="s">
        <v>3220</v>
      </c>
      <c r="E179" t="s">
        <v>3221</v>
      </c>
      <c r="F179" t="s">
        <v>3222</v>
      </c>
      <c r="G179" t="s">
        <v>5441</v>
      </c>
      <c r="H179" t="s">
        <v>1902</v>
      </c>
      <c r="I179" t="s">
        <v>4615</v>
      </c>
      <c r="J179" t="s">
        <v>1346</v>
      </c>
      <c r="K179" t="s">
        <v>228</v>
      </c>
    </row>
    <row r="180" spans="1:11">
      <c r="A180" s="69" t="s">
        <v>5439</v>
      </c>
      <c r="B180" t="s">
        <v>71</v>
      </c>
      <c r="C180" t="s">
        <v>3223</v>
      </c>
      <c r="D180" t="s">
        <v>3224</v>
      </c>
      <c r="E180" t="s">
        <v>1330</v>
      </c>
      <c r="G180" t="s">
        <v>5443</v>
      </c>
      <c r="H180" t="s">
        <v>1330</v>
      </c>
      <c r="I180" t="s">
        <v>4615</v>
      </c>
      <c r="J180" t="s">
        <v>2409</v>
      </c>
      <c r="K180" t="s">
        <v>1262</v>
      </c>
    </row>
    <row r="181" spans="1:11">
      <c r="A181" s="69" t="s">
        <v>5439</v>
      </c>
      <c r="B181" t="s">
        <v>73</v>
      </c>
      <c r="C181" t="s">
        <v>3226</v>
      </c>
      <c r="D181" t="s">
        <v>36</v>
      </c>
      <c r="E181" t="s">
        <v>666</v>
      </c>
      <c r="G181" t="s">
        <v>5441</v>
      </c>
      <c r="H181" t="s">
        <v>666</v>
      </c>
      <c r="I181" t="s">
        <v>4619</v>
      </c>
      <c r="J181" t="s">
        <v>1346</v>
      </c>
      <c r="K181" t="s">
        <v>228</v>
      </c>
    </row>
    <row r="182" spans="1:11">
      <c r="A182" s="69" t="s">
        <v>5439</v>
      </c>
      <c r="B182" t="s">
        <v>73</v>
      </c>
      <c r="C182" t="s">
        <v>3227</v>
      </c>
      <c r="D182" t="s">
        <v>36</v>
      </c>
      <c r="E182" t="s">
        <v>3083</v>
      </c>
      <c r="F182" t="s">
        <v>3228</v>
      </c>
      <c r="G182" t="s">
        <v>5440</v>
      </c>
      <c r="H182" t="s">
        <v>3083</v>
      </c>
      <c r="I182" t="s">
        <v>4619</v>
      </c>
      <c r="J182" t="s">
        <v>2412</v>
      </c>
      <c r="K182" t="s">
        <v>2413</v>
      </c>
    </row>
    <row r="183" spans="1:11">
      <c r="A183" s="69" t="s">
        <v>5439</v>
      </c>
      <c r="B183" t="s">
        <v>73</v>
      </c>
      <c r="C183" t="s">
        <v>3229</v>
      </c>
      <c r="D183" t="s">
        <v>42</v>
      </c>
      <c r="E183" t="s">
        <v>3230</v>
      </c>
      <c r="F183" t="s">
        <v>3231</v>
      </c>
      <c r="G183" t="s">
        <v>5441</v>
      </c>
      <c r="H183" t="s">
        <v>666</v>
      </c>
      <c r="I183" t="s">
        <v>4619</v>
      </c>
      <c r="J183" t="s">
        <v>1346</v>
      </c>
      <c r="K183" t="s">
        <v>228</v>
      </c>
    </row>
    <row r="184" spans="1:11">
      <c r="A184" s="69" t="s">
        <v>5439</v>
      </c>
      <c r="B184" t="s">
        <v>73</v>
      </c>
      <c r="C184" t="s">
        <v>3232</v>
      </c>
      <c r="D184" t="s">
        <v>36</v>
      </c>
      <c r="E184" t="s">
        <v>214</v>
      </c>
      <c r="F184" t="s">
        <v>3233</v>
      </c>
      <c r="G184" t="s">
        <v>5440</v>
      </c>
      <c r="H184" t="s">
        <v>214</v>
      </c>
      <c r="I184" t="s">
        <v>4619</v>
      </c>
      <c r="J184" t="s">
        <v>2412</v>
      </c>
      <c r="K184" t="s">
        <v>2413</v>
      </c>
    </row>
    <row r="185" spans="1:11">
      <c r="A185" s="69" t="s">
        <v>5439</v>
      </c>
      <c r="B185" t="s">
        <v>73</v>
      </c>
      <c r="C185" t="s">
        <v>3234</v>
      </c>
      <c r="D185" t="s">
        <v>36</v>
      </c>
      <c r="E185" t="s">
        <v>3083</v>
      </c>
      <c r="F185" t="s">
        <v>3235</v>
      </c>
      <c r="G185" t="s">
        <v>5440</v>
      </c>
      <c r="H185" t="s">
        <v>3083</v>
      </c>
      <c r="I185" t="s">
        <v>4619</v>
      </c>
      <c r="J185" t="s">
        <v>2412</v>
      </c>
      <c r="K185" t="s">
        <v>2413</v>
      </c>
    </row>
    <row r="186" spans="1:11">
      <c r="A186" s="69" t="s">
        <v>5439</v>
      </c>
      <c r="B186" t="s">
        <v>73</v>
      </c>
      <c r="C186" t="s">
        <v>2985</v>
      </c>
      <c r="D186" t="s">
        <v>36</v>
      </c>
      <c r="E186" t="s">
        <v>2960</v>
      </c>
      <c r="G186" t="s">
        <v>5442</v>
      </c>
      <c r="H186" t="s">
        <v>3177</v>
      </c>
      <c r="I186" t="s">
        <v>4619</v>
      </c>
      <c r="J186" t="s">
        <v>2767</v>
      </c>
      <c r="K186" t="s">
        <v>235</v>
      </c>
    </row>
    <row r="187" spans="1:11">
      <c r="A187" s="69" t="s">
        <v>5439</v>
      </c>
      <c r="B187" t="s">
        <v>73</v>
      </c>
      <c r="C187" t="s">
        <v>3236</v>
      </c>
      <c r="D187" t="s">
        <v>36</v>
      </c>
      <c r="E187" t="s">
        <v>214</v>
      </c>
      <c r="F187" t="s">
        <v>3237</v>
      </c>
      <c r="G187" t="s">
        <v>5440</v>
      </c>
      <c r="H187" t="s">
        <v>214</v>
      </c>
      <c r="I187" t="s">
        <v>4619</v>
      </c>
      <c r="J187" t="s">
        <v>2412</v>
      </c>
      <c r="K187" t="s">
        <v>2413</v>
      </c>
    </row>
    <row r="188" spans="1:11">
      <c r="A188" s="69" t="s">
        <v>5439</v>
      </c>
      <c r="B188" t="s">
        <v>73</v>
      </c>
      <c r="C188" t="s">
        <v>2986</v>
      </c>
      <c r="D188" t="s">
        <v>36</v>
      </c>
      <c r="F188" t="s">
        <v>2987</v>
      </c>
      <c r="G188" t="s">
        <v>5427</v>
      </c>
      <c r="I188" t="s">
        <v>4619</v>
      </c>
    </row>
    <row r="189" spans="1:11">
      <c r="A189" s="69" t="s">
        <v>5439</v>
      </c>
      <c r="B189" t="s">
        <v>73</v>
      </c>
      <c r="C189" t="s">
        <v>3238</v>
      </c>
      <c r="D189" t="s">
        <v>40</v>
      </c>
      <c r="E189" t="s">
        <v>3239</v>
      </c>
      <c r="F189" t="s">
        <v>3240</v>
      </c>
      <c r="G189" t="s">
        <v>5441</v>
      </c>
      <c r="H189" t="s">
        <v>666</v>
      </c>
      <c r="I189" t="s">
        <v>4619</v>
      </c>
      <c r="J189" t="s">
        <v>1346</v>
      </c>
      <c r="K189" t="s">
        <v>228</v>
      </c>
    </row>
    <row r="190" spans="1:11">
      <c r="A190" s="69" t="s">
        <v>5439</v>
      </c>
      <c r="B190" t="s">
        <v>73</v>
      </c>
      <c r="C190" t="s">
        <v>3241</v>
      </c>
      <c r="D190" t="s">
        <v>40</v>
      </c>
      <c r="E190" t="s">
        <v>3083</v>
      </c>
      <c r="F190" t="s">
        <v>3242</v>
      </c>
      <c r="G190" t="s">
        <v>5440</v>
      </c>
      <c r="H190" t="s">
        <v>3083</v>
      </c>
      <c r="I190" t="s">
        <v>4619</v>
      </c>
      <c r="J190" t="s">
        <v>2412</v>
      </c>
      <c r="K190" t="s">
        <v>2413</v>
      </c>
    </row>
    <row r="191" spans="1:11">
      <c r="A191" s="69" t="s">
        <v>5439</v>
      </c>
      <c r="B191" t="s">
        <v>73</v>
      </c>
      <c r="C191" t="s">
        <v>3243</v>
      </c>
      <c r="D191" t="s">
        <v>40</v>
      </c>
      <c r="E191" t="s">
        <v>666</v>
      </c>
      <c r="F191" t="s">
        <v>3244</v>
      </c>
      <c r="G191" t="s">
        <v>5441</v>
      </c>
      <c r="H191" t="s">
        <v>666</v>
      </c>
      <c r="I191" t="s">
        <v>4619</v>
      </c>
      <c r="J191" t="s">
        <v>1346</v>
      </c>
      <c r="K191" t="s">
        <v>228</v>
      </c>
    </row>
    <row r="192" spans="1:11">
      <c r="A192" s="69" t="s">
        <v>5439</v>
      </c>
      <c r="B192" t="s">
        <v>73</v>
      </c>
      <c r="C192" t="s">
        <v>3245</v>
      </c>
      <c r="D192" t="s">
        <v>40</v>
      </c>
      <c r="E192" t="s">
        <v>214</v>
      </c>
      <c r="F192" t="s">
        <v>3246</v>
      </c>
      <c r="G192" t="s">
        <v>5440</v>
      </c>
      <c r="H192" t="s">
        <v>214</v>
      </c>
      <c r="I192" t="s">
        <v>4619</v>
      </c>
      <c r="J192" t="s">
        <v>2412</v>
      </c>
      <c r="K192" t="s">
        <v>2413</v>
      </c>
    </row>
    <row r="193" spans="1:11">
      <c r="A193" s="69" t="s">
        <v>5439</v>
      </c>
      <c r="B193" t="s">
        <v>73</v>
      </c>
      <c r="C193" t="s">
        <v>3247</v>
      </c>
      <c r="D193" t="s">
        <v>42</v>
      </c>
      <c r="E193" t="s">
        <v>3239</v>
      </c>
      <c r="F193" t="s">
        <v>3248</v>
      </c>
      <c r="G193" t="s">
        <v>5441</v>
      </c>
      <c r="H193" t="s">
        <v>666</v>
      </c>
      <c r="I193" t="s">
        <v>4619</v>
      </c>
      <c r="J193" t="s">
        <v>1346</v>
      </c>
      <c r="K193" t="s">
        <v>228</v>
      </c>
    </row>
    <row r="194" spans="1:11">
      <c r="A194" s="69" t="s">
        <v>5439</v>
      </c>
      <c r="B194" t="s">
        <v>73</v>
      </c>
      <c r="C194" t="s">
        <v>3249</v>
      </c>
      <c r="D194" t="s">
        <v>42</v>
      </c>
      <c r="E194" t="s">
        <v>3083</v>
      </c>
      <c r="F194" t="s">
        <v>3250</v>
      </c>
      <c r="G194" t="s">
        <v>5440</v>
      </c>
      <c r="H194" t="s">
        <v>3083</v>
      </c>
      <c r="I194" t="s">
        <v>4619</v>
      </c>
      <c r="J194" t="s">
        <v>2412</v>
      </c>
      <c r="K194" t="s">
        <v>2413</v>
      </c>
    </row>
    <row r="195" spans="1:11">
      <c r="A195" s="69" t="s">
        <v>5439</v>
      </c>
      <c r="B195" t="s">
        <v>73</v>
      </c>
      <c r="C195" t="s">
        <v>2988</v>
      </c>
      <c r="D195" t="s">
        <v>42</v>
      </c>
      <c r="E195" t="s">
        <v>2989</v>
      </c>
      <c r="F195" t="s">
        <v>2990</v>
      </c>
      <c r="G195" t="s">
        <v>5442</v>
      </c>
      <c r="H195" t="s">
        <v>3251</v>
      </c>
      <c r="I195" t="s">
        <v>4619</v>
      </c>
      <c r="J195" t="s">
        <v>2767</v>
      </c>
      <c r="K195" t="s">
        <v>235</v>
      </c>
    </row>
    <row r="196" spans="1:11">
      <c r="A196" s="69" t="s">
        <v>5439</v>
      </c>
      <c r="B196" t="s">
        <v>73</v>
      </c>
      <c r="C196" t="s">
        <v>3252</v>
      </c>
      <c r="D196" t="s">
        <v>42</v>
      </c>
      <c r="E196" t="s">
        <v>666</v>
      </c>
      <c r="F196" t="s">
        <v>3253</v>
      </c>
      <c r="G196" t="s">
        <v>5441</v>
      </c>
      <c r="H196" t="s">
        <v>666</v>
      </c>
      <c r="I196" t="s">
        <v>4619</v>
      </c>
      <c r="J196" t="s">
        <v>1346</v>
      </c>
      <c r="K196" t="s">
        <v>228</v>
      </c>
    </row>
    <row r="197" spans="1:11">
      <c r="A197" s="69" t="s">
        <v>5439</v>
      </c>
      <c r="B197" t="s">
        <v>73</v>
      </c>
      <c r="C197" t="s">
        <v>3254</v>
      </c>
      <c r="D197" t="s">
        <v>44</v>
      </c>
      <c r="E197" t="s">
        <v>3083</v>
      </c>
      <c r="F197" t="s">
        <v>3255</v>
      </c>
      <c r="G197" t="s">
        <v>5440</v>
      </c>
      <c r="H197" t="s">
        <v>3083</v>
      </c>
      <c r="I197" t="s">
        <v>4619</v>
      </c>
      <c r="J197" t="s">
        <v>2412</v>
      </c>
      <c r="K197" t="s">
        <v>2413</v>
      </c>
    </row>
    <row r="198" spans="1:11">
      <c r="A198" s="69" t="s">
        <v>5439</v>
      </c>
      <c r="B198" t="s">
        <v>73</v>
      </c>
      <c r="C198" t="s">
        <v>2991</v>
      </c>
      <c r="D198" t="s">
        <v>44</v>
      </c>
      <c r="E198" t="s">
        <v>2921</v>
      </c>
      <c r="F198" t="s">
        <v>2992</v>
      </c>
      <c r="G198" t="s">
        <v>5442</v>
      </c>
      <c r="H198" t="s">
        <v>3107</v>
      </c>
      <c r="I198" t="s">
        <v>4619</v>
      </c>
      <c r="J198" t="s">
        <v>2767</v>
      </c>
      <c r="K198" t="s">
        <v>235</v>
      </c>
    </row>
    <row r="199" spans="1:11">
      <c r="A199" s="69" t="s">
        <v>5439</v>
      </c>
      <c r="B199" t="s">
        <v>73</v>
      </c>
      <c r="C199" t="s">
        <v>3256</v>
      </c>
      <c r="D199" t="s">
        <v>44</v>
      </c>
      <c r="E199" t="s">
        <v>3083</v>
      </c>
      <c r="F199" t="s">
        <v>3257</v>
      </c>
      <c r="G199" t="s">
        <v>5440</v>
      </c>
      <c r="H199" t="s">
        <v>3083</v>
      </c>
      <c r="I199" t="s">
        <v>4619</v>
      </c>
      <c r="J199" t="s">
        <v>2412</v>
      </c>
      <c r="K199" t="s">
        <v>2413</v>
      </c>
    </row>
    <row r="200" spans="1:11">
      <c r="A200" s="69" t="s">
        <v>5439</v>
      </c>
      <c r="B200" t="s">
        <v>73</v>
      </c>
      <c r="C200" t="s">
        <v>3258</v>
      </c>
      <c r="D200" t="s">
        <v>63</v>
      </c>
      <c r="E200" t="s">
        <v>3083</v>
      </c>
      <c r="F200" t="s">
        <v>3259</v>
      </c>
      <c r="G200" t="s">
        <v>5440</v>
      </c>
      <c r="H200" t="s">
        <v>3083</v>
      </c>
      <c r="I200" t="s">
        <v>4619</v>
      </c>
      <c r="J200" t="s">
        <v>2412</v>
      </c>
      <c r="K200" t="s">
        <v>2413</v>
      </c>
    </row>
    <row r="201" spans="1:11">
      <c r="A201" s="69" t="s">
        <v>5439</v>
      </c>
      <c r="B201" t="s">
        <v>73</v>
      </c>
      <c r="C201" t="s">
        <v>3260</v>
      </c>
      <c r="D201" t="s">
        <v>64</v>
      </c>
      <c r="E201" t="s">
        <v>3083</v>
      </c>
      <c r="F201" t="s">
        <v>3261</v>
      </c>
      <c r="G201" t="s">
        <v>5440</v>
      </c>
      <c r="H201" t="s">
        <v>3083</v>
      </c>
      <c r="I201" t="s">
        <v>4619</v>
      </c>
      <c r="J201" t="s">
        <v>2412</v>
      </c>
      <c r="K201" t="s">
        <v>2413</v>
      </c>
    </row>
    <row r="202" spans="1:11">
      <c r="A202" s="69" t="s">
        <v>5439</v>
      </c>
      <c r="B202" t="s">
        <v>73</v>
      </c>
      <c r="C202" t="s">
        <v>3262</v>
      </c>
      <c r="D202" t="s">
        <v>2946</v>
      </c>
      <c r="E202" t="s">
        <v>3263</v>
      </c>
      <c r="F202" t="s">
        <v>3264</v>
      </c>
      <c r="G202" t="s">
        <v>5441</v>
      </c>
      <c r="H202" t="s">
        <v>3263</v>
      </c>
      <c r="I202" t="s">
        <v>4619</v>
      </c>
      <c r="J202" t="s">
        <v>1346</v>
      </c>
      <c r="K202" t="s">
        <v>228</v>
      </c>
    </row>
    <row r="203" spans="1:11">
      <c r="A203" s="69" t="s">
        <v>5439</v>
      </c>
      <c r="B203" t="s">
        <v>73</v>
      </c>
      <c r="C203" t="s">
        <v>2993</v>
      </c>
      <c r="D203" t="s">
        <v>65</v>
      </c>
      <c r="G203" t="s">
        <v>5427</v>
      </c>
      <c r="I203" t="s">
        <v>4619</v>
      </c>
    </row>
    <row r="204" spans="1:11">
      <c r="A204" s="69" t="s">
        <v>5439</v>
      </c>
      <c r="B204" t="s">
        <v>73</v>
      </c>
      <c r="C204" t="s">
        <v>2994</v>
      </c>
      <c r="D204" t="s">
        <v>40</v>
      </c>
      <c r="G204" t="s">
        <v>5427</v>
      </c>
      <c r="I204" t="s">
        <v>4619</v>
      </c>
    </row>
    <row r="205" spans="1:11">
      <c r="A205" s="69" t="s">
        <v>5439</v>
      </c>
      <c r="B205" t="s">
        <v>73</v>
      </c>
      <c r="C205" t="s">
        <v>2995</v>
      </c>
      <c r="D205" t="s">
        <v>42</v>
      </c>
      <c r="G205" t="s">
        <v>5427</v>
      </c>
      <c r="I205" t="s">
        <v>4619</v>
      </c>
    </row>
    <row r="206" spans="1:11">
      <c r="A206" s="69" t="s">
        <v>5439</v>
      </c>
      <c r="B206" t="s">
        <v>73</v>
      </c>
      <c r="C206" t="s">
        <v>2996</v>
      </c>
      <c r="D206" t="s">
        <v>42</v>
      </c>
      <c r="G206" t="s">
        <v>5427</v>
      </c>
      <c r="I206" t="s">
        <v>4619</v>
      </c>
    </row>
    <row r="207" spans="1:11">
      <c r="A207" s="69" t="s">
        <v>5439</v>
      </c>
      <c r="B207" t="s">
        <v>73</v>
      </c>
      <c r="C207" t="s">
        <v>2997</v>
      </c>
      <c r="D207" t="s">
        <v>2946</v>
      </c>
      <c r="G207" t="s">
        <v>5427</v>
      </c>
      <c r="I207" t="s">
        <v>4619</v>
      </c>
    </row>
    <row r="208" spans="1:11">
      <c r="A208" s="69" t="s">
        <v>5439</v>
      </c>
      <c r="B208" t="s">
        <v>73</v>
      </c>
      <c r="C208" t="s">
        <v>2998</v>
      </c>
      <c r="D208" t="s">
        <v>63</v>
      </c>
      <c r="G208" t="s">
        <v>5427</v>
      </c>
      <c r="I208" t="s">
        <v>4619</v>
      </c>
    </row>
    <row r="209" spans="1:11">
      <c r="A209" s="69" t="s">
        <v>5439</v>
      </c>
      <c r="B209" t="s">
        <v>73</v>
      </c>
      <c r="C209" t="s">
        <v>2999</v>
      </c>
      <c r="D209" t="s">
        <v>2946</v>
      </c>
      <c r="G209" t="s">
        <v>5427</v>
      </c>
      <c r="I209" t="s">
        <v>4619</v>
      </c>
    </row>
    <row r="210" spans="1:11">
      <c r="A210" s="69" t="s">
        <v>5439</v>
      </c>
      <c r="B210" t="s">
        <v>73</v>
      </c>
      <c r="C210" t="s">
        <v>3265</v>
      </c>
      <c r="D210" t="s">
        <v>3266</v>
      </c>
      <c r="E210" t="s">
        <v>3083</v>
      </c>
      <c r="G210" t="s">
        <v>5440</v>
      </c>
      <c r="H210" t="s">
        <v>3083</v>
      </c>
      <c r="I210" t="s">
        <v>4619</v>
      </c>
      <c r="J210" t="s">
        <v>2412</v>
      </c>
      <c r="K210" t="s">
        <v>2413</v>
      </c>
    </row>
    <row r="211" spans="1:11">
      <c r="A211" s="69" t="s">
        <v>5439</v>
      </c>
      <c r="B211" t="s">
        <v>73</v>
      </c>
      <c r="C211" t="s">
        <v>3267</v>
      </c>
      <c r="D211" t="s">
        <v>33</v>
      </c>
      <c r="E211" t="s">
        <v>3268</v>
      </c>
      <c r="F211" t="s">
        <v>3270</v>
      </c>
      <c r="G211" t="s">
        <v>5443</v>
      </c>
      <c r="H211" t="s">
        <v>3269</v>
      </c>
      <c r="I211" t="s">
        <v>4619</v>
      </c>
      <c r="J211" t="s">
        <v>2409</v>
      </c>
      <c r="K211" t="s">
        <v>1262</v>
      </c>
    </row>
    <row r="212" spans="1:11">
      <c r="A212" s="69" t="s">
        <v>5439</v>
      </c>
      <c r="B212" t="s">
        <v>73</v>
      </c>
      <c r="C212" t="s">
        <v>3271</v>
      </c>
      <c r="D212" t="s">
        <v>36</v>
      </c>
      <c r="E212" t="s">
        <v>3083</v>
      </c>
      <c r="G212" t="s">
        <v>5440</v>
      </c>
      <c r="H212" t="s">
        <v>3083</v>
      </c>
      <c r="I212" t="s">
        <v>4619</v>
      </c>
      <c r="J212" t="s">
        <v>2412</v>
      </c>
      <c r="K212" t="s">
        <v>2413</v>
      </c>
    </row>
    <row r="213" spans="1:11">
      <c r="A213" s="69" t="s">
        <v>5439</v>
      </c>
      <c r="B213" t="s">
        <v>73</v>
      </c>
      <c r="C213" t="s">
        <v>3272</v>
      </c>
      <c r="D213" t="s">
        <v>3273</v>
      </c>
      <c r="E213" t="s">
        <v>214</v>
      </c>
      <c r="G213" t="s">
        <v>5440</v>
      </c>
      <c r="H213" t="s">
        <v>214</v>
      </c>
      <c r="I213" t="s">
        <v>4619</v>
      </c>
      <c r="J213" t="s">
        <v>2412</v>
      </c>
      <c r="K213" t="s">
        <v>2413</v>
      </c>
    </row>
    <row r="214" spans="1:11">
      <c r="A214" s="69" t="s">
        <v>5439</v>
      </c>
      <c r="B214" t="s">
        <v>79</v>
      </c>
      <c r="C214" t="s">
        <v>3275</v>
      </c>
      <c r="D214" t="s">
        <v>35</v>
      </c>
      <c r="E214" t="s">
        <v>214</v>
      </c>
      <c r="F214" t="s">
        <v>3276</v>
      </c>
      <c r="G214" t="s">
        <v>5440</v>
      </c>
      <c r="H214" t="s">
        <v>214</v>
      </c>
      <c r="I214" t="s">
        <v>4623</v>
      </c>
      <c r="J214" t="s">
        <v>2412</v>
      </c>
      <c r="K214" t="s">
        <v>2413</v>
      </c>
    </row>
    <row r="215" spans="1:11">
      <c r="A215" s="69" t="s">
        <v>5439</v>
      </c>
      <c r="B215" t="s">
        <v>79</v>
      </c>
      <c r="C215" t="s">
        <v>3277</v>
      </c>
      <c r="D215" t="s">
        <v>33</v>
      </c>
      <c r="E215" t="s">
        <v>3083</v>
      </c>
      <c r="F215" t="s">
        <v>3278</v>
      </c>
      <c r="G215" t="s">
        <v>5440</v>
      </c>
      <c r="H215" t="s">
        <v>3083</v>
      </c>
      <c r="I215" t="s">
        <v>4623</v>
      </c>
      <c r="J215" t="s">
        <v>2412</v>
      </c>
      <c r="K215" t="s">
        <v>2413</v>
      </c>
    </row>
    <row r="216" spans="1:11">
      <c r="A216" s="69" t="s">
        <v>5439</v>
      </c>
      <c r="B216" t="s">
        <v>79</v>
      </c>
      <c r="C216" t="s">
        <v>3279</v>
      </c>
      <c r="D216" t="s">
        <v>38</v>
      </c>
      <c r="E216" t="s">
        <v>666</v>
      </c>
      <c r="F216" t="s">
        <v>3280</v>
      </c>
      <c r="G216" t="s">
        <v>5441</v>
      </c>
      <c r="H216" t="s">
        <v>666</v>
      </c>
      <c r="I216" t="s">
        <v>4623</v>
      </c>
      <c r="J216" t="s">
        <v>1346</v>
      </c>
      <c r="K216" t="s">
        <v>228</v>
      </c>
    </row>
    <row r="217" spans="1:11">
      <c r="A217" s="69" t="s">
        <v>5439</v>
      </c>
      <c r="B217" t="s">
        <v>79</v>
      </c>
      <c r="C217" t="s">
        <v>3281</v>
      </c>
      <c r="D217" t="s">
        <v>40</v>
      </c>
      <c r="E217" t="s">
        <v>214</v>
      </c>
      <c r="F217" t="s">
        <v>3282</v>
      </c>
      <c r="G217" t="s">
        <v>5440</v>
      </c>
      <c r="H217" t="s">
        <v>214</v>
      </c>
      <c r="I217" t="s">
        <v>4623</v>
      </c>
      <c r="J217" t="s">
        <v>2412</v>
      </c>
      <c r="K217" t="s">
        <v>2413</v>
      </c>
    </row>
    <row r="218" spans="1:11">
      <c r="A218" s="69" t="s">
        <v>5439</v>
      </c>
      <c r="B218" t="s">
        <v>79</v>
      </c>
      <c r="C218" t="s">
        <v>3283</v>
      </c>
      <c r="D218" t="s">
        <v>40</v>
      </c>
      <c r="E218" t="s">
        <v>214</v>
      </c>
      <c r="F218" t="s">
        <v>3284</v>
      </c>
      <c r="G218" t="s">
        <v>5440</v>
      </c>
      <c r="H218" t="s">
        <v>214</v>
      </c>
      <c r="I218" t="s">
        <v>4623</v>
      </c>
      <c r="J218" t="s">
        <v>2412</v>
      </c>
      <c r="K218" t="s">
        <v>2413</v>
      </c>
    </row>
    <row r="219" spans="1:11">
      <c r="A219" s="69" t="s">
        <v>5439</v>
      </c>
      <c r="B219" t="s">
        <v>79</v>
      </c>
      <c r="C219" t="s">
        <v>3285</v>
      </c>
      <c r="D219" t="s">
        <v>40</v>
      </c>
      <c r="E219" t="s">
        <v>214</v>
      </c>
      <c r="F219" t="s">
        <v>3286</v>
      </c>
      <c r="G219" t="s">
        <v>5440</v>
      </c>
      <c r="H219" t="s">
        <v>214</v>
      </c>
      <c r="I219" t="s">
        <v>4623</v>
      </c>
      <c r="J219" t="s">
        <v>2412</v>
      </c>
      <c r="K219" t="s">
        <v>2413</v>
      </c>
    </row>
    <row r="220" spans="1:11">
      <c r="A220" s="69" t="s">
        <v>5439</v>
      </c>
      <c r="B220" t="s">
        <v>79</v>
      </c>
      <c r="C220" t="s">
        <v>3287</v>
      </c>
      <c r="D220" t="s">
        <v>33</v>
      </c>
      <c r="E220" t="s">
        <v>214</v>
      </c>
      <c r="F220" t="s">
        <v>3288</v>
      </c>
      <c r="G220" t="s">
        <v>5440</v>
      </c>
      <c r="H220" t="s">
        <v>214</v>
      </c>
      <c r="I220" t="s">
        <v>4623</v>
      </c>
      <c r="J220" t="s">
        <v>2412</v>
      </c>
      <c r="K220" t="s">
        <v>2413</v>
      </c>
    </row>
    <row r="221" spans="1:11">
      <c r="A221" s="69" t="s">
        <v>5439</v>
      </c>
      <c r="B221" t="s">
        <v>79</v>
      </c>
      <c r="C221" t="s">
        <v>3001</v>
      </c>
      <c r="D221" t="s">
        <v>44</v>
      </c>
      <c r="G221" t="s">
        <v>5430</v>
      </c>
      <c r="I221" t="s">
        <v>4623</v>
      </c>
    </row>
    <row r="222" spans="1:11">
      <c r="A222" s="69" t="s">
        <v>5439</v>
      </c>
      <c r="B222" t="s">
        <v>79</v>
      </c>
      <c r="C222" t="s">
        <v>3003</v>
      </c>
      <c r="D222" t="s">
        <v>44</v>
      </c>
      <c r="E222" t="s">
        <v>3004</v>
      </c>
      <c r="F222" t="s">
        <v>3006</v>
      </c>
      <c r="G222" t="s">
        <v>5431</v>
      </c>
      <c r="I222" t="s">
        <v>4623</v>
      </c>
    </row>
    <row r="223" spans="1:11">
      <c r="A223" s="69" t="s">
        <v>5439</v>
      </c>
      <c r="B223" t="s">
        <v>79</v>
      </c>
      <c r="C223" t="s">
        <v>3289</v>
      </c>
      <c r="D223" t="s">
        <v>63</v>
      </c>
      <c r="E223" t="s">
        <v>214</v>
      </c>
      <c r="F223" t="s">
        <v>3284</v>
      </c>
      <c r="G223" t="s">
        <v>5440</v>
      </c>
      <c r="H223" t="s">
        <v>214</v>
      </c>
      <c r="I223" t="s">
        <v>4623</v>
      </c>
      <c r="J223" t="s">
        <v>2412</v>
      </c>
      <c r="K223" t="s">
        <v>2413</v>
      </c>
    </row>
    <row r="224" spans="1:11">
      <c r="A224" s="69" t="s">
        <v>5439</v>
      </c>
      <c r="B224" t="s">
        <v>79</v>
      </c>
      <c r="C224" t="s">
        <v>3290</v>
      </c>
      <c r="D224" t="s">
        <v>64</v>
      </c>
      <c r="E224" t="s">
        <v>3083</v>
      </c>
      <c r="F224" t="s">
        <v>3291</v>
      </c>
      <c r="G224" t="s">
        <v>5440</v>
      </c>
      <c r="H224" t="s">
        <v>3083</v>
      </c>
      <c r="I224" t="s">
        <v>4623</v>
      </c>
      <c r="J224" t="s">
        <v>2412</v>
      </c>
      <c r="K224" t="s">
        <v>2413</v>
      </c>
    </row>
    <row r="225" spans="1:11">
      <c r="A225" s="69" t="s">
        <v>5439</v>
      </c>
      <c r="B225" t="s">
        <v>79</v>
      </c>
      <c r="C225" t="s">
        <v>3292</v>
      </c>
      <c r="D225" t="s">
        <v>64</v>
      </c>
      <c r="E225" t="s">
        <v>3083</v>
      </c>
      <c r="F225" t="s">
        <v>3293</v>
      </c>
      <c r="G225" t="s">
        <v>5440</v>
      </c>
      <c r="H225" t="s">
        <v>3083</v>
      </c>
      <c r="I225" t="s">
        <v>4623</v>
      </c>
      <c r="J225" t="s">
        <v>2412</v>
      </c>
      <c r="K225" t="s">
        <v>2413</v>
      </c>
    </row>
    <row r="226" spans="1:11">
      <c r="A226" s="69" t="s">
        <v>5439</v>
      </c>
      <c r="B226" t="s">
        <v>79</v>
      </c>
      <c r="C226" t="s">
        <v>3294</v>
      </c>
      <c r="D226" t="s">
        <v>65</v>
      </c>
      <c r="E226" t="s">
        <v>214</v>
      </c>
      <c r="F226" t="s">
        <v>3295</v>
      </c>
      <c r="G226" t="s">
        <v>5440</v>
      </c>
      <c r="H226" t="s">
        <v>214</v>
      </c>
      <c r="I226" t="s">
        <v>4623</v>
      </c>
      <c r="J226" t="s">
        <v>2412</v>
      </c>
      <c r="K226" t="s">
        <v>2413</v>
      </c>
    </row>
    <row r="227" spans="1:11">
      <c r="A227" s="69" t="s">
        <v>5439</v>
      </c>
      <c r="B227" t="s">
        <v>79</v>
      </c>
      <c r="C227" t="s">
        <v>3296</v>
      </c>
      <c r="D227" t="s">
        <v>42</v>
      </c>
      <c r="E227" t="s">
        <v>3297</v>
      </c>
      <c r="G227" t="s">
        <v>5440</v>
      </c>
      <c r="H227" t="s">
        <v>214</v>
      </c>
      <c r="I227" t="s">
        <v>4623</v>
      </c>
      <c r="J227" t="s">
        <v>2412</v>
      </c>
      <c r="K227" t="s">
        <v>2413</v>
      </c>
    </row>
    <row r="228" spans="1:11">
      <c r="A228" s="69" t="s">
        <v>5439</v>
      </c>
      <c r="B228" t="s">
        <v>79</v>
      </c>
      <c r="C228" t="s">
        <v>3298</v>
      </c>
      <c r="D228" t="s">
        <v>38</v>
      </c>
      <c r="E228" t="s">
        <v>3083</v>
      </c>
      <c r="G228" t="s">
        <v>5440</v>
      </c>
      <c r="H228" t="s">
        <v>3083</v>
      </c>
      <c r="I228" t="s">
        <v>4623</v>
      </c>
      <c r="J228" t="s">
        <v>2412</v>
      </c>
      <c r="K228" t="s">
        <v>2413</v>
      </c>
    </row>
    <row r="229" spans="1:11">
      <c r="A229" s="69" t="s">
        <v>5439</v>
      </c>
      <c r="B229" t="s">
        <v>79</v>
      </c>
      <c r="C229" t="s">
        <v>3299</v>
      </c>
      <c r="D229" t="s">
        <v>33</v>
      </c>
      <c r="E229" t="s">
        <v>214</v>
      </c>
      <c r="G229" t="s">
        <v>5440</v>
      </c>
      <c r="H229" t="s">
        <v>214</v>
      </c>
      <c r="I229" t="s">
        <v>4623</v>
      </c>
      <c r="J229" t="s">
        <v>2412</v>
      </c>
      <c r="K229" t="s">
        <v>2413</v>
      </c>
    </row>
    <row r="230" spans="1:11">
      <c r="A230" s="69" t="s">
        <v>5439</v>
      </c>
      <c r="B230" t="s">
        <v>79</v>
      </c>
      <c r="C230" t="s">
        <v>3009</v>
      </c>
      <c r="D230" t="s">
        <v>2946</v>
      </c>
      <c r="G230" t="s">
        <v>5432</v>
      </c>
      <c r="I230" t="s">
        <v>4623</v>
      </c>
    </row>
    <row r="231" spans="1:11">
      <c r="A231" s="69" t="s">
        <v>5439</v>
      </c>
      <c r="B231" t="s">
        <v>98</v>
      </c>
      <c r="C231" t="s">
        <v>3301</v>
      </c>
      <c r="D231" t="s">
        <v>33</v>
      </c>
      <c r="E231" t="s">
        <v>3302</v>
      </c>
      <c r="G231" t="s">
        <v>5441</v>
      </c>
      <c r="H231" t="s">
        <v>666</v>
      </c>
      <c r="I231" t="s">
        <v>4627</v>
      </c>
      <c r="J231" t="s">
        <v>1346</v>
      </c>
      <c r="K231" t="s">
        <v>228</v>
      </c>
    </row>
    <row r="232" spans="1:11">
      <c r="A232" s="69" t="s">
        <v>5439</v>
      </c>
      <c r="B232" t="s">
        <v>98</v>
      </c>
      <c r="C232" t="s">
        <v>3303</v>
      </c>
      <c r="D232" t="s">
        <v>38</v>
      </c>
      <c r="E232" t="s">
        <v>214</v>
      </c>
      <c r="F232" t="s">
        <v>3295</v>
      </c>
      <c r="G232" t="s">
        <v>5440</v>
      </c>
      <c r="H232" t="s">
        <v>214</v>
      </c>
      <c r="I232" t="s">
        <v>4627</v>
      </c>
      <c r="J232" t="s">
        <v>2412</v>
      </c>
      <c r="K232" t="s">
        <v>2413</v>
      </c>
    </row>
    <row r="233" spans="1:11">
      <c r="A233" s="69" t="s">
        <v>5439</v>
      </c>
      <c r="B233" t="s">
        <v>98</v>
      </c>
      <c r="C233" t="s">
        <v>3304</v>
      </c>
      <c r="D233" t="s">
        <v>42</v>
      </c>
      <c r="E233" t="s">
        <v>3083</v>
      </c>
      <c r="F233" t="s">
        <v>3305</v>
      </c>
      <c r="G233" t="s">
        <v>5440</v>
      </c>
      <c r="H233" t="s">
        <v>3083</v>
      </c>
      <c r="I233" t="s">
        <v>4627</v>
      </c>
      <c r="J233" t="s">
        <v>2412</v>
      </c>
      <c r="K233" t="s">
        <v>2413</v>
      </c>
    </row>
    <row r="234" spans="1:11">
      <c r="A234" s="69" t="s">
        <v>5439</v>
      </c>
      <c r="B234" t="s">
        <v>98</v>
      </c>
      <c r="C234" t="s">
        <v>3306</v>
      </c>
      <c r="D234" t="s">
        <v>42</v>
      </c>
      <c r="E234" t="s">
        <v>3083</v>
      </c>
      <c r="F234" t="s">
        <v>3307</v>
      </c>
      <c r="G234" t="s">
        <v>5440</v>
      </c>
      <c r="H234" t="s">
        <v>3083</v>
      </c>
      <c r="I234" t="s">
        <v>4627</v>
      </c>
      <c r="J234" t="s">
        <v>2412</v>
      </c>
      <c r="K234" t="s">
        <v>2413</v>
      </c>
    </row>
    <row r="235" spans="1:11">
      <c r="A235" s="69" t="s">
        <v>5439</v>
      </c>
      <c r="B235" t="s">
        <v>98</v>
      </c>
      <c r="C235" t="s">
        <v>3308</v>
      </c>
      <c r="D235" t="s">
        <v>44</v>
      </c>
      <c r="E235" t="s">
        <v>214</v>
      </c>
      <c r="F235" t="s">
        <v>3309</v>
      </c>
      <c r="G235" t="s">
        <v>5440</v>
      </c>
      <c r="H235" t="s">
        <v>214</v>
      </c>
      <c r="I235" t="s">
        <v>4627</v>
      </c>
      <c r="J235" t="s">
        <v>2412</v>
      </c>
      <c r="K235" t="s">
        <v>2413</v>
      </c>
    </row>
    <row r="236" spans="1:11">
      <c r="A236" s="69" t="s">
        <v>5439</v>
      </c>
      <c r="B236" t="s">
        <v>98</v>
      </c>
      <c r="C236" t="s">
        <v>3310</v>
      </c>
      <c r="D236" t="s">
        <v>63</v>
      </c>
      <c r="E236" t="s">
        <v>3311</v>
      </c>
      <c r="F236" t="s">
        <v>3312</v>
      </c>
      <c r="G236" t="s">
        <v>5440</v>
      </c>
      <c r="H236" t="s">
        <v>214</v>
      </c>
      <c r="I236" t="s">
        <v>4627</v>
      </c>
      <c r="J236" t="s">
        <v>2412</v>
      </c>
      <c r="K236" t="s">
        <v>2413</v>
      </c>
    </row>
    <row r="237" spans="1:11">
      <c r="A237" s="69" t="s">
        <v>5439</v>
      </c>
      <c r="B237" t="s">
        <v>98</v>
      </c>
      <c r="C237" t="s">
        <v>3313</v>
      </c>
      <c r="D237" t="s">
        <v>63</v>
      </c>
      <c r="E237" t="s">
        <v>3311</v>
      </c>
      <c r="F237" t="s">
        <v>3312</v>
      </c>
      <c r="G237" t="s">
        <v>5440</v>
      </c>
      <c r="H237" t="s">
        <v>214</v>
      </c>
      <c r="I237" t="s">
        <v>4627</v>
      </c>
      <c r="J237" t="s">
        <v>2412</v>
      </c>
      <c r="K237" t="s">
        <v>2413</v>
      </c>
    </row>
    <row r="238" spans="1:11">
      <c r="A238" s="69" t="s">
        <v>5439</v>
      </c>
      <c r="B238" t="s">
        <v>98</v>
      </c>
      <c r="C238" t="s">
        <v>3314</v>
      </c>
      <c r="D238" t="s">
        <v>63</v>
      </c>
      <c r="E238" t="s">
        <v>214</v>
      </c>
      <c r="F238" t="s">
        <v>3315</v>
      </c>
      <c r="G238" t="s">
        <v>5440</v>
      </c>
      <c r="H238" t="s">
        <v>214</v>
      </c>
      <c r="I238" t="s">
        <v>4627</v>
      </c>
      <c r="J238" t="s">
        <v>2412</v>
      </c>
      <c r="K238" t="s">
        <v>2413</v>
      </c>
    </row>
    <row r="239" spans="1:11">
      <c r="A239" s="69" t="s">
        <v>5439</v>
      </c>
      <c r="B239" t="s">
        <v>98</v>
      </c>
      <c r="C239" t="s">
        <v>3316</v>
      </c>
      <c r="D239" t="s">
        <v>64</v>
      </c>
      <c r="E239" t="s">
        <v>3083</v>
      </c>
      <c r="F239" t="s">
        <v>3317</v>
      </c>
      <c r="G239" t="s">
        <v>5440</v>
      </c>
      <c r="H239" t="s">
        <v>3083</v>
      </c>
      <c r="I239" t="s">
        <v>4627</v>
      </c>
      <c r="J239" t="s">
        <v>2412</v>
      </c>
      <c r="K239" t="s">
        <v>2413</v>
      </c>
    </row>
    <row r="240" spans="1:11">
      <c r="A240" s="69" t="s">
        <v>5439</v>
      </c>
      <c r="B240" t="s">
        <v>98</v>
      </c>
      <c r="C240" t="s">
        <v>3318</v>
      </c>
      <c r="D240" t="s">
        <v>64</v>
      </c>
      <c r="E240" t="s">
        <v>3319</v>
      </c>
      <c r="F240" t="s">
        <v>3320</v>
      </c>
      <c r="G240" t="s">
        <v>5441</v>
      </c>
      <c r="H240" t="s">
        <v>666</v>
      </c>
      <c r="I240" t="s">
        <v>4627</v>
      </c>
      <c r="J240" t="s">
        <v>1346</v>
      </c>
      <c r="K240" t="s">
        <v>228</v>
      </c>
    </row>
    <row r="241" spans="1:11">
      <c r="A241" s="69" t="s">
        <v>5439</v>
      </c>
      <c r="B241" t="s">
        <v>98</v>
      </c>
      <c r="C241" t="s">
        <v>3012</v>
      </c>
      <c r="D241" t="s">
        <v>65</v>
      </c>
      <c r="E241" t="s">
        <v>2916</v>
      </c>
      <c r="F241" t="s">
        <v>3013</v>
      </c>
      <c r="G241" t="s">
        <v>5442</v>
      </c>
      <c r="H241" t="s">
        <v>214</v>
      </c>
      <c r="I241" t="s">
        <v>4627</v>
      </c>
      <c r="J241" t="s">
        <v>2767</v>
      </c>
      <c r="K241" t="s">
        <v>235</v>
      </c>
    </row>
    <row r="242" spans="1:11">
      <c r="A242" s="69" t="s">
        <v>5439</v>
      </c>
      <c r="B242" t="s">
        <v>98</v>
      </c>
      <c r="C242" t="s">
        <v>3321</v>
      </c>
      <c r="D242" t="s">
        <v>65</v>
      </c>
      <c r="E242" t="s">
        <v>3083</v>
      </c>
      <c r="F242" t="s">
        <v>3322</v>
      </c>
      <c r="G242" t="s">
        <v>5440</v>
      </c>
      <c r="H242" t="s">
        <v>3083</v>
      </c>
      <c r="I242" t="s">
        <v>4627</v>
      </c>
      <c r="J242" t="s">
        <v>2412</v>
      </c>
      <c r="K242" t="s">
        <v>2413</v>
      </c>
    </row>
    <row r="243" spans="1:11">
      <c r="A243" s="69" t="s">
        <v>5439</v>
      </c>
      <c r="B243" t="s">
        <v>98</v>
      </c>
      <c r="C243" t="s">
        <v>3323</v>
      </c>
      <c r="D243" t="s">
        <v>65</v>
      </c>
      <c r="E243" t="s">
        <v>214</v>
      </c>
      <c r="F243" t="s">
        <v>3324</v>
      </c>
      <c r="G243" t="s">
        <v>5440</v>
      </c>
      <c r="H243" t="s">
        <v>214</v>
      </c>
      <c r="I243" t="s">
        <v>4627</v>
      </c>
      <c r="J243" t="s">
        <v>2412</v>
      </c>
      <c r="K243" t="s">
        <v>2413</v>
      </c>
    </row>
    <row r="244" spans="1:11">
      <c r="A244" s="69" t="s">
        <v>5439</v>
      </c>
      <c r="B244" t="s">
        <v>98</v>
      </c>
      <c r="C244" t="s">
        <v>3014</v>
      </c>
      <c r="D244" t="s">
        <v>63</v>
      </c>
      <c r="G244" t="s">
        <v>5427</v>
      </c>
      <c r="I244" t="s">
        <v>4627</v>
      </c>
    </row>
    <row r="245" spans="1:11">
      <c r="A245" s="69" t="s">
        <v>5439</v>
      </c>
      <c r="B245" t="s">
        <v>98</v>
      </c>
      <c r="C245" t="s">
        <v>3325</v>
      </c>
      <c r="D245" t="s">
        <v>3326</v>
      </c>
      <c r="E245" t="s">
        <v>214</v>
      </c>
      <c r="F245" t="s">
        <v>3327</v>
      </c>
      <c r="G245" t="s">
        <v>5440</v>
      </c>
      <c r="H245" t="s">
        <v>214</v>
      </c>
      <c r="I245" t="s">
        <v>4627</v>
      </c>
      <c r="J245" t="s">
        <v>2412</v>
      </c>
      <c r="K245" t="s">
        <v>2413</v>
      </c>
    </row>
    <row r="246" spans="1:11">
      <c r="A246" s="69" t="s">
        <v>5439</v>
      </c>
      <c r="B246" t="s">
        <v>98</v>
      </c>
      <c r="C246" t="s">
        <v>3328</v>
      </c>
      <c r="D246" t="s">
        <v>3329</v>
      </c>
      <c r="E246" t="s">
        <v>3083</v>
      </c>
      <c r="F246" t="s">
        <v>3330</v>
      </c>
      <c r="G246" t="s">
        <v>5440</v>
      </c>
      <c r="H246" t="s">
        <v>3083</v>
      </c>
      <c r="I246" t="s">
        <v>4627</v>
      </c>
      <c r="J246" t="s">
        <v>2412</v>
      </c>
      <c r="K246" t="s">
        <v>2413</v>
      </c>
    </row>
    <row r="247" spans="1:11">
      <c r="A247" s="69" t="s">
        <v>5439</v>
      </c>
      <c r="B247" t="s">
        <v>98</v>
      </c>
      <c r="C247" t="s">
        <v>3331</v>
      </c>
      <c r="D247" t="s">
        <v>3332</v>
      </c>
      <c r="E247" t="s">
        <v>1330</v>
      </c>
      <c r="G247" t="s">
        <v>5443</v>
      </c>
      <c r="H247" t="s">
        <v>1330</v>
      </c>
      <c r="I247" t="s">
        <v>4627</v>
      </c>
      <c r="J247" t="s">
        <v>2409</v>
      </c>
      <c r="K247" t="s">
        <v>1262</v>
      </c>
    </row>
    <row r="248" spans="1:11">
      <c r="A248" s="69" t="s">
        <v>5439</v>
      </c>
      <c r="B248" t="s">
        <v>98</v>
      </c>
      <c r="C248" t="s">
        <v>3333</v>
      </c>
      <c r="D248" t="s">
        <v>3332</v>
      </c>
      <c r="E248" t="s">
        <v>1330</v>
      </c>
      <c r="G248" t="s">
        <v>5443</v>
      </c>
      <c r="H248" t="s">
        <v>1330</v>
      </c>
      <c r="I248" t="s">
        <v>4627</v>
      </c>
      <c r="J248" t="s">
        <v>2409</v>
      </c>
      <c r="K248" t="s">
        <v>1262</v>
      </c>
    </row>
    <row r="249" spans="1:11">
      <c r="A249" s="69" t="s">
        <v>5439</v>
      </c>
      <c r="B249" t="s">
        <v>98</v>
      </c>
      <c r="C249" t="s">
        <v>3334</v>
      </c>
      <c r="D249" t="s">
        <v>40</v>
      </c>
      <c r="E249" t="s">
        <v>214</v>
      </c>
      <c r="F249" t="s">
        <v>3335</v>
      </c>
      <c r="G249" t="s">
        <v>5440</v>
      </c>
      <c r="H249" t="s">
        <v>214</v>
      </c>
      <c r="I249" t="s">
        <v>4627</v>
      </c>
      <c r="J249" t="s">
        <v>2412</v>
      </c>
      <c r="K249" t="s">
        <v>2413</v>
      </c>
    </row>
    <row r="250" spans="1:11">
      <c r="A250" s="69" t="s">
        <v>5439</v>
      </c>
      <c r="B250" t="s">
        <v>98</v>
      </c>
      <c r="C250" t="s">
        <v>3336</v>
      </c>
      <c r="E250" t="s">
        <v>214</v>
      </c>
      <c r="G250" t="s">
        <v>5440</v>
      </c>
      <c r="H250" t="s">
        <v>214</v>
      </c>
      <c r="I250" t="s">
        <v>4627</v>
      </c>
      <c r="J250" t="s">
        <v>2412</v>
      </c>
      <c r="K250" t="s">
        <v>2413</v>
      </c>
    </row>
    <row r="251" spans="1:11">
      <c r="A251" s="69" t="s">
        <v>5439</v>
      </c>
      <c r="B251" t="s">
        <v>7</v>
      </c>
      <c r="C251" t="s">
        <v>3338</v>
      </c>
      <c r="D251" t="s">
        <v>12</v>
      </c>
      <c r="E251" t="s">
        <v>666</v>
      </c>
      <c r="F251" t="s">
        <v>3339</v>
      </c>
      <c r="G251" t="s">
        <v>5441</v>
      </c>
      <c r="H251" t="s">
        <v>666</v>
      </c>
      <c r="I251" t="s">
        <v>4630</v>
      </c>
      <c r="J251" t="s">
        <v>1346</v>
      </c>
      <c r="K251" t="s">
        <v>228</v>
      </c>
    </row>
    <row r="252" spans="1:11">
      <c r="A252" s="69" t="s">
        <v>5439</v>
      </c>
      <c r="B252" t="s">
        <v>7</v>
      </c>
      <c r="C252" t="s">
        <v>3340</v>
      </c>
      <c r="D252" t="s">
        <v>3020</v>
      </c>
      <c r="E252" t="s">
        <v>1330</v>
      </c>
      <c r="G252" t="s">
        <v>5443</v>
      </c>
      <c r="H252" t="s">
        <v>1330</v>
      </c>
      <c r="I252" t="s">
        <v>4630</v>
      </c>
      <c r="J252" t="s">
        <v>2409</v>
      </c>
      <c r="K252" t="s">
        <v>1262</v>
      </c>
    </row>
    <row r="253" spans="1:11">
      <c r="A253" s="69" t="s">
        <v>5439</v>
      </c>
      <c r="B253" t="s">
        <v>7</v>
      </c>
      <c r="C253" t="s">
        <v>3341</v>
      </c>
      <c r="E253" t="s">
        <v>3342</v>
      </c>
      <c r="G253" t="s">
        <v>5441</v>
      </c>
      <c r="H253" t="s">
        <v>3182</v>
      </c>
      <c r="I253" t="s">
        <v>4630</v>
      </c>
      <c r="J253" t="s">
        <v>1346</v>
      </c>
      <c r="K253" t="s">
        <v>228</v>
      </c>
    </row>
    <row r="254" spans="1:11">
      <c r="A254" s="69" t="s">
        <v>5439</v>
      </c>
      <c r="B254" t="s">
        <v>7</v>
      </c>
      <c r="C254" t="s">
        <v>3343</v>
      </c>
      <c r="D254" t="s">
        <v>3344</v>
      </c>
      <c r="E254" t="s">
        <v>3083</v>
      </c>
      <c r="F254" t="s">
        <v>3345</v>
      </c>
      <c r="G254" t="s">
        <v>5440</v>
      </c>
      <c r="H254" t="s">
        <v>3083</v>
      </c>
      <c r="I254" t="s">
        <v>4630</v>
      </c>
      <c r="J254" t="s">
        <v>2412</v>
      </c>
      <c r="K254" t="s">
        <v>2413</v>
      </c>
    </row>
    <row r="255" spans="1:11">
      <c r="A255" s="69" t="s">
        <v>5439</v>
      </c>
      <c r="B255" t="s">
        <v>7</v>
      </c>
      <c r="C255" t="s">
        <v>3346</v>
      </c>
      <c r="E255" t="s">
        <v>214</v>
      </c>
      <c r="G255" t="s">
        <v>5440</v>
      </c>
      <c r="H255" t="s">
        <v>214</v>
      </c>
      <c r="I255" t="s">
        <v>4630</v>
      </c>
      <c r="J255" t="s">
        <v>2412</v>
      </c>
      <c r="K255" t="s">
        <v>2413</v>
      </c>
    </row>
    <row r="256" spans="1:11">
      <c r="A256" s="69" t="s">
        <v>5439</v>
      </c>
      <c r="B256" t="s">
        <v>23</v>
      </c>
      <c r="C256" t="s">
        <v>3348</v>
      </c>
      <c r="D256" t="s">
        <v>26</v>
      </c>
      <c r="E256" t="s">
        <v>214</v>
      </c>
      <c r="G256" t="s">
        <v>5440</v>
      </c>
      <c r="H256" t="s">
        <v>214</v>
      </c>
      <c r="I256" t="s">
        <v>4634</v>
      </c>
      <c r="J256" t="s">
        <v>2412</v>
      </c>
      <c r="K256" t="s">
        <v>2413</v>
      </c>
    </row>
    <row r="257" spans="1:11">
      <c r="A257" s="69" t="s">
        <v>5439</v>
      </c>
      <c r="B257" t="s">
        <v>23</v>
      </c>
      <c r="C257" t="s">
        <v>3349</v>
      </c>
      <c r="D257" t="s">
        <v>3350</v>
      </c>
      <c r="E257" t="s">
        <v>214</v>
      </c>
      <c r="F257" t="s">
        <v>3351</v>
      </c>
      <c r="G257" t="s">
        <v>5440</v>
      </c>
      <c r="H257" t="s">
        <v>214</v>
      </c>
      <c r="I257" t="s">
        <v>4634</v>
      </c>
      <c r="J257" t="s">
        <v>2412</v>
      </c>
      <c r="K257" t="s">
        <v>2413</v>
      </c>
    </row>
    <row r="258" spans="1:11">
      <c r="A258" s="69" t="s">
        <v>5439</v>
      </c>
      <c r="B258" t="s">
        <v>23</v>
      </c>
      <c r="C258" t="s">
        <v>3352</v>
      </c>
      <c r="D258" t="s">
        <v>3350</v>
      </c>
      <c r="E258" t="s">
        <v>214</v>
      </c>
      <c r="G258" t="s">
        <v>5440</v>
      </c>
      <c r="H258" t="s">
        <v>214</v>
      </c>
      <c r="I258" t="s">
        <v>4634</v>
      </c>
      <c r="J258" t="s">
        <v>2412</v>
      </c>
      <c r="K258" t="s">
        <v>2413</v>
      </c>
    </row>
    <row r="259" spans="1:11">
      <c r="A259" s="69" t="s">
        <v>5439</v>
      </c>
      <c r="B259" t="s">
        <v>23</v>
      </c>
      <c r="C259" t="s">
        <v>3353</v>
      </c>
      <c r="D259" t="s">
        <v>28</v>
      </c>
      <c r="E259" t="s">
        <v>214</v>
      </c>
      <c r="F259" t="s">
        <v>3354</v>
      </c>
      <c r="G259" t="s">
        <v>5440</v>
      </c>
      <c r="H259" t="s">
        <v>214</v>
      </c>
      <c r="I259" t="s">
        <v>4634</v>
      </c>
      <c r="J259" t="s">
        <v>2412</v>
      </c>
      <c r="K259" t="s">
        <v>2413</v>
      </c>
    </row>
    <row r="260" spans="1:11">
      <c r="A260" s="69" t="s">
        <v>5439</v>
      </c>
      <c r="B260" t="s">
        <v>23</v>
      </c>
      <c r="C260" t="s">
        <v>3019</v>
      </c>
      <c r="D260" t="s">
        <v>3020</v>
      </c>
      <c r="E260" t="s">
        <v>2921</v>
      </c>
      <c r="G260" t="s">
        <v>5442</v>
      </c>
      <c r="H260" t="s">
        <v>3107</v>
      </c>
      <c r="I260" t="s">
        <v>4634</v>
      </c>
      <c r="J260" t="s">
        <v>2767</v>
      </c>
      <c r="K260" t="s">
        <v>235</v>
      </c>
    </row>
    <row r="261" spans="1:11">
      <c r="A261" s="69" t="s">
        <v>5439</v>
      </c>
      <c r="B261" t="s">
        <v>4371</v>
      </c>
      <c r="C261" t="s">
        <v>3356</v>
      </c>
      <c r="D261" t="s">
        <v>3047</v>
      </c>
      <c r="E261" t="s">
        <v>214</v>
      </c>
      <c r="G261" t="s">
        <v>5440</v>
      </c>
      <c r="H261" t="s">
        <v>214</v>
      </c>
      <c r="I261" t="s">
        <v>4638</v>
      </c>
      <c r="J261" t="s">
        <v>2412</v>
      </c>
      <c r="K261" t="s">
        <v>2413</v>
      </c>
    </row>
    <row r="262" spans="1:11">
      <c r="A262" s="69" t="s">
        <v>5439</v>
      </c>
      <c r="B262" t="s">
        <v>4371</v>
      </c>
      <c r="C262" t="s">
        <v>3357</v>
      </c>
      <c r="D262" t="s">
        <v>3047</v>
      </c>
      <c r="E262" t="s">
        <v>3358</v>
      </c>
      <c r="G262" t="s">
        <v>5440</v>
      </c>
      <c r="H262" t="s">
        <v>214</v>
      </c>
      <c r="I262" t="s">
        <v>4638</v>
      </c>
      <c r="J262" t="s">
        <v>2412</v>
      </c>
      <c r="K262" t="s">
        <v>2413</v>
      </c>
    </row>
    <row r="263" spans="1:11">
      <c r="A263" s="69" t="s">
        <v>5439</v>
      </c>
      <c r="B263" t="s">
        <v>4371</v>
      </c>
      <c r="C263" t="s">
        <v>3359</v>
      </c>
      <c r="D263" t="s">
        <v>3047</v>
      </c>
      <c r="E263" t="s">
        <v>3297</v>
      </c>
      <c r="F263" t="s">
        <v>3360</v>
      </c>
      <c r="G263" t="s">
        <v>5440</v>
      </c>
      <c r="H263" t="s">
        <v>214</v>
      </c>
      <c r="I263" t="s">
        <v>4638</v>
      </c>
      <c r="J263" t="s">
        <v>2412</v>
      </c>
      <c r="K263" t="s">
        <v>2413</v>
      </c>
    </row>
    <row r="264" spans="1:11">
      <c r="A264" s="69" t="s">
        <v>5439</v>
      </c>
      <c r="B264" t="s">
        <v>4371</v>
      </c>
      <c r="C264" t="s">
        <v>3361</v>
      </c>
      <c r="D264" t="s">
        <v>3047</v>
      </c>
      <c r="E264" t="s">
        <v>214</v>
      </c>
      <c r="G264" t="s">
        <v>5440</v>
      </c>
      <c r="H264" t="s">
        <v>214</v>
      </c>
      <c r="I264" t="s">
        <v>4638</v>
      </c>
      <c r="J264" t="s">
        <v>2412</v>
      </c>
      <c r="K264" t="s">
        <v>2413</v>
      </c>
    </row>
    <row r="265" spans="1:11">
      <c r="A265" s="69" t="s">
        <v>5439</v>
      </c>
      <c r="B265" t="s">
        <v>47</v>
      </c>
      <c r="C265" t="s">
        <v>3363</v>
      </c>
      <c r="D265" t="s">
        <v>3364</v>
      </c>
      <c r="E265" t="s">
        <v>3365</v>
      </c>
      <c r="G265" t="s">
        <v>5440</v>
      </c>
      <c r="H265" t="s">
        <v>214</v>
      </c>
      <c r="I265" t="s">
        <v>4642</v>
      </c>
      <c r="J265" t="s">
        <v>2412</v>
      </c>
      <c r="K265" t="s">
        <v>2413</v>
      </c>
    </row>
    <row r="266" spans="1:11">
      <c r="A266" s="69" t="s">
        <v>5439</v>
      </c>
      <c r="B266" t="s">
        <v>47</v>
      </c>
      <c r="C266" t="s">
        <v>3366</v>
      </c>
      <c r="D266" t="s">
        <v>3020</v>
      </c>
      <c r="E266" t="s">
        <v>666</v>
      </c>
      <c r="F266" t="s">
        <v>3367</v>
      </c>
      <c r="G266" t="s">
        <v>5441</v>
      </c>
      <c r="H266" t="s">
        <v>666</v>
      </c>
      <c r="I266" t="s">
        <v>4642</v>
      </c>
      <c r="J266" t="s">
        <v>1346</v>
      </c>
      <c r="K266" t="s">
        <v>228</v>
      </c>
    </row>
    <row r="267" spans="1:11">
      <c r="A267" s="69" t="s">
        <v>5439</v>
      </c>
      <c r="B267" t="s">
        <v>47</v>
      </c>
      <c r="C267" t="s">
        <v>3368</v>
      </c>
      <c r="D267" t="s">
        <v>3369</v>
      </c>
      <c r="E267" t="s">
        <v>3370</v>
      </c>
      <c r="G267" t="s">
        <v>5440</v>
      </c>
      <c r="H267" t="s">
        <v>214</v>
      </c>
      <c r="I267" t="s">
        <v>4642</v>
      </c>
      <c r="J267" t="s">
        <v>2412</v>
      </c>
      <c r="K267" t="s">
        <v>2413</v>
      </c>
    </row>
    <row r="268" spans="1:11">
      <c r="A268" s="69" t="s">
        <v>5439</v>
      </c>
      <c r="B268" t="s">
        <v>47</v>
      </c>
      <c r="C268" t="s">
        <v>3371</v>
      </c>
      <c r="D268" t="s">
        <v>3372</v>
      </c>
      <c r="E268" t="s">
        <v>214</v>
      </c>
      <c r="G268" t="s">
        <v>5440</v>
      </c>
      <c r="H268" t="s">
        <v>214</v>
      </c>
      <c r="I268" t="s">
        <v>4642</v>
      </c>
      <c r="J268" t="s">
        <v>2412</v>
      </c>
      <c r="K268" t="s">
        <v>2413</v>
      </c>
    </row>
    <row r="269" spans="1:11">
      <c r="A269" s="69" t="s">
        <v>5439</v>
      </c>
      <c r="B269" t="s">
        <v>47</v>
      </c>
      <c r="C269" t="s">
        <v>3373</v>
      </c>
      <c r="D269" t="s">
        <v>3374</v>
      </c>
      <c r="E269" t="s">
        <v>666</v>
      </c>
      <c r="G269" t="s">
        <v>5441</v>
      </c>
      <c r="H269" t="s">
        <v>666</v>
      </c>
      <c r="I269" t="s">
        <v>4642</v>
      </c>
      <c r="J269" t="s">
        <v>1346</v>
      </c>
      <c r="K269" t="s">
        <v>228</v>
      </c>
    </row>
    <row r="270" spans="1:11">
      <c r="A270" s="69" t="s">
        <v>5439</v>
      </c>
      <c r="B270" t="s">
        <v>47</v>
      </c>
      <c r="C270" t="s">
        <v>3375</v>
      </c>
      <c r="D270" t="s">
        <v>3376</v>
      </c>
      <c r="E270" t="s">
        <v>214</v>
      </c>
      <c r="G270" t="s">
        <v>5440</v>
      </c>
      <c r="H270" t="s">
        <v>214</v>
      </c>
      <c r="I270" t="s">
        <v>4642</v>
      </c>
      <c r="J270" t="s">
        <v>2412</v>
      </c>
      <c r="K270" t="s">
        <v>2413</v>
      </c>
    </row>
    <row r="271" spans="1:11">
      <c r="A271" s="69" t="s">
        <v>5439</v>
      </c>
      <c r="B271" t="s">
        <v>47</v>
      </c>
      <c r="C271" t="s">
        <v>3377</v>
      </c>
      <c r="D271" t="s">
        <v>3372</v>
      </c>
      <c r="E271" t="s">
        <v>214</v>
      </c>
      <c r="G271" t="s">
        <v>5440</v>
      </c>
      <c r="H271" t="s">
        <v>214</v>
      </c>
      <c r="I271" t="s">
        <v>4642</v>
      </c>
      <c r="J271" t="s">
        <v>2412</v>
      </c>
      <c r="K271" t="s">
        <v>2413</v>
      </c>
    </row>
    <row r="272" spans="1:11">
      <c r="A272" s="69" t="s">
        <v>5439</v>
      </c>
      <c r="B272" t="s">
        <v>47</v>
      </c>
      <c r="C272" t="s">
        <v>3378</v>
      </c>
      <c r="D272" t="s">
        <v>3372</v>
      </c>
      <c r="E272" t="s">
        <v>214</v>
      </c>
      <c r="G272" t="s">
        <v>5440</v>
      </c>
      <c r="H272" t="s">
        <v>214</v>
      </c>
      <c r="I272" t="s">
        <v>4642</v>
      </c>
      <c r="J272" t="s">
        <v>2412</v>
      </c>
      <c r="K272" t="s">
        <v>2413</v>
      </c>
    </row>
    <row r="273" spans="1:11">
      <c r="A273" s="69" t="s">
        <v>5439</v>
      </c>
      <c r="B273" t="s">
        <v>50</v>
      </c>
      <c r="C273" t="s">
        <v>3380</v>
      </c>
      <c r="D273" t="s">
        <v>26</v>
      </c>
      <c r="E273" t="s">
        <v>214</v>
      </c>
      <c r="G273" t="s">
        <v>5440</v>
      </c>
      <c r="H273" t="s">
        <v>214</v>
      </c>
      <c r="I273" t="s">
        <v>4646</v>
      </c>
      <c r="J273" t="s">
        <v>2412</v>
      </c>
      <c r="K273" t="s">
        <v>2413</v>
      </c>
    </row>
    <row r="274" spans="1:11">
      <c r="A274" s="69" t="s">
        <v>5439</v>
      </c>
      <c r="B274" t="s">
        <v>50</v>
      </c>
      <c r="C274" t="s">
        <v>3022</v>
      </c>
      <c r="D274" t="s">
        <v>26</v>
      </c>
      <c r="E274" t="s">
        <v>2921</v>
      </c>
      <c r="G274" t="s">
        <v>5442</v>
      </c>
      <c r="H274" t="s">
        <v>3107</v>
      </c>
      <c r="I274" t="s">
        <v>4646</v>
      </c>
      <c r="J274" t="s">
        <v>2767</v>
      </c>
      <c r="K274" t="s">
        <v>235</v>
      </c>
    </row>
    <row r="275" spans="1:11">
      <c r="A275" s="69" t="s">
        <v>5439</v>
      </c>
      <c r="B275" t="s">
        <v>50</v>
      </c>
      <c r="C275" t="s">
        <v>3023</v>
      </c>
      <c r="D275" t="s">
        <v>26</v>
      </c>
      <c r="E275" t="s">
        <v>2921</v>
      </c>
      <c r="G275" t="s">
        <v>5442</v>
      </c>
      <c r="H275" t="s">
        <v>3107</v>
      </c>
      <c r="I275" t="s">
        <v>4646</v>
      </c>
      <c r="J275" t="s">
        <v>2767</v>
      </c>
      <c r="K275" t="s">
        <v>235</v>
      </c>
    </row>
    <row r="276" spans="1:11">
      <c r="A276" s="69" t="s">
        <v>5439</v>
      </c>
      <c r="B276" t="s">
        <v>50</v>
      </c>
      <c r="C276" t="s">
        <v>3024</v>
      </c>
      <c r="D276" t="s">
        <v>26</v>
      </c>
      <c r="E276" t="s">
        <v>2921</v>
      </c>
      <c r="G276" t="s">
        <v>5442</v>
      </c>
      <c r="H276" t="s">
        <v>3107</v>
      </c>
      <c r="I276" t="s">
        <v>4646</v>
      </c>
      <c r="J276" t="s">
        <v>2767</v>
      </c>
      <c r="K276" t="s">
        <v>235</v>
      </c>
    </row>
    <row r="277" spans="1:11">
      <c r="A277" s="69" t="s">
        <v>5439</v>
      </c>
      <c r="B277" t="s">
        <v>50</v>
      </c>
      <c r="C277" t="s">
        <v>3025</v>
      </c>
      <c r="D277" t="s">
        <v>26</v>
      </c>
      <c r="E277" t="s">
        <v>2921</v>
      </c>
      <c r="G277" t="s">
        <v>5442</v>
      </c>
      <c r="H277" t="s">
        <v>3107</v>
      </c>
      <c r="I277" t="s">
        <v>4646</v>
      </c>
      <c r="J277" t="s">
        <v>2767</v>
      </c>
      <c r="K277" t="s">
        <v>235</v>
      </c>
    </row>
    <row r="278" spans="1:11">
      <c r="A278" s="69" t="s">
        <v>5439</v>
      </c>
      <c r="B278" t="s">
        <v>50</v>
      </c>
      <c r="C278" t="s">
        <v>3381</v>
      </c>
      <c r="D278" t="s">
        <v>51</v>
      </c>
      <c r="E278" t="s">
        <v>214</v>
      </c>
      <c r="F278" t="s">
        <v>3382</v>
      </c>
      <c r="G278" t="s">
        <v>5440</v>
      </c>
      <c r="H278" t="s">
        <v>214</v>
      </c>
      <c r="I278" t="s">
        <v>4646</v>
      </c>
      <c r="J278" t="s">
        <v>2412</v>
      </c>
      <c r="K278" t="s">
        <v>2413</v>
      </c>
    </row>
    <row r="279" spans="1:11">
      <c r="A279" s="69" t="s">
        <v>5439</v>
      </c>
      <c r="B279" t="s">
        <v>50</v>
      </c>
      <c r="C279" t="s">
        <v>3383</v>
      </c>
      <c r="D279" t="s">
        <v>51</v>
      </c>
      <c r="E279" t="s">
        <v>214</v>
      </c>
      <c r="G279" t="s">
        <v>5440</v>
      </c>
      <c r="H279" t="s">
        <v>214</v>
      </c>
      <c r="I279" t="s">
        <v>4646</v>
      </c>
      <c r="J279" t="s">
        <v>2412</v>
      </c>
      <c r="K279" t="s">
        <v>2413</v>
      </c>
    </row>
    <row r="280" spans="1:11">
      <c r="A280" s="69" t="s">
        <v>5439</v>
      </c>
      <c r="B280" t="s">
        <v>61</v>
      </c>
      <c r="C280" t="s">
        <v>3385</v>
      </c>
      <c r="D280" t="s">
        <v>75</v>
      </c>
      <c r="E280" t="s">
        <v>214</v>
      </c>
      <c r="G280" t="s">
        <v>5440</v>
      </c>
      <c r="H280" t="s">
        <v>214</v>
      </c>
      <c r="I280" t="s">
        <v>4648</v>
      </c>
      <c r="J280" t="s">
        <v>2412</v>
      </c>
      <c r="K280" t="s">
        <v>2413</v>
      </c>
    </row>
    <row r="281" spans="1:11">
      <c r="A281" s="69" t="s">
        <v>5439</v>
      </c>
      <c r="B281" t="s">
        <v>61</v>
      </c>
      <c r="C281" t="s">
        <v>3386</v>
      </c>
      <c r="D281" t="s">
        <v>3387</v>
      </c>
      <c r="E281" t="s">
        <v>3365</v>
      </c>
      <c r="G281" t="s">
        <v>5440</v>
      </c>
      <c r="H281" t="s">
        <v>214</v>
      </c>
      <c r="I281" t="s">
        <v>4648</v>
      </c>
      <c r="J281" t="s">
        <v>2412</v>
      </c>
      <c r="K281" t="s">
        <v>2413</v>
      </c>
    </row>
    <row r="282" spans="1:11">
      <c r="A282" s="69" t="s">
        <v>5439</v>
      </c>
      <c r="B282" t="s">
        <v>61</v>
      </c>
      <c r="C282" t="s">
        <v>3388</v>
      </c>
      <c r="D282" t="s">
        <v>75</v>
      </c>
      <c r="E282" t="s">
        <v>3389</v>
      </c>
      <c r="F282" t="s">
        <v>3390</v>
      </c>
      <c r="G282" t="s">
        <v>5440</v>
      </c>
      <c r="H282" t="s">
        <v>214</v>
      </c>
      <c r="I282" t="s">
        <v>4648</v>
      </c>
      <c r="J282" t="s">
        <v>2412</v>
      </c>
      <c r="K282" t="s">
        <v>2413</v>
      </c>
    </row>
    <row r="283" spans="1:11">
      <c r="A283" s="69" t="s">
        <v>5439</v>
      </c>
      <c r="B283" t="s">
        <v>61</v>
      </c>
      <c r="C283" t="s">
        <v>3027</v>
      </c>
      <c r="D283" t="s">
        <v>3020</v>
      </c>
      <c r="E283" t="s">
        <v>3028</v>
      </c>
      <c r="G283" t="s">
        <v>5440</v>
      </c>
      <c r="H283" t="s">
        <v>214</v>
      </c>
      <c r="I283" t="s">
        <v>4648</v>
      </c>
      <c r="J283" t="s">
        <v>2412</v>
      </c>
      <c r="K283" t="s">
        <v>2413</v>
      </c>
    </row>
    <row r="284" spans="1:11">
      <c r="A284" s="69" t="s">
        <v>5439</v>
      </c>
      <c r="B284" t="s">
        <v>61</v>
      </c>
      <c r="C284" t="s">
        <v>3030</v>
      </c>
      <c r="D284" t="s">
        <v>3020</v>
      </c>
      <c r="E284" t="s">
        <v>2921</v>
      </c>
      <c r="G284" t="s">
        <v>5442</v>
      </c>
      <c r="H284" t="s">
        <v>3107</v>
      </c>
      <c r="I284" t="s">
        <v>4648</v>
      </c>
      <c r="J284" t="s">
        <v>2767</v>
      </c>
      <c r="K284" t="s">
        <v>235</v>
      </c>
    </row>
    <row r="285" spans="1:11">
      <c r="A285" s="69" t="s">
        <v>5439</v>
      </c>
      <c r="B285" t="s">
        <v>61</v>
      </c>
      <c r="C285" t="s">
        <v>3031</v>
      </c>
      <c r="D285" t="s">
        <v>3020</v>
      </c>
      <c r="E285" t="s">
        <v>2921</v>
      </c>
      <c r="G285" t="s">
        <v>5442</v>
      </c>
      <c r="H285" t="s">
        <v>3107</v>
      </c>
      <c r="I285" t="s">
        <v>4648</v>
      </c>
      <c r="J285" t="s">
        <v>2767</v>
      </c>
      <c r="K285" t="s">
        <v>235</v>
      </c>
    </row>
    <row r="286" spans="1:11">
      <c r="A286" s="69" t="s">
        <v>5439</v>
      </c>
      <c r="B286" t="s">
        <v>61</v>
      </c>
      <c r="C286" t="s">
        <v>3032</v>
      </c>
      <c r="D286" t="s">
        <v>3020</v>
      </c>
      <c r="E286" t="s">
        <v>2921</v>
      </c>
      <c r="G286" t="s">
        <v>5442</v>
      </c>
      <c r="H286" t="s">
        <v>3107</v>
      </c>
      <c r="I286" t="s">
        <v>4648</v>
      </c>
      <c r="J286" t="s">
        <v>2767</v>
      </c>
      <c r="K286" t="s">
        <v>235</v>
      </c>
    </row>
    <row r="287" spans="1:11">
      <c r="A287" s="69" t="s">
        <v>5439</v>
      </c>
      <c r="B287" t="s">
        <v>61</v>
      </c>
      <c r="C287" t="s">
        <v>3391</v>
      </c>
      <c r="D287" t="s">
        <v>75</v>
      </c>
      <c r="E287" t="s">
        <v>3083</v>
      </c>
      <c r="G287" t="s">
        <v>5440</v>
      </c>
      <c r="H287" t="s">
        <v>3083</v>
      </c>
      <c r="I287" t="s">
        <v>4648</v>
      </c>
      <c r="J287" t="s">
        <v>2412</v>
      </c>
      <c r="K287" t="s">
        <v>2413</v>
      </c>
    </row>
    <row r="288" spans="1:11">
      <c r="A288" s="69" t="s">
        <v>5439</v>
      </c>
      <c r="B288" t="s">
        <v>61</v>
      </c>
      <c r="C288" t="s">
        <v>3392</v>
      </c>
      <c r="D288" t="s">
        <v>84</v>
      </c>
      <c r="E288" t="s">
        <v>214</v>
      </c>
      <c r="G288" t="s">
        <v>5440</v>
      </c>
      <c r="H288" t="s">
        <v>214</v>
      </c>
      <c r="I288" t="s">
        <v>4648</v>
      </c>
      <c r="J288" t="s">
        <v>2412</v>
      </c>
      <c r="K288" t="s">
        <v>2413</v>
      </c>
    </row>
    <row r="289" spans="1:11">
      <c r="A289" s="69" t="s">
        <v>5439</v>
      </c>
      <c r="B289" t="s">
        <v>61</v>
      </c>
      <c r="C289" t="s">
        <v>3393</v>
      </c>
      <c r="D289" t="s">
        <v>3387</v>
      </c>
      <c r="E289" t="s">
        <v>214</v>
      </c>
      <c r="G289" t="s">
        <v>5440</v>
      </c>
      <c r="H289" t="s">
        <v>214</v>
      </c>
      <c r="I289" t="s">
        <v>4648</v>
      </c>
      <c r="J289" t="s">
        <v>2412</v>
      </c>
      <c r="K289" t="s">
        <v>2413</v>
      </c>
    </row>
    <row r="290" spans="1:11">
      <c r="A290" s="69" t="s">
        <v>5439</v>
      </c>
      <c r="B290" t="s">
        <v>74</v>
      </c>
      <c r="C290" t="s">
        <v>3395</v>
      </c>
      <c r="D290" t="s">
        <v>3020</v>
      </c>
      <c r="E290" t="s">
        <v>3083</v>
      </c>
      <c r="G290" t="s">
        <v>5440</v>
      </c>
      <c r="H290" t="s">
        <v>3083</v>
      </c>
      <c r="I290" t="s">
        <v>4650</v>
      </c>
      <c r="J290" t="s">
        <v>2412</v>
      </c>
      <c r="K290" t="s">
        <v>2413</v>
      </c>
    </row>
    <row r="291" spans="1:11">
      <c r="A291" s="69" t="s">
        <v>5439</v>
      </c>
      <c r="B291" t="s">
        <v>74</v>
      </c>
      <c r="C291" t="s">
        <v>3396</v>
      </c>
      <c r="D291" t="s">
        <v>3020</v>
      </c>
      <c r="E291" t="s">
        <v>3397</v>
      </c>
      <c r="G291" t="s">
        <v>5441</v>
      </c>
      <c r="H291" t="s">
        <v>3397</v>
      </c>
      <c r="I291" t="s">
        <v>4650</v>
      </c>
      <c r="J291" t="s">
        <v>1346</v>
      </c>
      <c r="K291" t="s">
        <v>228</v>
      </c>
    </row>
    <row r="292" spans="1:11">
      <c r="A292" s="69" t="s">
        <v>5439</v>
      </c>
      <c r="B292" t="s">
        <v>74</v>
      </c>
      <c r="C292" t="s">
        <v>3398</v>
      </c>
      <c r="D292" t="s">
        <v>75</v>
      </c>
      <c r="E292" t="s">
        <v>214</v>
      </c>
      <c r="G292" t="s">
        <v>5440</v>
      </c>
      <c r="H292" t="s">
        <v>214</v>
      </c>
      <c r="I292" t="s">
        <v>4650</v>
      </c>
      <c r="J292" t="s">
        <v>2412</v>
      </c>
      <c r="K292" t="s">
        <v>2413</v>
      </c>
    </row>
    <row r="293" spans="1:11">
      <c r="A293" s="69" t="s">
        <v>5439</v>
      </c>
      <c r="B293" t="s">
        <v>74</v>
      </c>
      <c r="C293" t="s">
        <v>3399</v>
      </c>
      <c r="D293" t="s">
        <v>75</v>
      </c>
      <c r="E293" t="s">
        <v>214</v>
      </c>
      <c r="G293" t="s">
        <v>5440</v>
      </c>
      <c r="H293" t="s">
        <v>214</v>
      </c>
      <c r="I293" t="s">
        <v>4650</v>
      </c>
      <c r="J293" t="s">
        <v>2412</v>
      </c>
      <c r="K293" t="s">
        <v>2413</v>
      </c>
    </row>
    <row r="294" spans="1:11">
      <c r="A294" s="69" t="s">
        <v>5439</v>
      </c>
      <c r="B294" t="s">
        <v>74</v>
      </c>
      <c r="C294" t="s">
        <v>3400</v>
      </c>
      <c r="D294" t="s">
        <v>51</v>
      </c>
      <c r="E294" t="s">
        <v>214</v>
      </c>
      <c r="G294" t="s">
        <v>5440</v>
      </c>
      <c r="H294" t="s">
        <v>214</v>
      </c>
      <c r="I294" t="s">
        <v>4650</v>
      </c>
      <c r="J294" t="s">
        <v>2412</v>
      </c>
      <c r="K294" t="s">
        <v>2413</v>
      </c>
    </row>
    <row r="295" spans="1:11">
      <c r="A295" s="69" t="s">
        <v>5439</v>
      </c>
      <c r="B295" t="s">
        <v>74</v>
      </c>
      <c r="C295" t="s">
        <v>3401</v>
      </c>
      <c r="D295" t="s">
        <v>76</v>
      </c>
      <c r="E295" t="s">
        <v>3083</v>
      </c>
      <c r="G295" t="s">
        <v>5440</v>
      </c>
      <c r="H295" t="s">
        <v>3083</v>
      </c>
      <c r="I295" t="s">
        <v>4650</v>
      </c>
      <c r="J295" t="s">
        <v>2412</v>
      </c>
      <c r="K295" t="s">
        <v>2413</v>
      </c>
    </row>
    <row r="296" spans="1:11">
      <c r="A296" s="69" t="s">
        <v>5439</v>
      </c>
      <c r="B296" t="s">
        <v>74</v>
      </c>
      <c r="C296" t="s">
        <v>3402</v>
      </c>
      <c r="D296" t="s">
        <v>76</v>
      </c>
      <c r="E296" t="s">
        <v>3083</v>
      </c>
      <c r="G296" t="s">
        <v>5440</v>
      </c>
      <c r="H296" t="s">
        <v>3083</v>
      </c>
      <c r="I296" t="s">
        <v>4650</v>
      </c>
      <c r="J296" t="s">
        <v>2412</v>
      </c>
      <c r="K296" t="s">
        <v>2413</v>
      </c>
    </row>
    <row r="297" spans="1:11">
      <c r="A297" s="69" t="s">
        <v>5439</v>
      </c>
      <c r="B297" t="s">
        <v>74</v>
      </c>
      <c r="C297" t="s">
        <v>3037</v>
      </c>
      <c r="D297" t="s">
        <v>3020</v>
      </c>
      <c r="E297" t="s">
        <v>2921</v>
      </c>
      <c r="G297" t="s">
        <v>5442</v>
      </c>
      <c r="H297" t="s">
        <v>3107</v>
      </c>
      <c r="I297" t="s">
        <v>4650</v>
      </c>
      <c r="J297" t="s">
        <v>2767</v>
      </c>
      <c r="K297" t="s">
        <v>235</v>
      </c>
    </row>
    <row r="298" spans="1:11">
      <c r="A298" s="69" t="s">
        <v>5439</v>
      </c>
      <c r="B298" t="s">
        <v>74</v>
      </c>
      <c r="C298" t="s">
        <v>3403</v>
      </c>
      <c r="D298" t="s">
        <v>76</v>
      </c>
      <c r="E298" t="s">
        <v>214</v>
      </c>
      <c r="F298" t="s">
        <v>3404</v>
      </c>
      <c r="G298" t="s">
        <v>5440</v>
      </c>
      <c r="H298" t="s">
        <v>214</v>
      </c>
      <c r="I298" t="s">
        <v>4650</v>
      </c>
      <c r="J298" t="s">
        <v>2412</v>
      </c>
      <c r="K298" t="s">
        <v>2413</v>
      </c>
    </row>
    <row r="299" spans="1:11">
      <c r="A299" s="69" t="s">
        <v>5439</v>
      </c>
      <c r="B299" t="s">
        <v>74</v>
      </c>
      <c r="C299" t="s">
        <v>3038</v>
      </c>
      <c r="D299" t="s">
        <v>3020</v>
      </c>
      <c r="E299" t="s">
        <v>2921</v>
      </c>
      <c r="G299" t="s">
        <v>5442</v>
      </c>
      <c r="H299" t="s">
        <v>3107</v>
      </c>
      <c r="I299" t="s">
        <v>4650</v>
      </c>
      <c r="J299" t="s">
        <v>2767</v>
      </c>
      <c r="K299" t="s">
        <v>235</v>
      </c>
    </row>
    <row r="300" spans="1:11">
      <c r="A300" s="69" t="s">
        <v>5439</v>
      </c>
      <c r="B300" t="s">
        <v>82</v>
      </c>
      <c r="C300" t="s">
        <v>3406</v>
      </c>
      <c r="D300" t="s">
        <v>83</v>
      </c>
      <c r="E300" t="s">
        <v>214</v>
      </c>
      <c r="G300" t="s">
        <v>5440</v>
      </c>
      <c r="H300" t="s">
        <v>214</v>
      </c>
      <c r="I300" t="s">
        <v>4654</v>
      </c>
      <c r="J300" t="s">
        <v>2412</v>
      </c>
      <c r="K300" t="s">
        <v>2413</v>
      </c>
    </row>
    <row r="301" spans="1:11">
      <c r="A301" s="69" t="s">
        <v>5439</v>
      </c>
      <c r="B301" t="s">
        <v>82</v>
      </c>
      <c r="C301" t="s">
        <v>3407</v>
      </c>
      <c r="D301" t="s">
        <v>85</v>
      </c>
      <c r="E301" t="s">
        <v>214</v>
      </c>
      <c r="G301" t="s">
        <v>5440</v>
      </c>
      <c r="H301" t="s">
        <v>214</v>
      </c>
      <c r="I301" t="s">
        <v>4654</v>
      </c>
      <c r="J301" t="s">
        <v>2412</v>
      </c>
      <c r="K301" t="s">
        <v>2413</v>
      </c>
    </row>
    <row r="302" spans="1:11">
      <c r="A302" s="69" t="s">
        <v>5439</v>
      </c>
      <c r="B302" t="s">
        <v>87</v>
      </c>
      <c r="C302" t="s">
        <v>3409</v>
      </c>
      <c r="D302" t="s">
        <v>3410</v>
      </c>
      <c r="E302" t="s">
        <v>666</v>
      </c>
      <c r="G302" t="s">
        <v>5441</v>
      </c>
      <c r="H302" t="s">
        <v>666</v>
      </c>
      <c r="I302" t="s">
        <v>4658</v>
      </c>
      <c r="J302" t="s">
        <v>1346</v>
      </c>
      <c r="K302" t="s">
        <v>228</v>
      </c>
    </row>
    <row r="303" spans="1:11">
      <c r="A303" s="69" t="s">
        <v>5439</v>
      </c>
      <c r="B303" t="s">
        <v>87</v>
      </c>
      <c r="C303" t="s">
        <v>3411</v>
      </c>
      <c r="D303" t="s">
        <v>86</v>
      </c>
      <c r="E303" t="s">
        <v>666</v>
      </c>
      <c r="F303" t="s">
        <v>3412</v>
      </c>
      <c r="G303" t="s">
        <v>5441</v>
      </c>
      <c r="H303" t="s">
        <v>666</v>
      </c>
      <c r="I303" t="s">
        <v>4658</v>
      </c>
      <c r="J303" t="s">
        <v>1346</v>
      </c>
      <c r="K303" t="s">
        <v>228</v>
      </c>
    </row>
    <row r="304" spans="1:11">
      <c r="A304" s="69" t="s">
        <v>5439</v>
      </c>
      <c r="B304" t="s">
        <v>87</v>
      </c>
      <c r="C304" t="s">
        <v>3413</v>
      </c>
      <c r="D304" t="s">
        <v>89</v>
      </c>
      <c r="E304" t="s">
        <v>3414</v>
      </c>
      <c r="F304" t="s">
        <v>3415</v>
      </c>
      <c r="G304" t="s">
        <v>5441</v>
      </c>
      <c r="H304" t="s">
        <v>666</v>
      </c>
      <c r="I304" t="s">
        <v>4658</v>
      </c>
      <c r="J304" t="s">
        <v>1346</v>
      </c>
      <c r="K304" t="s">
        <v>228</v>
      </c>
    </row>
    <row r="305" spans="1:11">
      <c r="A305" s="69" t="s">
        <v>5439</v>
      </c>
      <c r="B305" t="s">
        <v>87</v>
      </c>
      <c r="C305" t="s">
        <v>3416</v>
      </c>
      <c r="D305" t="s">
        <v>3041</v>
      </c>
      <c r="E305" t="s">
        <v>3083</v>
      </c>
      <c r="F305" t="s">
        <v>3417</v>
      </c>
      <c r="G305" t="s">
        <v>5440</v>
      </c>
      <c r="H305" t="s">
        <v>3083</v>
      </c>
      <c r="I305" t="s">
        <v>4658</v>
      </c>
      <c r="J305" t="s">
        <v>2412</v>
      </c>
      <c r="K305" t="s">
        <v>2413</v>
      </c>
    </row>
    <row r="306" spans="1:11">
      <c r="A306" s="69" t="s">
        <v>5439</v>
      </c>
      <c r="B306" t="s">
        <v>87</v>
      </c>
      <c r="C306" t="s">
        <v>3418</v>
      </c>
      <c r="D306" t="s">
        <v>89</v>
      </c>
      <c r="E306" t="s">
        <v>214</v>
      </c>
      <c r="F306" t="s">
        <v>3419</v>
      </c>
      <c r="G306" t="s">
        <v>5440</v>
      </c>
      <c r="H306" t="s">
        <v>214</v>
      </c>
      <c r="I306" t="s">
        <v>4658</v>
      </c>
      <c r="J306" t="s">
        <v>2412</v>
      </c>
      <c r="K306" t="s">
        <v>2413</v>
      </c>
    </row>
    <row r="307" spans="1:11">
      <c r="A307" s="69" t="s">
        <v>5439</v>
      </c>
      <c r="B307" t="s">
        <v>87</v>
      </c>
      <c r="C307" t="s">
        <v>3420</v>
      </c>
      <c r="D307" t="s">
        <v>3421</v>
      </c>
      <c r="E307" t="s">
        <v>214</v>
      </c>
      <c r="F307" t="s">
        <v>3422</v>
      </c>
      <c r="G307" t="s">
        <v>5440</v>
      </c>
      <c r="H307" t="s">
        <v>214</v>
      </c>
      <c r="I307" t="s">
        <v>4658</v>
      </c>
      <c r="J307" t="s">
        <v>2412</v>
      </c>
      <c r="K307" t="s">
        <v>2413</v>
      </c>
    </row>
    <row r="308" spans="1:11">
      <c r="A308" s="69" t="s">
        <v>5439</v>
      </c>
      <c r="B308" t="s">
        <v>87</v>
      </c>
      <c r="C308" t="s">
        <v>3046</v>
      </c>
      <c r="D308" t="s">
        <v>3047</v>
      </c>
      <c r="F308" t="s">
        <v>3049</v>
      </c>
      <c r="G308" t="s">
        <v>5433</v>
      </c>
      <c r="I308" t="s">
        <v>4658</v>
      </c>
    </row>
    <row r="309" spans="1:11">
      <c r="A309" s="69" t="s">
        <v>5439</v>
      </c>
      <c r="B309" t="s">
        <v>87</v>
      </c>
      <c r="C309" t="s">
        <v>3050</v>
      </c>
      <c r="D309" t="s">
        <v>3047</v>
      </c>
      <c r="G309" t="s">
        <v>5433</v>
      </c>
      <c r="I309" t="s">
        <v>4658</v>
      </c>
    </row>
    <row r="310" spans="1:11">
      <c r="A310" s="69" t="s">
        <v>5439</v>
      </c>
      <c r="B310" t="s">
        <v>87</v>
      </c>
      <c r="C310" t="s">
        <v>3053</v>
      </c>
      <c r="D310" t="s">
        <v>3041</v>
      </c>
      <c r="E310" t="s">
        <v>3054</v>
      </c>
      <c r="F310" t="s">
        <v>3056</v>
      </c>
      <c r="G310" t="s">
        <v>5434</v>
      </c>
      <c r="I310" t="s">
        <v>4658</v>
      </c>
    </row>
    <row r="311" spans="1:11">
      <c r="A311" s="69" t="s">
        <v>5439</v>
      </c>
      <c r="B311" t="s">
        <v>87</v>
      </c>
      <c r="C311" t="s">
        <v>3423</v>
      </c>
      <c r="D311" t="s">
        <v>3044</v>
      </c>
      <c r="E311" t="s">
        <v>666</v>
      </c>
      <c r="G311" t="s">
        <v>5441</v>
      </c>
      <c r="H311" t="s">
        <v>666</v>
      </c>
      <c r="I311" t="s">
        <v>4658</v>
      </c>
      <c r="J311" t="s">
        <v>1346</v>
      </c>
      <c r="K311" t="s">
        <v>228</v>
      </c>
    </row>
    <row r="312" spans="1:11">
      <c r="A312" s="69" t="s">
        <v>5439</v>
      </c>
      <c r="B312" t="s">
        <v>87</v>
      </c>
      <c r="C312" t="s">
        <v>3424</v>
      </c>
      <c r="D312" t="s">
        <v>3421</v>
      </c>
      <c r="E312" t="s">
        <v>1902</v>
      </c>
      <c r="G312" t="s">
        <v>5441</v>
      </c>
      <c r="H312" t="s">
        <v>1902</v>
      </c>
      <c r="I312" t="s">
        <v>4658</v>
      </c>
      <c r="J312" t="s">
        <v>1346</v>
      </c>
      <c r="K312" t="s">
        <v>228</v>
      </c>
    </row>
    <row r="313" spans="1:11">
      <c r="A313" s="69" t="s">
        <v>5439</v>
      </c>
      <c r="B313" t="s">
        <v>87</v>
      </c>
      <c r="C313" t="s">
        <v>3057</v>
      </c>
      <c r="D313" t="s">
        <v>3020</v>
      </c>
      <c r="E313" t="s">
        <v>2960</v>
      </c>
      <c r="G313" t="s">
        <v>5442</v>
      </c>
      <c r="H313" t="s">
        <v>3177</v>
      </c>
      <c r="I313" t="s">
        <v>4658</v>
      </c>
      <c r="J313" t="s">
        <v>2767</v>
      </c>
      <c r="K313" t="s">
        <v>235</v>
      </c>
    </row>
    <row r="314" spans="1:11">
      <c r="A314" s="69" t="s">
        <v>5439</v>
      </c>
      <c r="B314" t="s">
        <v>87</v>
      </c>
      <c r="C314" t="s">
        <v>3425</v>
      </c>
      <c r="D314" t="s">
        <v>86</v>
      </c>
      <c r="E314" t="s">
        <v>214</v>
      </c>
      <c r="G314" t="s">
        <v>5440</v>
      </c>
      <c r="H314" t="s">
        <v>214</v>
      </c>
      <c r="I314" t="s">
        <v>4658</v>
      </c>
      <c r="J314" t="s">
        <v>2412</v>
      </c>
      <c r="K314" t="s">
        <v>2413</v>
      </c>
    </row>
    <row r="315" spans="1:11">
      <c r="A315" s="69" t="s">
        <v>5439</v>
      </c>
      <c r="B315" t="s">
        <v>87</v>
      </c>
      <c r="C315" t="s">
        <v>3059</v>
      </c>
      <c r="D315" t="s">
        <v>3060</v>
      </c>
      <c r="E315" t="s">
        <v>2921</v>
      </c>
      <c r="G315" t="s">
        <v>5442</v>
      </c>
      <c r="H315" t="s">
        <v>3107</v>
      </c>
      <c r="I315" t="s">
        <v>4658</v>
      </c>
      <c r="J315" t="s">
        <v>2767</v>
      </c>
      <c r="K315" t="s">
        <v>235</v>
      </c>
    </row>
    <row r="316" spans="1:11">
      <c r="A316" s="69" t="s">
        <v>5439</v>
      </c>
      <c r="B316" t="s">
        <v>87</v>
      </c>
      <c r="C316" t="s">
        <v>3059</v>
      </c>
      <c r="D316" t="s">
        <v>3060</v>
      </c>
      <c r="E316" t="s">
        <v>2921</v>
      </c>
      <c r="G316" t="s">
        <v>5442</v>
      </c>
      <c r="H316" t="s">
        <v>3107</v>
      </c>
      <c r="I316" t="s">
        <v>4658</v>
      </c>
      <c r="J316" t="s">
        <v>2767</v>
      </c>
      <c r="K316" t="s">
        <v>235</v>
      </c>
    </row>
    <row r="317" spans="1:11">
      <c r="A317" s="69" t="s">
        <v>5439</v>
      </c>
      <c r="B317" t="s">
        <v>88</v>
      </c>
      <c r="C317" t="s">
        <v>3427</v>
      </c>
      <c r="D317" t="s">
        <v>91</v>
      </c>
      <c r="E317" t="s">
        <v>3083</v>
      </c>
      <c r="G317" t="s">
        <v>5440</v>
      </c>
      <c r="H317" t="s">
        <v>3083</v>
      </c>
      <c r="I317" t="s">
        <v>4662</v>
      </c>
      <c r="J317" t="s">
        <v>2412</v>
      </c>
      <c r="K317" t="s">
        <v>2413</v>
      </c>
    </row>
    <row r="318" spans="1:11">
      <c r="A318" s="69" t="s">
        <v>5439</v>
      </c>
      <c r="B318" t="s">
        <v>88</v>
      </c>
      <c r="C318" t="s">
        <v>3428</v>
      </c>
      <c r="D318" t="s">
        <v>89</v>
      </c>
      <c r="E318" t="s">
        <v>3083</v>
      </c>
      <c r="F318" t="s">
        <v>3429</v>
      </c>
      <c r="G318" t="s">
        <v>5440</v>
      </c>
      <c r="H318" t="s">
        <v>3083</v>
      </c>
      <c r="I318" t="s">
        <v>4662</v>
      </c>
      <c r="J318" t="s">
        <v>2412</v>
      </c>
      <c r="K318" t="s">
        <v>2413</v>
      </c>
    </row>
    <row r="319" spans="1:11">
      <c r="A319" s="69" t="s">
        <v>5439</v>
      </c>
      <c r="B319" t="s">
        <v>88</v>
      </c>
      <c r="C319" t="s">
        <v>3430</v>
      </c>
      <c r="D319" t="s">
        <v>90</v>
      </c>
      <c r="E319" t="s">
        <v>3083</v>
      </c>
      <c r="F319" t="s">
        <v>3431</v>
      </c>
      <c r="G319" t="s">
        <v>5440</v>
      </c>
      <c r="H319" t="s">
        <v>3083</v>
      </c>
      <c r="I319" t="s">
        <v>4662</v>
      </c>
      <c r="J319" t="s">
        <v>2412</v>
      </c>
      <c r="K319" t="s">
        <v>2413</v>
      </c>
    </row>
    <row r="320" spans="1:11">
      <c r="A320" s="69" t="s">
        <v>5439</v>
      </c>
      <c r="B320" t="s">
        <v>88</v>
      </c>
      <c r="C320" t="s">
        <v>3432</v>
      </c>
      <c r="D320" t="s">
        <v>90</v>
      </c>
      <c r="E320" t="s">
        <v>3083</v>
      </c>
      <c r="F320" t="s">
        <v>3433</v>
      </c>
      <c r="G320" t="s">
        <v>5440</v>
      </c>
      <c r="H320" t="s">
        <v>3083</v>
      </c>
      <c r="I320" t="s">
        <v>4662</v>
      </c>
      <c r="J320" t="s">
        <v>2412</v>
      </c>
      <c r="K320" t="s">
        <v>2413</v>
      </c>
    </row>
    <row r="321" spans="1:11">
      <c r="A321" s="69" t="s">
        <v>5439</v>
      </c>
      <c r="B321" t="s">
        <v>88</v>
      </c>
      <c r="C321" t="s">
        <v>3434</v>
      </c>
      <c r="D321" t="s">
        <v>89</v>
      </c>
      <c r="E321" t="s">
        <v>214</v>
      </c>
      <c r="G321" t="s">
        <v>5440</v>
      </c>
      <c r="H321" t="s">
        <v>214</v>
      </c>
      <c r="I321" t="s">
        <v>4662</v>
      </c>
      <c r="J321" t="s">
        <v>2412</v>
      </c>
      <c r="K321" t="s">
        <v>2413</v>
      </c>
    </row>
    <row r="322" spans="1:11">
      <c r="A322" s="69" t="s">
        <v>5439</v>
      </c>
      <c r="B322" t="s">
        <v>88</v>
      </c>
      <c r="C322" t="s">
        <v>3435</v>
      </c>
      <c r="D322" t="s">
        <v>3020</v>
      </c>
      <c r="E322" t="s">
        <v>666</v>
      </c>
      <c r="F322" t="s">
        <v>3436</v>
      </c>
      <c r="G322" t="s">
        <v>5441</v>
      </c>
      <c r="H322" t="s">
        <v>666</v>
      </c>
      <c r="I322" t="s">
        <v>4662</v>
      </c>
      <c r="J322" t="s">
        <v>1346</v>
      </c>
      <c r="K322" t="s">
        <v>228</v>
      </c>
    </row>
    <row r="323" spans="1:11">
      <c r="A323" s="69" t="s">
        <v>5439</v>
      </c>
      <c r="B323" t="s">
        <v>88</v>
      </c>
      <c r="C323" t="s">
        <v>3063</v>
      </c>
      <c r="D323" t="s">
        <v>3020</v>
      </c>
      <c r="G323" t="s">
        <v>5435</v>
      </c>
      <c r="I323" t="s">
        <v>4662</v>
      </c>
    </row>
    <row r="324" spans="1:11">
      <c r="A324" s="69" t="s">
        <v>5439</v>
      </c>
      <c r="B324" t="s">
        <v>93</v>
      </c>
      <c r="C324" t="s">
        <v>3066</v>
      </c>
      <c r="E324" t="s">
        <v>666</v>
      </c>
      <c r="G324" t="s">
        <v>5436</v>
      </c>
      <c r="I324" t="s">
        <v>4666</v>
      </c>
    </row>
    <row r="325" spans="1:11">
      <c r="A325" s="69" t="s">
        <v>5439</v>
      </c>
      <c r="B325" t="s">
        <v>93</v>
      </c>
      <c r="C325" t="s">
        <v>3066</v>
      </c>
      <c r="E325" t="s">
        <v>666</v>
      </c>
      <c r="G325" t="s">
        <v>5441</v>
      </c>
      <c r="H325" t="s">
        <v>666</v>
      </c>
      <c r="I325" t="s">
        <v>4666</v>
      </c>
      <c r="J325" t="s">
        <v>1346</v>
      </c>
      <c r="K325" t="s">
        <v>228</v>
      </c>
    </row>
    <row r="326" spans="1:11">
      <c r="A326" s="69" t="s">
        <v>5439</v>
      </c>
      <c r="B326" t="s">
        <v>93</v>
      </c>
      <c r="C326" t="s">
        <v>3438</v>
      </c>
      <c r="D326" t="s">
        <v>94</v>
      </c>
      <c r="E326" t="s">
        <v>214</v>
      </c>
      <c r="G326" t="s">
        <v>5440</v>
      </c>
      <c r="H326" t="s">
        <v>214</v>
      </c>
      <c r="I326" t="s">
        <v>4666</v>
      </c>
      <c r="J326" t="s">
        <v>2412</v>
      </c>
      <c r="K326" t="s">
        <v>2413</v>
      </c>
    </row>
    <row r="327" spans="1:11">
      <c r="A327" s="69" t="s">
        <v>5439</v>
      </c>
      <c r="B327" t="s">
        <v>93</v>
      </c>
      <c r="C327" t="s">
        <v>3439</v>
      </c>
      <c r="D327" t="s">
        <v>94</v>
      </c>
      <c r="E327" t="s">
        <v>3083</v>
      </c>
      <c r="F327" t="s">
        <v>3440</v>
      </c>
      <c r="G327" t="s">
        <v>5440</v>
      </c>
      <c r="H327" t="s">
        <v>3083</v>
      </c>
      <c r="I327" t="s">
        <v>4666</v>
      </c>
      <c r="J327" t="s">
        <v>2412</v>
      </c>
      <c r="K327" t="s">
        <v>2413</v>
      </c>
    </row>
    <row r="328" spans="1:11">
      <c r="A328" s="69" t="s">
        <v>5439</v>
      </c>
      <c r="B328" t="s">
        <v>93</v>
      </c>
      <c r="C328" t="s">
        <v>3441</v>
      </c>
      <c r="D328" t="s">
        <v>95</v>
      </c>
      <c r="E328" t="s">
        <v>3442</v>
      </c>
      <c r="F328" t="s">
        <v>3444</v>
      </c>
      <c r="G328" t="s">
        <v>5443</v>
      </c>
      <c r="H328" t="s">
        <v>3443</v>
      </c>
      <c r="I328" t="s">
        <v>4666</v>
      </c>
      <c r="J328" t="s">
        <v>2409</v>
      </c>
      <c r="K328" t="s">
        <v>1262</v>
      </c>
    </row>
    <row r="329" spans="1:11">
      <c r="A329" s="69" t="s">
        <v>5439</v>
      </c>
      <c r="B329" t="s">
        <v>93</v>
      </c>
      <c r="C329" t="s">
        <v>3445</v>
      </c>
      <c r="D329" t="s">
        <v>95</v>
      </c>
      <c r="E329" t="s">
        <v>3297</v>
      </c>
      <c r="F329" t="s">
        <v>3446</v>
      </c>
      <c r="G329" t="s">
        <v>5440</v>
      </c>
      <c r="H329" t="s">
        <v>214</v>
      </c>
      <c r="I329" t="s">
        <v>4666</v>
      </c>
      <c r="J329" t="s">
        <v>2412</v>
      </c>
      <c r="K329" t="s">
        <v>2413</v>
      </c>
    </row>
    <row r="330" spans="1:11">
      <c r="A330" s="69" t="s">
        <v>5439</v>
      </c>
      <c r="B330" t="s">
        <v>93</v>
      </c>
      <c r="C330" t="s">
        <v>3447</v>
      </c>
      <c r="D330" t="s">
        <v>94</v>
      </c>
      <c r="E330" t="s">
        <v>3448</v>
      </c>
      <c r="G330" t="s">
        <v>5440</v>
      </c>
      <c r="H330" t="s">
        <v>214</v>
      </c>
      <c r="I330" t="s">
        <v>4666</v>
      </c>
      <c r="J330" t="s">
        <v>2412</v>
      </c>
      <c r="K330" t="s">
        <v>2413</v>
      </c>
    </row>
    <row r="331" spans="1:11">
      <c r="A331" s="69" t="s">
        <v>5439</v>
      </c>
      <c r="B331" t="s">
        <v>93</v>
      </c>
      <c r="C331" t="s">
        <v>3068</v>
      </c>
      <c r="D331" t="s">
        <v>3020</v>
      </c>
      <c r="E331" t="s">
        <v>3069</v>
      </c>
      <c r="G331" t="s">
        <v>5437</v>
      </c>
      <c r="I331" t="s">
        <v>4666</v>
      </c>
    </row>
    <row r="332" spans="1:11">
      <c r="A332" s="69" t="s">
        <v>5439</v>
      </c>
      <c r="B332" t="s">
        <v>93</v>
      </c>
      <c r="C332" t="s">
        <v>3449</v>
      </c>
      <c r="D332" t="s">
        <v>94</v>
      </c>
      <c r="E332" t="s">
        <v>3450</v>
      </c>
      <c r="F332" t="s">
        <v>3451</v>
      </c>
      <c r="G332" t="s">
        <v>5440</v>
      </c>
      <c r="H332" t="s">
        <v>214</v>
      </c>
      <c r="I332" t="s">
        <v>4666</v>
      </c>
      <c r="J332" t="s">
        <v>2412</v>
      </c>
      <c r="K332" t="s">
        <v>2413</v>
      </c>
    </row>
    <row r="333" spans="1:11">
      <c r="A333" s="69" t="s">
        <v>5439</v>
      </c>
      <c r="B333" t="s">
        <v>93</v>
      </c>
      <c r="C333" t="s">
        <v>3452</v>
      </c>
      <c r="D333" t="s">
        <v>94</v>
      </c>
      <c r="E333" t="s">
        <v>3453</v>
      </c>
      <c r="F333" t="s">
        <v>3454</v>
      </c>
      <c r="G333" t="s">
        <v>5440</v>
      </c>
      <c r="H333" t="s">
        <v>214</v>
      </c>
      <c r="I333" t="s">
        <v>4666</v>
      </c>
      <c r="J333" t="s">
        <v>2412</v>
      </c>
      <c r="K333" t="s">
        <v>2413</v>
      </c>
    </row>
    <row r="334" spans="1:11">
      <c r="A334" s="69" t="s">
        <v>5439</v>
      </c>
      <c r="B334" t="s">
        <v>93</v>
      </c>
      <c r="C334" t="s">
        <v>3071</v>
      </c>
      <c r="D334" t="s">
        <v>97</v>
      </c>
      <c r="G334" t="s">
        <v>5438</v>
      </c>
      <c r="I334" t="s">
        <v>4666</v>
      </c>
    </row>
    <row r="335" spans="1:11">
      <c r="A335" s="69" t="s">
        <v>5439</v>
      </c>
      <c r="B335" t="s">
        <v>99</v>
      </c>
      <c r="C335" t="s">
        <v>3456</v>
      </c>
      <c r="D335" t="s">
        <v>100</v>
      </c>
      <c r="E335" t="s">
        <v>3457</v>
      </c>
      <c r="F335" t="s">
        <v>3458</v>
      </c>
      <c r="G335" t="s">
        <v>5440</v>
      </c>
      <c r="H335" t="s">
        <v>214</v>
      </c>
      <c r="I335" t="s">
        <v>4670</v>
      </c>
      <c r="J335" t="s">
        <v>2412</v>
      </c>
      <c r="K335" t="s">
        <v>2413</v>
      </c>
    </row>
    <row r="336" spans="1:11">
      <c r="A336" s="69" t="s">
        <v>5439</v>
      </c>
      <c r="B336" t="s">
        <v>99</v>
      </c>
      <c r="C336" t="s">
        <v>3076</v>
      </c>
      <c r="D336" t="s">
        <v>103</v>
      </c>
      <c r="E336" t="s">
        <v>2921</v>
      </c>
      <c r="G336" t="s">
        <v>5442</v>
      </c>
      <c r="H336" t="s">
        <v>3107</v>
      </c>
      <c r="I336" t="s">
        <v>4670</v>
      </c>
      <c r="J336" t="s">
        <v>2767</v>
      </c>
      <c r="K336" t="s">
        <v>235</v>
      </c>
    </row>
    <row r="337" spans="1:11">
      <c r="A337" s="69" t="s">
        <v>5439</v>
      </c>
      <c r="B337" t="s">
        <v>99</v>
      </c>
      <c r="C337" t="s">
        <v>3077</v>
      </c>
      <c r="D337" t="s">
        <v>101</v>
      </c>
      <c r="E337" t="s">
        <v>3078</v>
      </c>
      <c r="F337" t="s">
        <v>3079</v>
      </c>
      <c r="G337" t="s">
        <v>5442</v>
      </c>
      <c r="H337" t="s">
        <v>214</v>
      </c>
      <c r="I337" t="s">
        <v>4670</v>
      </c>
      <c r="J337" t="s">
        <v>2767</v>
      </c>
      <c r="K337" t="s">
        <v>235</v>
      </c>
    </row>
    <row r="338" spans="1:11">
      <c r="A338" s="69" t="s">
        <v>5439</v>
      </c>
      <c r="B338" t="s">
        <v>99</v>
      </c>
      <c r="C338" t="s">
        <v>3080</v>
      </c>
      <c r="D338" t="s">
        <v>3020</v>
      </c>
      <c r="E338" t="s">
        <v>2921</v>
      </c>
      <c r="G338" t="s">
        <v>5442</v>
      </c>
      <c r="H338" t="s">
        <v>3107</v>
      </c>
      <c r="I338" t="s">
        <v>4670</v>
      </c>
      <c r="J338" t="s">
        <v>2767</v>
      </c>
      <c r="K338" t="s">
        <v>235</v>
      </c>
    </row>
    <row r="339" spans="1:11">
      <c r="A339" s="69" t="s">
        <v>5439</v>
      </c>
      <c r="B339" t="s">
        <v>99</v>
      </c>
      <c r="C339" t="s">
        <v>3459</v>
      </c>
      <c r="D339" t="s">
        <v>3020</v>
      </c>
      <c r="E339" t="s">
        <v>214</v>
      </c>
      <c r="G339" t="s">
        <v>5440</v>
      </c>
      <c r="H339" t="s">
        <v>214</v>
      </c>
      <c r="I339" t="s">
        <v>4670</v>
      </c>
      <c r="J339" t="s">
        <v>2412</v>
      </c>
      <c r="K339" t="s">
        <v>2413</v>
      </c>
    </row>
    <row r="340" spans="1:11">
      <c r="A340" s="69" t="s">
        <v>5444</v>
      </c>
      <c r="B340" t="s">
        <v>32</v>
      </c>
      <c r="C340" t="s">
        <v>2910</v>
      </c>
      <c r="D340" t="s">
        <v>36</v>
      </c>
      <c r="G340" t="s">
        <v>5427</v>
      </c>
      <c r="I340" t="s">
        <v>4599</v>
      </c>
    </row>
    <row r="341" spans="1:11">
      <c r="A341" s="69" t="s">
        <v>5444</v>
      </c>
      <c r="B341" t="s">
        <v>32</v>
      </c>
      <c r="C341" t="s">
        <v>3099</v>
      </c>
      <c r="D341" t="s">
        <v>2933</v>
      </c>
      <c r="E341" t="s">
        <v>3100</v>
      </c>
      <c r="F341" t="s">
        <v>3101</v>
      </c>
      <c r="G341" t="s">
        <v>5429</v>
      </c>
      <c r="H341" t="s">
        <v>3100</v>
      </c>
      <c r="I341" t="s">
        <v>4599</v>
      </c>
    </row>
    <row r="342" spans="1:11">
      <c r="A342" s="69" t="s">
        <v>5444</v>
      </c>
      <c r="B342" t="s">
        <v>62</v>
      </c>
      <c r="C342" t="s">
        <v>3103</v>
      </c>
      <c r="D342" t="s">
        <v>35</v>
      </c>
      <c r="E342" t="s">
        <v>3104</v>
      </c>
      <c r="F342" t="s">
        <v>3106</v>
      </c>
      <c r="G342" t="s">
        <v>5429</v>
      </c>
      <c r="H342" t="s">
        <v>3463</v>
      </c>
      <c r="I342" t="s">
        <v>4603</v>
      </c>
    </row>
    <row r="343" spans="1:11">
      <c r="A343" s="69" t="s">
        <v>5444</v>
      </c>
      <c r="B343" t="s">
        <v>62</v>
      </c>
      <c r="C343" t="s">
        <v>3114</v>
      </c>
      <c r="D343" t="s">
        <v>38</v>
      </c>
      <c r="E343" t="s">
        <v>3115</v>
      </c>
      <c r="F343" t="s">
        <v>3116</v>
      </c>
      <c r="G343" t="s">
        <v>5445</v>
      </c>
      <c r="H343" t="s">
        <v>1330</v>
      </c>
      <c r="I343" t="s">
        <v>4603</v>
      </c>
      <c r="J343" t="s">
        <v>1627</v>
      </c>
      <c r="K343" t="s">
        <v>228</v>
      </c>
    </row>
    <row r="344" spans="1:11">
      <c r="A344" s="69" t="s">
        <v>5444</v>
      </c>
      <c r="B344" t="s">
        <v>62</v>
      </c>
      <c r="C344" t="s">
        <v>3129</v>
      </c>
      <c r="D344" t="s">
        <v>65</v>
      </c>
      <c r="E344" t="s">
        <v>3115</v>
      </c>
      <c r="F344" t="s">
        <v>3116</v>
      </c>
      <c r="G344" t="s">
        <v>5445</v>
      </c>
      <c r="H344" t="s">
        <v>1330</v>
      </c>
      <c r="I344" t="s">
        <v>4603</v>
      </c>
      <c r="J344" t="s">
        <v>1627</v>
      </c>
      <c r="K344" t="s">
        <v>228</v>
      </c>
    </row>
    <row r="345" spans="1:11">
      <c r="A345" s="69" t="s">
        <v>5444</v>
      </c>
      <c r="B345" t="s">
        <v>62</v>
      </c>
      <c r="C345" t="s">
        <v>2932</v>
      </c>
      <c r="D345" t="s">
        <v>2933</v>
      </c>
      <c r="G345" t="s">
        <v>5427</v>
      </c>
      <c r="I345" t="s">
        <v>4603</v>
      </c>
    </row>
    <row r="346" spans="1:11">
      <c r="A346" s="69" t="s">
        <v>5444</v>
      </c>
      <c r="B346" t="s">
        <v>62</v>
      </c>
      <c r="C346" t="s">
        <v>2934</v>
      </c>
      <c r="D346" t="s">
        <v>2933</v>
      </c>
      <c r="G346" t="s">
        <v>5427</v>
      </c>
      <c r="I346" t="s">
        <v>4603</v>
      </c>
    </row>
    <row r="347" spans="1:11">
      <c r="A347" s="69" t="s">
        <v>5444</v>
      </c>
      <c r="B347" t="s">
        <v>62</v>
      </c>
      <c r="C347" t="s">
        <v>2935</v>
      </c>
      <c r="D347" t="s">
        <v>2936</v>
      </c>
      <c r="G347" t="s">
        <v>5427</v>
      </c>
      <c r="I347" t="s">
        <v>4603</v>
      </c>
    </row>
    <row r="348" spans="1:11">
      <c r="A348" s="69" t="s">
        <v>5444</v>
      </c>
      <c r="B348" t="s">
        <v>62</v>
      </c>
      <c r="C348" t="s">
        <v>2937</v>
      </c>
      <c r="D348" t="s">
        <v>2938</v>
      </c>
      <c r="G348" t="s">
        <v>5427</v>
      </c>
      <c r="I348" t="s">
        <v>4603</v>
      </c>
    </row>
    <row r="349" spans="1:11">
      <c r="A349" s="69" t="s">
        <v>5444</v>
      </c>
      <c r="B349" t="s">
        <v>62</v>
      </c>
      <c r="C349" t="s">
        <v>2939</v>
      </c>
      <c r="D349" t="s">
        <v>2938</v>
      </c>
      <c r="G349" t="s">
        <v>5427</v>
      </c>
      <c r="I349" t="s">
        <v>4603</v>
      </c>
    </row>
    <row r="350" spans="1:11">
      <c r="A350" s="69" t="s">
        <v>5444</v>
      </c>
      <c r="B350" t="s">
        <v>62</v>
      </c>
      <c r="C350" t="s">
        <v>2940</v>
      </c>
      <c r="D350" t="s">
        <v>2938</v>
      </c>
      <c r="G350" t="s">
        <v>5427</v>
      </c>
      <c r="I350" t="s">
        <v>4603</v>
      </c>
    </row>
    <row r="351" spans="1:11">
      <c r="A351" s="69" t="s">
        <v>5444</v>
      </c>
      <c r="B351" t="s">
        <v>62</v>
      </c>
      <c r="C351" t="s">
        <v>2941</v>
      </c>
      <c r="D351" t="s">
        <v>2938</v>
      </c>
      <c r="G351" t="s">
        <v>5427</v>
      </c>
      <c r="I351" t="s">
        <v>4603</v>
      </c>
    </row>
    <row r="352" spans="1:11">
      <c r="A352" s="69" t="s">
        <v>5444</v>
      </c>
      <c r="B352" t="s">
        <v>62</v>
      </c>
      <c r="C352" t="s">
        <v>2942</v>
      </c>
      <c r="D352" t="s">
        <v>36</v>
      </c>
      <c r="G352" t="s">
        <v>5427</v>
      </c>
      <c r="I352" t="s">
        <v>4603</v>
      </c>
    </row>
    <row r="353" spans="1:11">
      <c r="A353" s="69" t="s">
        <v>5444</v>
      </c>
      <c r="B353" t="s">
        <v>62</v>
      </c>
      <c r="C353" t="s">
        <v>2943</v>
      </c>
      <c r="D353" t="s">
        <v>35</v>
      </c>
      <c r="G353" t="s">
        <v>5427</v>
      </c>
      <c r="I353" t="s">
        <v>4603</v>
      </c>
    </row>
    <row r="354" spans="1:11">
      <c r="A354" s="69" t="s">
        <v>5444</v>
      </c>
      <c r="B354" t="s">
        <v>62</v>
      </c>
      <c r="C354" t="s">
        <v>2944</v>
      </c>
      <c r="D354" t="s">
        <v>40</v>
      </c>
      <c r="G354" t="s">
        <v>5427</v>
      </c>
      <c r="I354" t="s">
        <v>4603</v>
      </c>
    </row>
    <row r="355" spans="1:11">
      <c r="A355" s="69" t="s">
        <v>5444</v>
      </c>
      <c r="B355" t="s">
        <v>62</v>
      </c>
      <c r="C355" t="s">
        <v>2945</v>
      </c>
      <c r="D355" t="s">
        <v>2946</v>
      </c>
      <c r="G355" t="s">
        <v>5427</v>
      </c>
      <c r="I355" t="s">
        <v>4603</v>
      </c>
    </row>
    <row r="356" spans="1:11">
      <c r="A356" s="69" t="s">
        <v>5444</v>
      </c>
      <c r="B356" t="s">
        <v>62</v>
      </c>
      <c r="C356" t="s">
        <v>2947</v>
      </c>
      <c r="D356" t="s">
        <v>35</v>
      </c>
      <c r="G356" t="s">
        <v>5427</v>
      </c>
      <c r="I356" t="s">
        <v>4603</v>
      </c>
    </row>
    <row r="357" spans="1:11">
      <c r="A357" s="69" t="s">
        <v>5444</v>
      </c>
      <c r="B357" t="s">
        <v>62</v>
      </c>
      <c r="C357" t="s">
        <v>3135</v>
      </c>
      <c r="D357" t="s">
        <v>3136</v>
      </c>
      <c r="E357" t="s">
        <v>1330</v>
      </c>
      <c r="F357" t="s">
        <v>3137</v>
      </c>
      <c r="G357" t="s">
        <v>5445</v>
      </c>
      <c r="H357" t="s">
        <v>1330</v>
      </c>
      <c r="I357" t="s">
        <v>4603</v>
      </c>
      <c r="J357" t="s">
        <v>1627</v>
      </c>
      <c r="K357" t="s">
        <v>228</v>
      </c>
    </row>
    <row r="358" spans="1:11">
      <c r="A358" s="69" t="s">
        <v>5444</v>
      </c>
      <c r="B358" t="s">
        <v>66</v>
      </c>
      <c r="C358" t="s">
        <v>2954</v>
      </c>
      <c r="D358" t="s">
        <v>40</v>
      </c>
      <c r="F358" t="s">
        <v>2955</v>
      </c>
      <c r="G358" t="s">
        <v>5427</v>
      </c>
      <c r="I358" t="s">
        <v>4607</v>
      </c>
    </row>
    <row r="359" spans="1:11">
      <c r="A359" s="69" t="s">
        <v>5444</v>
      </c>
      <c r="B359" t="s">
        <v>70</v>
      </c>
      <c r="C359" t="s">
        <v>3181</v>
      </c>
      <c r="D359" t="s">
        <v>44</v>
      </c>
      <c r="E359" t="s">
        <v>3182</v>
      </c>
      <c r="F359" t="s">
        <v>3183</v>
      </c>
      <c r="G359" t="s">
        <v>5445</v>
      </c>
      <c r="H359" t="s">
        <v>1330</v>
      </c>
      <c r="I359" t="s">
        <v>4611</v>
      </c>
      <c r="J359" t="s">
        <v>1627</v>
      </c>
      <c r="K359" t="s">
        <v>228</v>
      </c>
    </row>
    <row r="360" spans="1:11">
      <c r="A360" s="69" t="s">
        <v>5444</v>
      </c>
      <c r="B360" t="s">
        <v>70</v>
      </c>
      <c r="C360" t="s">
        <v>3186</v>
      </c>
      <c r="D360" t="s">
        <v>65</v>
      </c>
      <c r="E360" t="s">
        <v>1330</v>
      </c>
      <c r="F360" t="s">
        <v>3187</v>
      </c>
      <c r="G360" t="s">
        <v>5445</v>
      </c>
      <c r="H360" t="s">
        <v>1330</v>
      </c>
      <c r="I360" t="s">
        <v>4611</v>
      </c>
      <c r="J360" t="s">
        <v>1627</v>
      </c>
      <c r="K360" t="s">
        <v>228</v>
      </c>
    </row>
    <row r="361" spans="1:11">
      <c r="A361" s="69" t="s">
        <v>5444</v>
      </c>
      <c r="B361" t="s">
        <v>70</v>
      </c>
      <c r="C361" t="s">
        <v>2970</v>
      </c>
      <c r="D361" t="s">
        <v>36</v>
      </c>
      <c r="G361" t="s">
        <v>5427</v>
      </c>
      <c r="I361" t="s">
        <v>4611</v>
      </c>
    </row>
    <row r="362" spans="1:11">
      <c r="A362" s="69" t="s">
        <v>5444</v>
      </c>
      <c r="B362" t="s">
        <v>71</v>
      </c>
      <c r="C362" t="s">
        <v>3220</v>
      </c>
      <c r="E362" t="s">
        <v>3221</v>
      </c>
      <c r="F362" t="s">
        <v>3222</v>
      </c>
      <c r="G362" t="s">
        <v>5429</v>
      </c>
      <c r="H362" t="s">
        <v>3467</v>
      </c>
      <c r="I362" t="s">
        <v>4615</v>
      </c>
    </row>
    <row r="363" spans="1:11">
      <c r="A363" s="69" t="s">
        <v>5444</v>
      </c>
      <c r="B363" t="s">
        <v>71</v>
      </c>
      <c r="C363" t="s">
        <v>3223</v>
      </c>
      <c r="D363" t="s">
        <v>3224</v>
      </c>
      <c r="E363" t="s">
        <v>1330</v>
      </c>
      <c r="G363" t="s">
        <v>5445</v>
      </c>
      <c r="H363" t="s">
        <v>1330</v>
      </c>
      <c r="I363" t="s">
        <v>4615</v>
      </c>
      <c r="J363" t="s">
        <v>1627</v>
      </c>
      <c r="K363" t="s">
        <v>228</v>
      </c>
    </row>
    <row r="364" spans="1:11">
      <c r="A364" s="69" t="s">
        <v>5444</v>
      </c>
      <c r="B364" t="s">
        <v>73</v>
      </c>
      <c r="C364" t="s">
        <v>2986</v>
      </c>
      <c r="D364" t="s">
        <v>36</v>
      </c>
      <c r="F364" t="s">
        <v>2987</v>
      </c>
      <c r="G364" t="s">
        <v>5427</v>
      </c>
      <c r="I364" t="s">
        <v>4619</v>
      </c>
    </row>
    <row r="365" spans="1:11">
      <c r="A365" s="69" t="s">
        <v>5444</v>
      </c>
      <c r="B365" t="s">
        <v>73</v>
      </c>
      <c r="C365" t="s">
        <v>2993</v>
      </c>
      <c r="D365" t="s">
        <v>65</v>
      </c>
      <c r="G365" t="s">
        <v>5427</v>
      </c>
      <c r="I365" t="s">
        <v>4619</v>
      </c>
    </row>
    <row r="366" spans="1:11">
      <c r="A366" s="69" t="s">
        <v>5444</v>
      </c>
      <c r="B366" t="s">
        <v>73</v>
      </c>
      <c r="C366" t="s">
        <v>2994</v>
      </c>
      <c r="D366" t="s">
        <v>40</v>
      </c>
      <c r="G366" t="s">
        <v>5427</v>
      </c>
      <c r="I366" t="s">
        <v>4619</v>
      </c>
    </row>
    <row r="367" spans="1:11">
      <c r="A367" s="69" t="s">
        <v>5444</v>
      </c>
      <c r="B367" t="s">
        <v>73</v>
      </c>
      <c r="C367" t="s">
        <v>2995</v>
      </c>
      <c r="D367" t="s">
        <v>42</v>
      </c>
      <c r="G367" t="s">
        <v>5427</v>
      </c>
      <c r="I367" t="s">
        <v>4619</v>
      </c>
    </row>
    <row r="368" spans="1:11">
      <c r="A368" s="69" t="s">
        <v>5444</v>
      </c>
      <c r="B368" t="s">
        <v>73</v>
      </c>
      <c r="C368" t="s">
        <v>2996</v>
      </c>
      <c r="D368" t="s">
        <v>42</v>
      </c>
      <c r="G368" t="s">
        <v>5427</v>
      </c>
      <c r="I368" t="s">
        <v>4619</v>
      </c>
    </row>
    <row r="369" spans="1:11">
      <c r="A369" s="69" t="s">
        <v>5444</v>
      </c>
      <c r="B369" t="s">
        <v>73</v>
      </c>
      <c r="C369" t="s">
        <v>2997</v>
      </c>
      <c r="D369" t="s">
        <v>2946</v>
      </c>
      <c r="G369" t="s">
        <v>5427</v>
      </c>
      <c r="I369" t="s">
        <v>4619</v>
      </c>
    </row>
    <row r="370" spans="1:11">
      <c r="A370" s="69" t="s">
        <v>5444</v>
      </c>
      <c r="B370" t="s">
        <v>73</v>
      </c>
      <c r="C370" t="s">
        <v>2998</v>
      </c>
      <c r="D370" t="s">
        <v>63</v>
      </c>
      <c r="G370" t="s">
        <v>5427</v>
      </c>
      <c r="I370" t="s">
        <v>4619</v>
      </c>
    </row>
    <row r="371" spans="1:11">
      <c r="A371" s="69" t="s">
        <v>5444</v>
      </c>
      <c r="B371" t="s">
        <v>73</v>
      </c>
      <c r="C371" t="s">
        <v>2999</v>
      </c>
      <c r="D371" t="s">
        <v>2946</v>
      </c>
      <c r="G371" t="s">
        <v>5427</v>
      </c>
      <c r="I371" t="s">
        <v>4619</v>
      </c>
    </row>
    <row r="372" spans="1:11">
      <c r="A372" s="69" t="s">
        <v>5444</v>
      </c>
      <c r="B372" t="s">
        <v>73</v>
      </c>
      <c r="C372" t="s">
        <v>3469</v>
      </c>
      <c r="D372" t="s">
        <v>38</v>
      </c>
      <c r="E372" t="s">
        <v>3467</v>
      </c>
      <c r="F372" t="s">
        <v>3470</v>
      </c>
      <c r="G372" t="s">
        <v>5429</v>
      </c>
      <c r="H372" t="s">
        <v>3467</v>
      </c>
      <c r="I372" t="s">
        <v>4619</v>
      </c>
    </row>
    <row r="373" spans="1:11">
      <c r="A373" s="69" t="s">
        <v>5444</v>
      </c>
      <c r="B373" t="s">
        <v>79</v>
      </c>
      <c r="C373" t="s">
        <v>3472</v>
      </c>
      <c r="D373" t="s">
        <v>44</v>
      </c>
      <c r="E373" t="s">
        <v>3473</v>
      </c>
      <c r="F373" t="s">
        <v>3474</v>
      </c>
      <c r="G373" t="s">
        <v>5429</v>
      </c>
      <c r="H373" t="s">
        <v>2665</v>
      </c>
      <c r="I373" t="s">
        <v>4623</v>
      </c>
    </row>
    <row r="374" spans="1:11">
      <c r="A374" s="69" t="s">
        <v>5444</v>
      </c>
      <c r="B374" t="s">
        <v>79</v>
      </c>
      <c r="C374" t="s">
        <v>3001</v>
      </c>
      <c r="D374" t="s">
        <v>44</v>
      </c>
      <c r="G374" t="s">
        <v>5430</v>
      </c>
      <c r="I374" t="s">
        <v>4623</v>
      </c>
    </row>
    <row r="375" spans="1:11">
      <c r="A375" s="69" t="s">
        <v>5444</v>
      </c>
      <c r="B375" t="s">
        <v>79</v>
      </c>
      <c r="C375" t="s">
        <v>3003</v>
      </c>
      <c r="D375" t="s">
        <v>44</v>
      </c>
      <c r="E375" t="s">
        <v>3004</v>
      </c>
      <c r="F375" t="s">
        <v>3006</v>
      </c>
      <c r="G375" t="s">
        <v>5431</v>
      </c>
      <c r="I375" t="s">
        <v>4623</v>
      </c>
    </row>
    <row r="376" spans="1:11">
      <c r="A376" s="69" t="s">
        <v>5444</v>
      </c>
      <c r="B376" t="s">
        <v>79</v>
      </c>
      <c r="C376" t="s">
        <v>3009</v>
      </c>
      <c r="D376" t="s">
        <v>2946</v>
      </c>
      <c r="G376" t="s">
        <v>5432</v>
      </c>
      <c r="I376" t="s">
        <v>4623</v>
      </c>
    </row>
    <row r="377" spans="1:11">
      <c r="A377" s="69" t="s">
        <v>5444</v>
      </c>
      <c r="B377" t="s">
        <v>98</v>
      </c>
      <c r="C377" t="s">
        <v>3476</v>
      </c>
      <c r="D377" t="s">
        <v>40</v>
      </c>
      <c r="E377" t="s">
        <v>3477</v>
      </c>
      <c r="F377" t="s">
        <v>3478</v>
      </c>
      <c r="G377" t="s">
        <v>5429</v>
      </c>
      <c r="H377" t="s">
        <v>3467</v>
      </c>
      <c r="I377" t="s">
        <v>4627</v>
      </c>
    </row>
    <row r="378" spans="1:11">
      <c r="A378" s="69" t="s">
        <v>5444</v>
      </c>
      <c r="B378" t="s">
        <v>98</v>
      </c>
      <c r="C378" t="s">
        <v>3014</v>
      </c>
      <c r="D378" t="s">
        <v>63</v>
      </c>
      <c r="G378" t="s">
        <v>5427</v>
      </c>
      <c r="I378" t="s">
        <v>4627</v>
      </c>
    </row>
    <row r="379" spans="1:11">
      <c r="A379" s="69" t="s">
        <v>5444</v>
      </c>
      <c r="B379" t="s">
        <v>98</v>
      </c>
      <c r="C379" t="s">
        <v>3331</v>
      </c>
      <c r="D379" t="s">
        <v>3332</v>
      </c>
      <c r="E379" t="s">
        <v>1330</v>
      </c>
      <c r="G379" t="s">
        <v>5445</v>
      </c>
      <c r="H379" t="s">
        <v>1330</v>
      </c>
      <c r="I379" t="s">
        <v>4627</v>
      </c>
      <c r="J379" t="s">
        <v>1627</v>
      </c>
      <c r="K379" t="s">
        <v>228</v>
      </c>
    </row>
    <row r="380" spans="1:11">
      <c r="A380" s="69" t="s">
        <v>5444</v>
      </c>
      <c r="B380" t="s">
        <v>98</v>
      </c>
      <c r="C380" t="s">
        <v>3333</v>
      </c>
      <c r="D380" t="s">
        <v>3332</v>
      </c>
      <c r="E380" t="s">
        <v>1330</v>
      </c>
      <c r="G380" t="s">
        <v>5445</v>
      </c>
      <c r="H380" t="s">
        <v>1330</v>
      </c>
      <c r="I380" t="s">
        <v>4627</v>
      </c>
      <c r="J380" t="s">
        <v>1627</v>
      </c>
      <c r="K380" t="s">
        <v>228</v>
      </c>
    </row>
    <row r="381" spans="1:11">
      <c r="A381" s="69" t="s">
        <v>5444</v>
      </c>
      <c r="B381" t="s">
        <v>7</v>
      </c>
      <c r="C381" t="s">
        <v>3340</v>
      </c>
      <c r="D381" t="s">
        <v>3020</v>
      </c>
      <c r="E381" t="s">
        <v>1330</v>
      </c>
      <c r="G381" t="s">
        <v>5445</v>
      </c>
      <c r="H381" t="s">
        <v>1330</v>
      </c>
      <c r="I381" t="s">
        <v>4630</v>
      </c>
      <c r="J381" t="s">
        <v>1627</v>
      </c>
      <c r="K381" t="s">
        <v>228</v>
      </c>
    </row>
    <row r="382" spans="1:11">
      <c r="A382" s="69" t="s">
        <v>5444</v>
      </c>
      <c r="B382" t="s">
        <v>7</v>
      </c>
      <c r="C382" t="s">
        <v>3341</v>
      </c>
      <c r="E382" t="s">
        <v>3342</v>
      </c>
      <c r="G382" t="s">
        <v>5445</v>
      </c>
      <c r="H382" t="s">
        <v>1330</v>
      </c>
      <c r="I382" t="s">
        <v>4630</v>
      </c>
      <c r="J382" t="s">
        <v>1627</v>
      </c>
      <c r="K382" t="s">
        <v>228</v>
      </c>
    </row>
    <row r="383" spans="1:11">
      <c r="A383" s="69" t="s">
        <v>5444</v>
      </c>
      <c r="B383" t="s">
        <v>87</v>
      </c>
      <c r="C383" t="s">
        <v>3413</v>
      </c>
      <c r="D383" t="s">
        <v>89</v>
      </c>
      <c r="E383" t="s">
        <v>3414</v>
      </c>
      <c r="F383" t="s">
        <v>3415</v>
      </c>
      <c r="G383" t="s">
        <v>5429</v>
      </c>
      <c r="H383" t="s">
        <v>3467</v>
      </c>
      <c r="I383" t="s">
        <v>4658</v>
      </c>
    </row>
    <row r="384" spans="1:11">
      <c r="A384" s="69" t="s">
        <v>5444</v>
      </c>
      <c r="B384" t="s">
        <v>87</v>
      </c>
      <c r="C384" t="s">
        <v>3046</v>
      </c>
      <c r="D384" t="s">
        <v>3047</v>
      </c>
      <c r="F384" t="s">
        <v>3049</v>
      </c>
      <c r="G384" t="s">
        <v>5433</v>
      </c>
      <c r="I384" t="s">
        <v>4658</v>
      </c>
    </row>
    <row r="385" spans="1:11">
      <c r="A385" s="69" t="s">
        <v>5444</v>
      </c>
      <c r="B385" t="s">
        <v>87</v>
      </c>
      <c r="C385" t="s">
        <v>3050</v>
      </c>
      <c r="D385" t="s">
        <v>3047</v>
      </c>
      <c r="G385" t="s">
        <v>5433</v>
      </c>
      <c r="I385" t="s">
        <v>4658</v>
      </c>
    </row>
    <row r="386" spans="1:11">
      <c r="A386" s="69" t="s">
        <v>5444</v>
      </c>
      <c r="B386" t="s">
        <v>87</v>
      </c>
      <c r="C386" t="s">
        <v>3053</v>
      </c>
      <c r="D386" t="s">
        <v>3041</v>
      </c>
      <c r="E386" t="s">
        <v>3054</v>
      </c>
      <c r="F386" t="s">
        <v>3056</v>
      </c>
      <c r="G386" t="s">
        <v>5434</v>
      </c>
      <c r="I386" t="s">
        <v>4658</v>
      </c>
    </row>
    <row r="387" spans="1:11">
      <c r="A387" s="69" t="s">
        <v>5444</v>
      </c>
      <c r="B387" t="s">
        <v>88</v>
      </c>
      <c r="C387" t="s">
        <v>3063</v>
      </c>
      <c r="D387" t="s">
        <v>3020</v>
      </c>
      <c r="G387" t="s">
        <v>5435</v>
      </c>
      <c r="I387" t="s">
        <v>4662</v>
      </c>
    </row>
    <row r="388" spans="1:11">
      <c r="A388" s="69" t="s">
        <v>5444</v>
      </c>
      <c r="B388" t="s">
        <v>93</v>
      </c>
      <c r="C388" t="s">
        <v>3066</v>
      </c>
      <c r="E388" t="s">
        <v>666</v>
      </c>
      <c r="G388" t="s">
        <v>5436</v>
      </c>
      <c r="I388" t="s">
        <v>4666</v>
      </c>
    </row>
    <row r="389" spans="1:11">
      <c r="A389" s="69" t="s">
        <v>5444</v>
      </c>
      <c r="B389" t="s">
        <v>93</v>
      </c>
      <c r="C389" t="s">
        <v>3441</v>
      </c>
      <c r="D389" t="s">
        <v>95</v>
      </c>
      <c r="E389" t="s">
        <v>3442</v>
      </c>
      <c r="F389" t="s">
        <v>3444</v>
      </c>
      <c r="G389" t="s">
        <v>5445</v>
      </c>
      <c r="H389" t="s">
        <v>3483</v>
      </c>
      <c r="I389" t="s">
        <v>4666</v>
      </c>
      <c r="J389" t="s">
        <v>1627</v>
      </c>
      <c r="K389" t="s">
        <v>228</v>
      </c>
    </row>
    <row r="390" spans="1:11">
      <c r="A390" s="69" t="s">
        <v>5444</v>
      </c>
      <c r="B390" t="s">
        <v>93</v>
      </c>
      <c r="C390" t="s">
        <v>3068</v>
      </c>
      <c r="D390" t="s">
        <v>3020</v>
      </c>
      <c r="E390" t="s">
        <v>3069</v>
      </c>
      <c r="G390" t="s">
        <v>5437</v>
      </c>
      <c r="I390" t="s">
        <v>4666</v>
      </c>
    </row>
    <row r="391" spans="1:11">
      <c r="A391" s="69" t="s">
        <v>5444</v>
      </c>
      <c r="B391" t="s">
        <v>93</v>
      </c>
      <c r="C391" t="s">
        <v>3071</v>
      </c>
      <c r="D391" t="s">
        <v>97</v>
      </c>
      <c r="G391" t="s">
        <v>5438</v>
      </c>
      <c r="I391" t="s">
        <v>4666</v>
      </c>
    </row>
    <row r="392" spans="1:11">
      <c r="A392" s="69" t="s">
        <v>5174</v>
      </c>
      <c r="B392" t="s">
        <v>32</v>
      </c>
      <c r="C392" t="s">
        <v>3082</v>
      </c>
      <c r="D392" t="s">
        <v>35</v>
      </c>
      <c r="E392" t="s">
        <v>3083</v>
      </c>
      <c r="F392" t="s">
        <v>3085</v>
      </c>
      <c r="G392" t="s">
        <v>5446</v>
      </c>
      <c r="H392" t="s">
        <v>3083</v>
      </c>
      <c r="I392" t="s">
        <v>4599</v>
      </c>
      <c r="J392" t="s">
        <v>2795</v>
      </c>
      <c r="K392" t="s">
        <v>2796</v>
      </c>
    </row>
    <row r="393" spans="1:11">
      <c r="A393" s="69" t="s">
        <v>5174</v>
      </c>
      <c r="B393" t="s">
        <v>32</v>
      </c>
      <c r="C393" t="s">
        <v>3086</v>
      </c>
      <c r="D393" t="s">
        <v>36</v>
      </c>
      <c r="E393" t="s">
        <v>666</v>
      </c>
      <c r="F393" t="s">
        <v>3087</v>
      </c>
      <c r="G393" t="s">
        <v>5447</v>
      </c>
      <c r="H393" t="s">
        <v>666</v>
      </c>
      <c r="I393" t="s">
        <v>4599</v>
      </c>
      <c r="J393" t="s">
        <v>2793</v>
      </c>
      <c r="K393" t="s">
        <v>2700</v>
      </c>
    </row>
    <row r="394" spans="1:11">
      <c r="A394" s="69" t="s">
        <v>5174</v>
      </c>
      <c r="B394" t="s">
        <v>32</v>
      </c>
      <c r="C394" t="s">
        <v>3088</v>
      </c>
      <c r="D394" t="s">
        <v>40</v>
      </c>
      <c r="E394" t="s">
        <v>666</v>
      </c>
      <c r="F394" t="s">
        <v>3089</v>
      </c>
      <c r="G394" t="s">
        <v>5447</v>
      </c>
      <c r="H394" t="s">
        <v>666</v>
      </c>
      <c r="I394" t="s">
        <v>4599</v>
      </c>
      <c r="J394" t="s">
        <v>2793</v>
      </c>
      <c r="K394" t="s">
        <v>2700</v>
      </c>
    </row>
    <row r="395" spans="1:11">
      <c r="A395" s="69" t="s">
        <v>5174</v>
      </c>
      <c r="B395" t="s">
        <v>32</v>
      </c>
      <c r="C395" t="s">
        <v>3090</v>
      </c>
      <c r="D395" t="s">
        <v>42</v>
      </c>
      <c r="E395" t="s">
        <v>3091</v>
      </c>
      <c r="F395" t="s">
        <v>3093</v>
      </c>
      <c r="G395" t="s">
        <v>5429</v>
      </c>
      <c r="H395" t="s">
        <v>1902</v>
      </c>
      <c r="I395" t="s">
        <v>4599</v>
      </c>
    </row>
    <row r="396" spans="1:11">
      <c r="A396" s="69" t="s">
        <v>5174</v>
      </c>
      <c r="B396" t="s">
        <v>32</v>
      </c>
      <c r="C396" t="s">
        <v>3094</v>
      </c>
      <c r="D396" t="s">
        <v>42</v>
      </c>
      <c r="E396" t="s">
        <v>3083</v>
      </c>
      <c r="F396" t="s">
        <v>3085</v>
      </c>
      <c r="G396" t="s">
        <v>5446</v>
      </c>
      <c r="H396" t="s">
        <v>3083</v>
      </c>
      <c r="I396" t="s">
        <v>4599</v>
      </c>
      <c r="J396" t="s">
        <v>2795</v>
      </c>
      <c r="K396" t="s">
        <v>2796</v>
      </c>
    </row>
    <row r="397" spans="1:11">
      <c r="A397" s="69" t="s">
        <v>5174</v>
      </c>
      <c r="B397" t="s">
        <v>32</v>
      </c>
      <c r="C397" t="s">
        <v>3095</v>
      </c>
      <c r="D397" t="s">
        <v>44</v>
      </c>
      <c r="E397" t="s">
        <v>1902</v>
      </c>
      <c r="F397" t="s">
        <v>3096</v>
      </c>
      <c r="G397" t="s">
        <v>5448</v>
      </c>
      <c r="H397" t="s">
        <v>1902</v>
      </c>
      <c r="I397" t="s">
        <v>4599</v>
      </c>
      <c r="J397" t="s">
        <v>2799</v>
      </c>
      <c r="K397" t="s">
        <v>2800</v>
      </c>
    </row>
    <row r="398" spans="1:11">
      <c r="A398" s="69" t="s">
        <v>5174</v>
      </c>
      <c r="B398" t="s">
        <v>32</v>
      </c>
      <c r="C398" t="s">
        <v>3097</v>
      </c>
      <c r="D398" t="s">
        <v>44</v>
      </c>
      <c r="E398" t="s">
        <v>214</v>
      </c>
      <c r="F398" t="s">
        <v>3098</v>
      </c>
      <c r="G398" t="s">
        <v>5446</v>
      </c>
      <c r="H398" t="s">
        <v>214</v>
      </c>
      <c r="I398" t="s">
        <v>4599</v>
      </c>
      <c r="J398" t="s">
        <v>2795</v>
      </c>
      <c r="K398" t="s">
        <v>2796</v>
      </c>
    </row>
    <row r="399" spans="1:11">
      <c r="A399" s="69" t="s">
        <v>5174</v>
      </c>
      <c r="B399" t="s">
        <v>32</v>
      </c>
      <c r="C399" t="s">
        <v>2910</v>
      </c>
      <c r="D399" t="s">
        <v>36</v>
      </c>
      <c r="G399" t="s">
        <v>5427</v>
      </c>
      <c r="I399" t="s">
        <v>4599</v>
      </c>
    </row>
    <row r="400" spans="1:11">
      <c r="A400" s="69" t="s">
        <v>5174</v>
      </c>
      <c r="B400" t="s">
        <v>62</v>
      </c>
      <c r="C400" t="s">
        <v>2915</v>
      </c>
      <c r="D400" t="s">
        <v>35</v>
      </c>
      <c r="E400" t="s">
        <v>2916</v>
      </c>
      <c r="F400" t="s">
        <v>2919</v>
      </c>
      <c r="G400" t="s">
        <v>5449</v>
      </c>
      <c r="H400" t="s">
        <v>214</v>
      </c>
      <c r="I400" t="s">
        <v>4603</v>
      </c>
      <c r="J400" t="s">
        <v>2810</v>
      </c>
      <c r="K400" t="s">
        <v>2811</v>
      </c>
    </row>
    <row r="401" spans="1:11">
      <c r="A401" s="69" t="s">
        <v>5174</v>
      </c>
      <c r="B401" t="s">
        <v>62</v>
      </c>
      <c r="C401" t="s">
        <v>3103</v>
      </c>
      <c r="D401" t="s">
        <v>35</v>
      </c>
      <c r="E401" t="s">
        <v>3104</v>
      </c>
      <c r="F401" t="s">
        <v>3106</v>
      </c>
      <c r="G401" t="s">
        <v>5429</v>
      </c>
      <c r="H401" t="s">
        <v>3487</v>
      </c>
      <c r="I401" t="s">
        <v>4603</v>
      </c>
    </row>
    <row r="402" spans="1:11">
      <c r="A402" s="69" t="s">
        <v>5174</v>
      </c>
      <c r="B402" t="s">
        <v>62</v>
      </c>
      <c r="C402" t="s">
        <v>2920</v>
      </c>
      <c r="D402" t="s">
        <v>36</v>
      </c>
      <c r="E402" t="s">
        <v>2921</v>
      </c>
      <c r="F402" t="s">
        <v>2923</v>
      </c>
      <c r="G402" t="s">
        <v>5449</v>
      </c>
      <c r="H402" t="s">
        <v>3107</v>
      </c>
      <c r="I402" t="s">
        <v>4603</v>
      </c>
      <c r="J402" t="s">
        <v>2810</v>
      </c>
      <c r="K402" t="s">
        <v>2811</v>
      </c>
    </row>
    <row r="403" spans="1:11">
      <c r="A403" s="69" t="s">
        <v>5174</v>
      </c>
      <c r="B403" t="s">
        <v>62</v>
      </c>
      <c r="C403" t="s">
        <v>3108</v>
      </c>
      <c r="D403" t="s">
        <v>36</v>
      </c>
      <c r="E403" t="s">
        <v>214</v>
      </c>
      <c r="F403" t="s">
        <v>3109</v>
      </c>
      <c r="G403" t="s">
        <v>5446</v>
      </c>
      <c r="H403" t="s">
        <v>214</v>
      </c>
      <c r="I403" t="s">
        <v>4603</v>
      </c>
      <c r="J403" t="s">
        <v>2795</v>
      </c>
      <c r="K403" t="s">
        <v>2796</v>
      </c>
    </row>
    <row r="404" spans="1:11">
      <c r="A404" s="69" t="s">
        <v>5174</v>
      </c>
      <c r="B404" t="s">
        <v>62</v>
      </c>
      <c r="C404" t="s">
        <v>3110</v>
      </c>
      <c r="D404" t="s">
        <v>36</v>
      </c>
      <c r="E404" t="s">
        <v>3111</v>
      </c>
      <c r="F404" t="s">
        <v>3112</v>
      </c>
      <c r="G404" t="s">
        <v>5447</v>
      </c>
      <c r="H404" t="s">
        <v>666</v>
      </c>
      <c r="I404" t="s">
        <v>4603</v>
      </c>
      <c r="J404" t="s">
        <v>2793</v>
      </c>
      <c r="K404" t="s">
        <v>2700</v>
      </c>
    </row>
    <row r="405" spans="1:11">
      <c r="A405" s="69" t="s">
        <v>5174</v>
      </c>
      <c r="B405" t="s">
        <v>62</v>
      </c>
      <c r="C405" t="s">
        <v>3113</v>
      </c>
      <c r="D405" t="s">
        <v>38</v>
      </c>
      <c r="E405" t="s">
        <v>666</v>
      </c>
      <c r="G405" t="s">
        <v>5447</v>
      </c>
      <c r="H405" t="s">
        <v>666</v>
      </c>
      <c r="I405" t="s">
        <v>4603</v>
      </c>
      <c r="J405" t="s">
        <v>2793</v>
      </c>
      <c r="K405" t="s">
        <v>2700</v>
      </c>
    </row>
    <row r="406" spans="1:11">
      <c r="A406" s="69" t="s">
        <v>5174</v>
      </c>
      <c r="B406" t="s">
        <v>62</v>
      </c>
      <c r="C406" t="s">
        <v>3114</v>
      </c>
      <c r="D406" t="s">
        <v>38</v>
      </c>
      <c r="E406" t="s">
        <v>3115</v>
      </c>
      <c r="F406" t="s">
        <v>3116</v>
      </c>
      <c r="G406" t="s">
        <v>5450</v>
      </c>
      <c r="H406" t="s">
        <v>1330</v>
      </c>
      <c r="I406" t="s">
        <v>4603</v>
      </c>
      <c r="J406" t="s">
        <v>2808</v>
      </c>
      <c r="K406" t="s">
        <v>666</v>
      </c>
    </row>
    <row r="407" spans="1:11">
      <c r="A407" s="69" t="s">
        <v>5174</v>
      </c>
      <c r="B407" t="s">
        <v>62</v>
      </c>
      <c r="C407" t="s">
        <v>3117</v>
      </c>
      <c r="D407" t="s">
        <v>42</v>
      </c>
      <c r="E407" t="s">
        <v>214</v>
      </c>
      <c r="F407" t="s">
        <v>3118</v>
      </c>
      <c r="G407" t="s">
        <v>5446</v>
      </c>
      <c r="H407" t="s">
        <v>214</v>
      </c>
      <c r="I407" t="s">
        <v>4603</v>
      </c>
      <c r="J407" t="s">
        <v>2795</v>
      </c>
      <c r="K407" t="s">
        <v>2796</v>
      </c>
    </row>
    <row r="408" spans="1:11">
      <c r="A408" s="69" t="s">
        <v>5174</v>
      </c>
      <c r="B408" t="s">
        <v>62</v>
      </c>
      <c r="C408" t="s">
        <v>2927</v>
      </c>
      <c r="D408" t="s">
        <v>42</v>
      </c>
      <c r="E408" t="s">
        <v>2921</v>
      </c>
      <c r="F408" t="s">
        <v>2928</v>
      </c>
      <c r="G408" t="s">
        <v>5449</v>
      </c>
      <c r="H408" t="s">
        <v>3107</v>
      </c>
      <c r="I408" t="s">
        <v>4603</v>
      </c>
      <c r="J408" t="s">
        <v>2810</v>
      </c>
      <c r="K408" t="s">
        <v>2811</v>
      </c>
    </row>
    <row r="409" spans="1:11">
      <c r="A409" s="69" t="s">
        <v>5174</v>
      </c>
      <c r="B409" t="s">
        <v>62</v>
      </c>
      <c r="C409" t="s">
        <v>3119</v>
      </c>
      <c r="D409" t="s">
        <v>42</v>
      </c>
      <c r="E409" t="s">
        <v>3120</v>
      </c>
      <c r="F409" t="s">
        <v>3121</v>
      </c>
      <c r="G409" t="s">
        <v>5447</v>
      </c>
      <c r="H409" t="s">
        <v>666</v>
      </c>
      <c r="I409" t="s">
        <v>4603</v>
      </c>
      <c r="J409" t="s">
        <v>2793</v>
      </c>
      <c r="K409" t="s">
        <v>2700</v>
      </c>
    </row>
    <row r="410" spans="1:11">
      <c r="A410" s="69" t="s">
        <v>5174</v>
      </c>
      <c r="B410" t="s">
        <v>62</v>
      </c>
      <c r="C410" t="s">
        <v>3122</v>
      </c>
      <c r="D410" t="s">
        <v>44</v>
      </c>
      <c r="E410" t="s">
        <v>214</v>
      </c>
      <c r="F410" t="s">
        <v>3123</v>
      </c>
      <c r="G410" t="s">
        <v>5446</v>
      </c>
      <c r="H410" t="s">
        <v>214</v>
      </c>
      <c r="I410" t="s">
        <v>4603</v>
      </c>
      <c r="J410" t="s">
        <v>2795</v>
      </c>
      <c r="K410" t="s">
        <v>2796</v>
      </c>
    </row>
    <row r="411" spans="1:11">
      <c r="A411" s="69" t="s">
        <v>5174</v>
      </c>
      <c r="B411" t="s">
        <v>62</v>
      </c>
      <c r="C411" t="s">
        <v>2929</v>
      </c>
      <c r="D411" t="s">
        <v>44</v>
      </c>
      <c r="E411" t="s">
        <v>2921</v>
      </c>
      <c r="G411" t="s">
        <v>5449</v>
      </c>
      <c r="H411" t="s">
        <v>3107</v>
      </c>
      <c r="I411" t="s">
        <v>4603</v>
      </c>
      <c r="J411" t="s">
        <v>2810</v>
      </c>
      <c r="K411" t="s">
        <v>2811</v>
      </c>
    </row>
    <row r="412" spans="1:11">
      <c r="A412" s="69" t="s">
        <v>5174</v>
      </c>
      <c r="B412" t="s">
        <v>62</v>
      </c>
      <c r="C412" t="s">
        <v>2930</v>
      </c>
      <c r="D412" t="s">
        <v>64</v>
      </c>
      <c r="E412" t="s">
        <v>2921</v>
      </c>
      <c r="G412" t="s">
        <v>5449</v>
      </c>
      <c r="H412" t="s">
        <v>3107</v>
      </c>
      <c r="I412" t="s">
        <v>4603</v>
      </c>
      <c r="J412" t="s">
        <v>2810</v>
      </c>
      <c r="K412" t="s">
        <v>2811</v>
      </c>
    </row>
    <row r="413" spans="1:11">
      <c r="A413" s="69" t="s">
        <v>5174</v>
      </c>
      <c r="B413" t="s">
        <v>62</v>
      </c>
      <c r="C413" t="s">
        <v>3124</v>
      </c>
      <c r="D413" t="s">
        <v>63</v>
      </c>
      <c r="E413" t="s">
        <v>3083</v>
      </c>
      <c r="F413" t="s">
        <v>3125</v>
      </c>
      <c r="G413" t="s">
        <v>5446</v>
      </c>
      <c r="H413" t="s">
        <v>3083</v>
      </c>
      <c r="I413" t="s">
        <v>4603</v>
      </c>
      <c r="J413" t="s">
        <v>2795</v>
      </c>
      <c r="K413" t="s">
        <v>2796</v>
      </c>
    </row>
    <row r="414" spans="1:11">
      <c r="A414" s="69" t="s">
        <v>5174</v>
      </c>
      <c r="B414" t="s">
        <v>62</v>
      </c>
      <c r="C414" t="s">
        <v>3126</v>
      </c>
      <c r="D414" t="s">
        <v>64</v>
      </c>
      <c r="E414" t="s">
        <v>3127</v>
      </c>
      <c r="F414" t="s">
        <v>3128</v>
      </c>
      <c r="G414" t="s">
        <v>5446</v>
      </c>
      <c r="H414" t="s">
        <v>214</v>
      </c>
      <c r="I414" t="s">
        <v>4603</v>
      </c>
      <c r="J414" t="s">
        <v>2795</v>
      </c>
      <c r="K414" t="s">
        <v>2796</v>
      </c>
    </row>
    <row r="415" spans="1:11">
      <c r="A415" s="69" t="s">
        <v>5174</v>
      </c>
      <c r="B415" t="s">
        <v>62</v>
      </c>
      <c r="C415" t="s">
        <v>3129</v>
      </c>
      <c r="D415" t="s">
        <v>65</v>
      </c>
      <c r="E415" t="s">
        <v>3115</v>
      </c>
      <c r="F415" t="s">
        <v>3116</v>
      </c>
      <c r="G415" t="s">
        <v>5450</v>
      </c>
      <c r="H415" t="s">
        <v>1330</v>
      </c>
      <c r="I415" t="s">
        <v>4603</v>
      </c>
      <c r="J415" t="s">
        <v>2808</v>
      </c>
      <c r="K415" t="s">
        <v>666</v>
      </c>
    </row>
    <row r="416" spans="1:11">
      <c r="A416" s="69" t="s">
        <v>5174</v>
      </c>
      <c r="B416" t="s">
        <v>62</v>
      </c>
      <c r="C416" t="s">
        <v>2932</v>
      </c>
      <c r="D416" t="s">
        <v>2933</v>
      </c>
      <c r="G416" t="s">
        <v>5427</v>
      </c>
      <c r="I416" t="s">
        <v>4603</v>
      </c>
    </row>
    <row r="417" spans="1:11">
      <c r="A417" s="69" t="s">
        <v>5174</v>
      </c>
      <c r="B417" t="s">
        <v>62</v>
      </c>
      <c r="C417" t="s">
        <v>2934</v>
      </c>
      <c r="D417" t="s">
        <v>2933</v>
      </c>
      <c r="G417" t="s">
        <v>5427</v>
      </c>
      <c r="I417" t="s">
        <v>4603</v>
      </c>
    </row>
    <row r="418" spans="1:11">
      <c r="A418" s="69" t="s">
        <v>5174</v>
      </c>
      <c r="B418" t="s">
        <v>62</v>
      </c>
      <c r="C418" t="s">
        <v>2935</v>
      </c>
      <c r="D418" t="s">
        <v>2936</v>
      </c>
      <c r="G418" t="s">
        <v>5427</v>
      </c>
      <c r="I418" t="s">
        <v>4603</v>
      </c>
    </row>
    <row r="419" spans="1:11">
      <c r="A419" s="69" t="s">
        <v>5174</v>
      </c>
      <c r="B419" t="s">
        <v>62</v>
      </c>
      <c r="C419" t="s">
        <v>2937</v>
      </c>
      <c r="D419" t="s">
        <v>2938</v>
      </c>
      <c r="G419" t="s">
        <v>5427</v>
      </c>
      <c r="I419" t="s">
        <v>4603</v>
      </c>
    </row>
    <row r="420" spans="1:11">
      <c r="A420" s="69" t="s">
        <v>5174</v>
      </c>
      <c r="B420" t="s">
        <v>62</v>
      </c>
      <c r="C420" t="s">
        <v>2939</v>
      </c>
      <c r="D420" t="s">
        <v>2938</v>
      </c>
      <c r="G420" t="s">
        <v>5427</v>
      </c>
      <c r="I420" t="s">
        <v>4603</v>
      </c>
    </row>
    <row r="421" spans="1:11">
      <c r="A421" s="69" t="s">
        <v>5174</v>
      </c>
      <c r="B421" t="s">
        <v>62</v>
      </c>
      <c r="C421" t="s">
        <v>2940</v>
      </c>
      <c r="D421" t="s">
        <v>2938</v>
      </c>
      <c r="G421" t="s">
        <v>5427</v>
      </c>
      <c r="I421" t="s">
        <v>4603</v>
      </c>
    </row>
    <row r="422" spans="1:11">
      <c r="A422" s="69" t="s">
        <v>5174</v>
      </c>
      <c r="B422" t="s">
        <v>62</v>
      </c>
      <c r="C422" t="s">
        <v>2941</v>
      </c>
      <c r="D422" t="s">
        <v>2938</v>
      </c>
      <c r="G422" t="s">
        <v>5427</v>
      </c>
      <c r="I422" t="s">
        <v>4603</v>
      </c>
    </row>
    <row r="423" spans="1:11">
      <c r="A423" s="69" t="s">
        <v>5174</v>
      </c>
      <c r="B423" t="s">
        <v>62</v>
      </c>
      <c r="C423" t="s">
        <v>2942</v>
      </c>
      <c r="D423" t="s">
        <v>36</v>
      </c>
      <c r="G423" t="s">
        <v>5427</v>
      </c>
      <c r="I423" t="s">
        <v>4603</v>
      </c>
    </row>
    <row r="424" spans="1:11">
      <c r="A424" s="69" t="s">
        <v>5174</v>
      </c>
      <c r="B424" t="s">
        <v>62</v>
      </c>
      <c r="C424" t="s">
        <v>2943</v>
      </c>
      <c r="D424" t="s">
        <v>35</v>
      </c>
      <c r="G424" t="s">
        <v>5427</v>
      </c>
      <c r="I424" t="s">
        <v>4603</v>
      </c>
    </row>
    <row r="425" spans="1:11">
      <c r="A425" s="69" t="s">
        <v>5174</v>
      </c>
      <c r="B425" t="s">
        <v>62</v>
      </c>
      <c r="C425" t="s">
        <v>2944</v>
      </c>
      <c r="D425" t="s">
        <v>40</v>
      </c>
      <c r="G425" t="s">
        <v>5427</v>
      </c>
      <c r="I425" t="s">
        <v>4603</v>
      </c>
    </row>
    <row r="426" spans="1:11">
      <c r="A426" s="69" t="s">
        <v>5174</v>
      </c>
      <c r="B426" t="s">
        <v>62</v>
      </c>
      <c r="C426" t="s">
        <v>2945</v>
      </c>
      <c r="D426" t="s">
        <v>2946</v>
      </c>
      <c r="G426" t="s">
        <v>5427</v>
      </c>
      <c r="I426" t="s">
        <v>4603</v>
      </c>
    </row>
    <row r="427" spans="1:11">
      <c r="A427" s="69" t="s">
        <v>5174</v>
      </c>
      <c r="B427" t="s">
        <v>62</v>
      </c>
      <c r="C427" t="s">
        <v>2947</v>
      </c>
      <c r="D427" t="s">
        <v>35</v>
      </c>
      <c r="G427" t="s">
        <v>5427</v>
      </c>
      <c r="I427" t="s">
        <v>4603</v>
      </c>
    </row>
    <row r="428" spans="1:11">
      <c r="A428" s="69" t="s">
        <v>5174</v>
      </c>
      <c r="B428" t="s">
        <v>62</v>
      </c>
      <c r="C428" t="s">
        <v>2948</v>
      </c>
      <c r="D428" t="s">
        <v>42</v>
      </c>
      <c r="E428" t="s">
        <v>2921</v>
      </c>
      <c r="F428" t="s">
        <v>2949</v>
      </c>
      <c r="G428" t="s">
        <v>5449</v>
      </c>
      <c r="H428" t="s">
        <v>3107</v>
      </c>
      <c r="I428" t="s">
        <v>4603</v>
      </c>
      <c r="J428" t="s">
        <v>2810</v>
      </c>
      <c r="K428" t="s">
        <v>2811</v>
      </c>
    </row>
    <row r="429" spans="1:11">
      <c r="A429" s="69" t="s">
        <v>5174</v>
      </c>
      <c r="B429" t="s">
        <v>62</v>
      </c>
      <c r="C429" t="s">
        <v>3130</v>
      </c>
      <c r="D429" t="s">
        <v>2951</v>
      </c>
      <c r="E429" t="s">
        <v>3083</v>
      </c>
      <c r="G429" t="s">
        <v>5446</v>
      </c>
      <c r="H429" t="s">
        <v>3083</v>
      </c>
      <c r="I429" t="s">
        <v>4603</v>
      </c>
      <c r="J429" t="s">
        <v>2795</v>
      </c>
      <c r="K429" t="s">
        <v>2796</v>
      </c>
    </row>
    <row r="430" spans="1:11">
      <c r="A430" s="69" t="s">
        <v>5174</v>
      </c>
      <c r="B430" t="s">
        <v>62</v>
      </c>
      <c r="C430" t="s">
        <v>3131</v>
      </c>
      <c r="D430" t="s">
        <v>36</v>
      </c>
      <c r="E430" t="s">
        <v>3083</v>
      </c>
      <c r="G430" t="s">
        <v>5446</v>
      </c>
      <c r="H430" t="s">
        <v>3083</v>
      </c>
      <c r="I430" t="s">
        <v>4603</v>
      </c>
      <c r="J430" t="s">
        <v>2795</v>
      </c>
      <c r="K430" t="s">
        <v>2796</v>
      </c>
    </row>
    <row r="431" spans="1:11">
      <c r="A431" s="69" t="s">
        <v>5174</v>
      </c>
      <c r="B431" t="s">
        <v>62</v>
      </c>
      <c r="C431" t="s">
        <v>3132</v>
      </c>
      <c r="D431" t="s">
        <v>35</v>
      </c>
      <c r="E431" t="s">
        <v>666</v>
      </c>
      <c r="F431" t="s">
        <v>3133</v>
      </c>
      <c r="G431" t="s">
        <v>5447</v>
      </c>
      <c r="H431" t="s">
        <v>666</v>
      </c>
      <c r="I431" t="s">
        <v>4603</v>
      </c>
      <c r="J431" t="s">
        <v>2793</v>
      </c>
      <c r="K431" t="s">
        <v>2700</v>
      </c>
    </row>
    <row r="432" spans="1:11">
      <c r="A432" s="69" t="s">
        <v>5174</v>
      </c>
      <c r="B432" t="s">
        <v>62</v>
      </c>
      <c r="C432" t="s">
        <v>3134</v>
      </c>
      <c r="D432" t="s">
        <v>33</v>
      </c>
      <c r="E432" t="s">
        <v>3083</v>
      </c>
      <c r="G432" t="s">
        <v>5446</v>
      </c>
      <c r="H432" t="s">
        <v>3083</v>
      </c>
      <c r="I432" t="s">
        <v>4603</v>
      </c>
      <c r="J432" t="s">
        <v>2795</v>
      </c>
      <c r="K432" t="s">
        <v>2796</v>
      </c>
    </row>
    <row r="433" spans="1:11">
      <c r="A433" s="69" t="s">
        <v>5174</v>
      </c>
      <c r="B433" t="s">
        <v>62</v>
      </c>
      <c r="C433" t="s">
        <v>3135</v>
      </c>
      <c r="D433" t="s">
        <v>3136</v>
      </c>
      <c r="E433" t="s">
        <v>1330</v>
      </c>
      <c r="F433" t="s">
        <v>3137</v>
      </c>
      <c r="G433" t="s">
        <v>5450</v>
      </c>
      <c r="H433" t="s">
        <v>1330</v>
      </c>
      <c r="I433" t="s">
        <v>4603</v>
      </c>
      <c r="J433" t="s">
        <v>2808</v>
      </c>
      <c r="K433" t="s">
        <v>666</v>
      </c>
    </row>
    <row r="434" spans="1:11">
      <c r="A434" s="69" t="s">
        <v>5174</v>
      </c>
      <c r="B434" t="s">
        <v>66</v>
      </c>
      <c r="C434" t="s">
        <v>3139</v>
      </c>
      <c r="D434" t="s">
        <v>35</v>
      </c>
      <c r="E434" t="s">
        <v>666</v>
      </c>
      <c r="F434" t="s">
        <v>3140</v>
      </c>
      <c r="G434" t="s">
        <v>5447</v>
      </c>
      <c r="H434" t="s">
        <v>666</v>
      </c>
      <c r="I434" t="s">
        <v>4607</v>
      </c>
      <c r="J434" t="s">
        <v>2793</v>
      </c>
      <c r="K434" t="s">
        <v>2700</v>
      </c>
    </row>
    <row r="435" spans="1:11">
      <c r="A435" s="69" t="s">
        <v>5174</v>
      </c>
      <c r="B435" t="s">
        <v>66</v>
      </c>
      <c r="C435" t="s">
        <v>3141</v>
      </c>
      <c r="D435" t="s">
        <v>35</v>
      </c>
      <c r="E435" t="s">
        <v>214</v>
      </c>
      <c r="G435" t="s">
        <v>5446</v>
      </c>
      <c r="H435" t="s">
        <v>214</v>
      </c>
      <c r="I435" t="s">
        <v>4607</v>
      </c>
      <c r="J435" t="s">
        <v>2795</v>
      </c>
      <c r="K435" t="s">
        <v>2796</v>
      </c>
    </row>
    <row r="436" spans="1:11">
      <c r="A436" s="69" t="s">
        <v>5174</v>
      </c>
      <c r="B436" t="s">
        <v>66</v>
      </c>
      <c r="C436" t="s">
        <v>3142</v>
      </c>
      <c r="D436" t="s">
        <v>35</v>
      </c>
      <c r="E436" t="s">
        <v>666</v>
      </c>
      <c r="F436" t="s">
        <v>3143</v>
      </c>
      <c r="G436" t="s">
        <v>5447</v>
      </c>
      <c r="H436" t="s">
        <v>666</v>
      </c>
      <c r="I436" t="s">
        <v>4607</v>
      </c>
      <c r="J436" t="s">
        <v>2793</v>
      </c>
      <c r="K436" t="s">
        <v>2700</v>
      </c>
    </row>
    <row r="437" spans="1:11">
      <c r="A437" s="69" t="s">
        <v>5174</v>
      </c>
      <c r="B437" t="s">
        <v>66</v>
      </c>
      <c r="C437" t="s">
        <v>3144</v>
      </c>
      <c r="D437" t="s">
        <v>35</v>
      </c>
      <c r="E437" t="s">
        <v>214</v>
      </c>
      <c r="F437" t="s">
        <v>3145</v>
      </c>
      <c r="G437" t="s">
        <v>5446</v>
      </c>
      <c r="H437" t="s">
        <v>214</v>
      </c>
      <c r="I437" t="s">
        <v>4607</v>
      </c>
      <c r="J437" t="s">
        <v>2795</v>
      </c>
      <c r="K437" t="s">
        <v>2796</v>
      </c>
    </row>
    <row r="438" spans="1:11">
      <c r="A438" s="69" t="s">
        <v>5174</v>
      </c>
      <c r="B438" t="s">
        <v>66</v>
      </c>
      <c r="C438" t="s">
        <v>3146</v>
      </c>
      <c r="D438" t="s">
        <v>38</v>
      </c>
      <c r="E438" t="s">
        <v>3147</v>
      </c>
      <c r="F438" t="s">
        <v>3148</v>
      </c>
      <c r="G438" t="s">
        <v>5446</v>
      </c>
      <c r="H438" t="s">
        <v>214</v>
      </c>
      <c r="I438" t="s">
        <v>4607</v>
      </c>
      <c r="J438" t="s">
        <v>2795</v>
      </c>
      <c r="K438" t="s">
        <v>2796</v>
      </c>
    </row>
    <row r="439" spans="1:11">
      <c r="A439" s="69" t="s">
        <v>5174</v>
      </c>
      <c r="B439" t="s">
        <v>66</v>
      </c>
      <c r="C439" t="s">
        <v>3149</v>
      </c>
      <c r="D439" t="s">
        <v>40</v>
      </c>
      <c r="E439" t="s">
        <v>3150</v>
      </c>
      <c r="F439" t="s">
        <v>3151</v>
      </c>
      <c r="G439" t="s">
        <v>5450</v>
      </c>
      <c r="H439" t="s">
        <v>214</v>
      </c>
      <c r="I439" t="s">
        <v>4607</v>
      </c>
      <c r="J439" t="s">
        <v>2808</v>
      </c>
      <c r="K439" t="s">
        <v>666</v>
      </c>
    </row>
    <row r="440" spans="1:11">
      <c r="A440" s="69" t="s">
        <v>5174</v>
      </c>
      <c r="B440" t="s">
        <v>66</v>
      </c>
      <c r="C440" t="s">
        <v>3152</v>
      </c>
      <c r="D440" t="s">
        <v>42</v>
      </c>
      <c r="E440" t="s">
        <v>214</v>
      </c>
      <c r="F440" t="s">
        <v>3153</v>
      </c>
      <c r="G440" t="s">
        <v>5446</v>
      </c>
      <c r="H440" t="s">
        <v>214</v>
      </c>
      <c r="I440" t="s">
        <v>4607</v>
      </c>
      <c r="J440" t="s">
        <v>2795</v>
      </c>
      <c r="K440" t="s">
        <v>2796</v>
      </c>
    </row>
    <row r="441" spans="1:11">
      <c r="A441" s="69" t="s">
        <v>5174</v>
      </c>
      <c r="B441" t="s">
        <v>66</v>
      </c>
      <c r="C441" t="s">
        <v>3154</v>
      </c>
      <c r="D441" t="s">
        <v>44</v>
      </c>
      <c r="E441" t="s">
        <v>214</v>
      </c>
      <c r="F441" t="s">
        <v>3155</v>
      </c>
      <c r="G441" t="s">
        <v>5446</v>
      </c>
      <c r="H441" t="s">
        <v>214</v>
      </c>
      <c r="I441" t="s">
        <v>4607</v>
      </c>
      <c r="J441" t="s">
        <v>2795</v>
      </c>
      <c r="K441" t="s">
        <v>2796</v>
      </c>
    </row>
    <row r="442" spans="1:11">
      <c r="A442" s="69" t="s">
        <v>5174</v>
      </c>
      <c r="B442" t="s">
        <v>66</v>
      </c>
      <c r="C442" t="s">
        <v>3156</v>
      </c>
      <c r="D442" t="s">
        <v>44</v>
      </c>
      <c r="E442" t="s">
        <v>214</v>
      </c>
      <c r="F442" t="s">
        <v>3157</v>
      </c>
      <c r="G442" t="s">
        <v>5446</v>
      </c>
      <c r="H442" t="s">
        <v>214</v>
      </c>
      <c r="I442" t="s">
        <v>4607</v>
      </c>
      <c r="J442" t="s">
        <v>2795</v>
      </c>
      <c r="K442" t="s">
        <v>2796</v>
      </c>
    </row>
    <row r="443" spans="1:11">
      <c r="A443" s="69" t="s">
        <v>5174</v>
      </c>
      <c r="B443" t="s">
        <v>66</v>
      </c>
      <c r="C443" t="s">
        <v>3158</v>
      </c>
      <c r="D443" t="s">
        <v>64</v>
      </c>
      <c r="E443" t="s">
        <v>214</v>
      </c>
      <c r="F443" t="s">
        <v>3159</v>
      </c>
      <c r="G443" t="s">
        <v>5446</v>
      </c>
      <c r="H443" t="s">
        <v>214</v>
      </c>
      <c r="I443" t="s">
        <v>4607</v>
      </c>
      <c r="J443" t="s">
        <v>2795</v>
      </c>
      <c r="K443" t="s">
        <v>2796</v>
      </c>
    </row>
    <row r="444" spans="1:11">
      <c r="A444" s="69" t="s">
        <v>5174</v>
      </c>
      <c r="B444" t="s">
        <v>66</v>
      </c>
      <c r="C444" t="s">
        <v>3160</v>
      </c>
      <c r="D444" t="s">
        <v>63</v>
      </c>
      <c r="E444" t="s">
        <v>214</v>
      </c>
      <c r="G444" t="s">
        <v>5446</v>
      </c>
      <c r="H444" t="s">
        <v>214</v>
      </c>
      <c r="I444" t="s">
        <v>4607</v>
      </c>
      <c r="J444" t="s">
        <v>2795</v>
      </c>
      <c r="K444" t="s">
        <v>2796</v>
      </c>
    </row>
    <row r="445" spans="1:11">
      <c r="A445" s="69" t="s">
        <v>5174</v>
      </c>
      <c r="B445" t="s">
        <v>66</v>
      </c>
      <c r="C445" t="s">
        <v>3161</v>
      </c>
      <c r="D445" t="s">
        <v>3162</v>
      </c>
      <c r="E445" t="s">
        <v>3083</v>
      </c>
      <c r="G445" t="s">
        <v>5446</v>
      </c>
      <c r="H445" t="s">
        <v>3083</v>
      </c>
      <c r="I445" t="s">
        <v>4607</v>
      </c>
      <c r="J445" t="s">
        <v>2795</v>
      </c>
      <c r="K445" t="s">
        <v>2796</v>
      </c>
    </row>
    <row r="446" spans="1:11">
      <c r="A446" s="69" t="s">
        <v>5174</v>
      </c>
      <c r="B446" t="s">
        <v>66</v>
      </c>
      <c r="C446" t="s">
        <v>3163</v>
      </c>
      <c r="D446" t="s">
        <v>2933</v>
      </c>
      <c r="E446" t="s">
        <v>3164</v>
      </c>
      <c r="G446" t="s">
        <v>5446</v>
      </c>
      <c r="H446" t="s">
        <v>214</v>
      </c>
      <c r="I446" t="s">
        <v>4607</v>
      </c>
      <c r="J446" t="s">
        <v>2795</v>
      </c>
      <c r="K446" t="s">
        <v>2796</v>
      </c>
    </row>
    <row r="447" spans="1:11">
      <c r="A447" s="69" t="s">
        <v>5174</v>
      </c>
      <c r="B447" t="s">
        <v>66</v>
      </c>
      <c r="C447" t="s">
        <v>3165</v>
      </c>
      <c r="D447" t="s">
        <v>2933</v>
      </c>
      <c r="E447" t="s">
        <v>666</v>
      </c>
      <c r="G447" t="s">
        <v>5447</v>
      </c>
      <c r="H447" t="s">
        <v>666</v>
      </c>
      <c r="I447" t="s">
        <v>4607</v>
      </c>
      <c r="J447" t="s">
        <v>2793</v>
      </c>
      <c r="K447" t="s">
        <v>2700</v>
      </c>
    </row>
    <row r="448" spans="1:11">
      <c r="A448" s="69" t="s">
        <v>5174</v>
      </c>
      <c r="B448" t="s">
        <v>66</v>
      </c>
      <c r="C448" t="s">
        <v>2954</v>
      </c>
      <c r="D448" t="s">
        <v>40</v>
      </c>
      <c r="F448" t="s">
        <v>2955</v>
      </c>
      <c r="G448" t="s">
        <v>5427</v>
      </c>
      <c r="I448" t="s">
        <v>4607</v>
      </c>
    </row>
    <row r="449" spans="1:11">
      <c r="A449" s="69" t="s">
        <v>5174</v>
      </c>
      <c r="B449" t="s">
        <v>70</v>
      </c>
      <c r="C449" t="s">
        <v>3167</v>
      </c>
      <c r="D449" t="s">
        <v>36</v>
      </c>
      <c r="E449" t="s">
        <v>3083</v>
      </c>
      <c r="F449" t="s">
        <v>3168</v>
      </c>
      <c r="G449" t="s">
        <v>5446</v>
      </c>
      <c r="H449" t="s">
        <v>3083</v>
      </c>
      <c r="I449" t="s">
        <v>4611</v>
      </c>
      <c r="J449" t="s">
        <v>2795</v>
      </c>
      <c r="K449" t="s">
        <v>2796</v>
      </c>
    </row>
    <row r="450" spans="1:11">
      <c r="A450" s="69" t="s">
        <v>5174</v>
      </c>
      <c r="B450" t="s">
        <v>70</v>
      </c>
      <c r="C450" t="s">
        <v>3169</v>
      </c>
      <c r="D450" t="s">
        <v>38</v>
      </c>
      <c r="E450" t="s">
        <v>3083</v>
      </c>
      <c r="F450" t="s">
        <v>3170</v>
      </c>
      <c r="G450" t="s">
        <v>5446</v>
      </c>
      <c r="H450" t="s">
        <v>3083</v>
      </c>
      <c r="I450" t="s">
        <v>4611</v>
      </c>
      <c r="J450" t="s">
        <v>2795</v>
      </c>
      <c r="K450" t="s">
        <v>2796</v>
      </c>
    </row>
    <row r="451" spans="1:11">
      <c r="A451" s="69" t="s">
        <v>5174</v>
      </c>
      <c r="B451" t="s">
        <v>70</v>
      </c>
      <c r="C451" t="s">
        <v>3171</v>
      </c>
      <c r="D451" t="s">
        <v>40</v>
      </c>
      <c r="E451" t="s">
        <v>3172</v>
      </c>
      <c r="F451" t="s">
        <v>3173</v>
      </c>
      <c r="G451" t="s">
        <v>5447</v>
      </c>
      <c r="H451" t="s">
        <v>666</v>
      </c>
      <c r="I451" t="s">
        <v>4611</v>
      </c>
      <c r="J451" t="s">
        <v>2793</v>
      </c>
      <c r="K451" t="s">
        <v>2700</v>
      </c>
    </row>
    <row r="452" spans="1:11">
      <c r="A452" s="69" t="s">
        <v>5174</v>
      </c>
      <c r="B452" t="s">
        <v>70</v>
      </c>
      <c r="C452" t="s">
        <v>3174</v>
      </c>
      <c r="D452" t="s">
        <v>42</v>
      </c>
      <c r="E452" t="s">
        <v>3175</v>
      </c>
      <c r="F452" t="s">
        <v>3176</v>
      </c>
      <c r="G452" t="s">
        <v>5446</v>
      </c>
      <c r="H452" t="s">
        <v>214</v>
      </c>
      <c r="I452" t="s">
        <v>4611</v>
      </c>
      <c r="J452" t="s">
        <v>2795</v>
      </c>
      <c r="K452" t="s">
        <v>2796</v>
      </c>
    </row>
    <row r="453" spans="1:11">
      <c r="A453" s="69" t="s">
        <v>5174</v>
      </c>
      <c r="B453" t="s">
        <v>70</v>
      </c>
      <c r="C453" t="s">
        <v>2957</v>
      </c>
      <c r="D453" t="s">
        <v>42</v>
      </c>
      <c r="E453" t="s">
        <v>2921</v>
      </c>
      <c r="F453" t="s">
        <v>2958</v>
      </c>
      <c r="G453" t="s">
        <v>5449</v>
      </c>
      <c r="H453" t="s">
        <v>3107</v>
      </c>
      <c r="I453" t="s">
        <v>4611</v>
      </c>
      <c r="J453" t="s">
        <v>2810</v>
      </c>
      <c r="K453" t="s">
        <v>2811</v>
      </c>
    </row>
    <row r="454" spans="1:11">
      <c r="A454" s="69" t="s">
        <v>5174</v>
      </c>
      <c r="B454" t="s">
        <v>70</v>
      </c>
      <c r="C454" t="s">
        <v>2959</v>
      </c>
      <c r="D454" t="s">
        <v>42</v>
      </c>
      <c r="E454" t="s">
        <v>2960</v>
      </c>
      <c r="F454" t="s">
        <v>2962</v>
      </c>
      <c r="G454" t="s">
        <v>5449</v>
      </c>
      <c r="H454" t="s">
        <v>3177</v>
      </c>
      <c r="I454" t="s">
        <v>4611</v>
      </c>
      <c r="J454" t="s">
        <v>2810</v>
      </c>
      <c r="K454" t="s">
        <v>2811</v>
      </c>
    </row>
    <row r="455" spans="1:11">
      <c r="A455" s="69" t="s">
        <v>5174</v>
      </c>
      <c r="B455" t="s">
        <v>70</v>
      </c>
      <c r="C455" t="s">
        <v>3178</v>
      </c>
      <c r="D455" t="s">
        <v>44</v>
      </c>
      <c r="E455" t="s">
        <v>214</v>
      </c>
      <c r="F455" t="s">
        <v>3179</v>
      </c>
      <c r="G455" t="s">
        <v>5446</v>
      </c>
      <c r="H455" t="s">
        <v>214</v>
      </c>
      <c r="I455" t="s">
        <v>4611</v>
      </c>
      <c r="J455" t="s">
        <v>2795</v>
      </c>
      <c r="K455" t="s">
        <v>2796</v>
      </c>
    </row>
    <row r="456" spans="1:11">
      <c r="A456" s="69" t="s">
        <v>5174</v>
      </c>
      <c r="B456" t="s">
        <v>70</v>
      </c>
      <c r="C456" t="s">
        <v>3180</v>
      </c>
      <c r="D456" t="s">
        <v>44</v>
      </c>
      <c r="E456" t="s">
        <v>214</v>
      </c>
      <c r="G456" t="s">
        <v>5446</v>
      </c>
      <c r="H456" t="s">
        <v>214</v>
      </c>
      <c r="I456" t="s">
        <v>4611</v>
      </c>
      <c r="J456" t="s">
        <v>2795</v>
      </c>
      <c r="K456" t="s">
        <v>2796</v>
      </c>
    </row>
    <row r="457" spans="1:11">
      <c r="A457" s="69" t="s">
        <v>5174</v>
      </c>
      <c r="B457" t="s">
        <v>70</v>
      </c>
      <c r="C457" t="s">
        <v>3181</v>
      </c>
      <c r="D457" t="s">
        <v>44</v>
      </c>
      <c r="E457" t="s">
        <v>3182</v>
      </c>
      <c r="F457" t="s">
        <v>3183</v>
      </c>
      <c r="G457" t="s">
        <v>5450</v>
      </c>
      <c r="H457" t="s">
        <v>3342</v>
      </c>
      <c r="I457" t="s">
        <v>4611</v>
      </c>
      <c r="J457" t="s">
        <v>2808</v>
      </c>
      <c r="K457" t="s">
        <v>666</v>
      </c>
    </row>
    <row r="458" spans="1:11">
      <c r="A458" s="69" t="s">
        <v>5174</v>
      </c>
      <c r="B458" t="s">
        <v>70</v>
      </c>
      <c r="C458" t="s">
        <v>3184</v>
      </c>
      <c r="D458" t="s">
        <v>63</v>
      </c>
      <c r="E458" t="s">
        <v>666</v>
      </c>
      <c r="F458" t="s">
        <v>3185</v>
      </c>
      <c r="G458" t="s">
        <v>5447</v>
      </c>
      <c r="H458" t="s">
        <v>666</v>
      </c>
      <c r="I458" t="s">
        <v>4611</v>
      </c>
      <c r="J458" t="s">
        <v>2793</v>
      </c>
      <c r="K458" t="s">
        <v>2700</v>
      </c>
    </row>
    <row r="459" spans="1:11">
      <c r="A459" s="69" t="s">
        <v>5174</v>
      </c>
      <c r="B459" t="s">
        <v>70</v>
      </c>
      <c r="C459" t="s">
        <v>2963</v>
      </c>
      <c r="D459" t="s">
        <v>63</v>
      </c>
      <c r="E459" t="s">
        <v>2921</v>
      </c>
      <c r="F459" t="s">
        <v>2958</v>
      </c>
      <c r="G459" t="s">
        <v>5449</v>
      </c>
      <c r="H459" t="s">
        <v>3107</v>
      </c>
      <c r="I459" t="s">
        <v>4611</v>
      </c>
      <c r="J459" t="s">
        <v>2810</v>
      </c>
      <c r="K459" t="s">
        <v>2811</v>
      </c>
    </row>
    <row r="460" spans="1:11">
      <c r="A460" s="69" t="s">
        <v>5174</v>
      </c>
      <c r="B460" t="s">
        <v>70</v>
      </c>
      <c r="C460" t="s">
        <v>2964</v>
      </c>
      <c r="D460" t="s">
        <v>64</v>
      </c>
      <c r="E460" t="s">
        <v>2965</v>
      </c>
      <c r="F460" t="s">
        <v>2968</v>
      </c>
      <c r="G460" t="s">
        <v>5450</v>
      </c>
      <c r="H460" t="s">
        <v>3490</v>
      </c>
      <c r="I460" t="s">
        <v>4611</v>
      </c>
      <c r="J460" t="s">
        <v>2808</v>
      </c>
      <c r="K460" t="s">
        <v>666</v>
      </c>
    </row>
    <row r="461" spans="1:11">
      <c r="A461" s="69" t="s">
        <v>5174</v>
      </c>
      <c r="B461" t="s">
        <v>70</v>
      </c>
      <c r="C461" t="s">
        <v>3186</v>
      </c>
      <c r="D461" t="s">
        <v>65</v>
      </c>
      <c r="E461" t="s">
        <v>1330</v>
      </c>
      <c r="F461" t="s">
        <v>3187</v>
      </c>
      <c r="G461" t="s">
        <v>5450</v>
      </c>
      <c r="H461" t="s">
        <v>1330</v>
      </c>
      <c r="I461" t="s">
        <v>4611</v>
      </c>
      <c r="J461" t="s">
        <v>2808</v>
      </c>
      <c r="K461" t="s">
        <v>666</v>
      </c>
    </row>
    <row r="462" spans="1:11">
      <c r="A462" s="69" t="s">
        <v>5174</v>
      </c>
      <c r="B462" t="s">
        <v>70</v>
      </c>
      <c r="C462" t="s">
        <v>2969</v>
      </c>
      <c r="D462" t="s">
        <v>35</v>
      </c>
      <c r="E462" t="s">
        <v>2921</v>
      </c>
      <c r="G462" t="s">
        <v>5449</v>
      </c>
      <c r="H462" t="s">
        <v>3107</v>
      </c>
      <c r="I462" t="s">
        <v>4611</v>
      </c>
      <c r="J462" t="s">
        <v>2810</v>
      </c>
      <c r="K462" t="s">
        <v>2811</v>
      </c>
    </row>
    <row r="463" spans="1:11">
      <c r="A463" s="69" t="s">
        <v>5174</v>
      </c>
      <c r="B463" t="s">
        <v>70</v>
      </c>
      <c r="C463" t="s">
        <v>2970</v>
      </c>
      <c r="D463" t="s">
        <v>36</v>
      </c>
      <c r="G463" t="s">
        <v>5427</v>
      </c>
      <c r="I463" t="s">
        <v>4611</v>
      </c>
    </row>
    <row r="464" spans="1:11">
      <c r="A464" s="69" t="s">
        <v>5174</v>
      </c>
      <c r="B464" t="s">
        <v>70</v>
      </c>
      <c r="C464" t="s">
        <v>3188</v>
      </c>
      <c r="D464" t="s">
        <v>3189</v>
      </c>
      <c r="E464" t="s">
        <v>666</v>
      </c>
      <c r="F464" t="s">
        <v>3190</v>
      </c>
      <c r="G464" t="s">
        <v>5447</v>
      </c>
      <c r="H464" t="s">
        <v>666</v>
      </c>
      <c r="I464" t="s">
        <v>4611</v>
      </c>
      <c r="J464" t="s">
        <v>2793</v>
      </c>
      <c r="K464" t="s">
        <v>2700</v>
      </c>
    </row>
    <row r="465" spans="1:11">
      <c r="A465" s="69" t="s">
        <v>5174</v>
      </c>
      <c r="B465" t="s">
        <v>71</v>
      </c>
      <c r="C465" t="s">
        <v>3192</v>
      </c>
      <c r="D465" t="s">
        <v>38</v>
      </c>
      <c r="E465" t="s">
        <v>214</v>
      </c>
      <c r="F465" t="s">
        <v>3193</v>
      </c>
      <c r="G465" t="s">
        <v>5446</v>
      </c>
      <c r="H465" t="s">
        <v>214</v>
      </c>
      <c r="I465" t="s">
        <v>4615</v>
      </c>
      <c r="J465" t="s">
        <v>2795</v>
      </c>
      <c r="K465" t="s">
        <v>2796</v>
      </c>
    </row>
    <row r="466" spans="1:11">
      <c r="A466" s="69" t="s">
        <v>5174</v>
      </c>
      <c r="B466" t="s">
        <v>71</v>
      </c>
      <c r="C466" t="s">
        <v>3194</v>
      </c>
      <c r="D466" t="s">
        <v>38</v>
      </c>
      <c r="E466" t="s">
        <v>666</v>
      </c>
      <c r="F466" t="s">
        <v>3195</v>
      </c>
      <c r="G466" t="s">
        <v>5447</v>
      </c>
      <c r="H466" t="s">
        <v>666</v>
      </c>
      <c r="I466" t="s">
        <v>4615</v>
      </c>
      <c r="J466" t="s">
        <v>2793</v>
      </c>
      <c r="K466" t="s">
        <v>2700</v>
      </c>
    </row>
    <row r="467" spans="1:11">
      <c r="A467" s="69" t="s">
        <v>5174</v>
      </c>
      <c r="B467" t="s">
        <v>71</v>
      </c>
      <c r="C467" t="s">
        <v>2978</v>
      </c>
      <c r="D467" t="s">
        <v>40</v>
      </c>
      <c r="E467" t="s">
        <v>2921</v>
      </c>
      <c r="G467" t="s">
        <v>5449</v>
      </c>
      <c r="H467" t="s">
        <v>3107</v>
      </c>
      <c r="I467" t="s">
        <v>4615</v>
      </c>
      <c r="J467" t="s">
        <v>2810</v>
      </c>
      <c r="K467" t="s">
        <v>2811</v>
      </c>
    </row>
    <row r="468" spans="1:11">
      <c r="A468" s="69" t="s">
        <v>5174</v>
      </c>
      <c r="B468" t="s">
        <v>71</v>
      </c>
      <c r="C468" t="s">
        <v>3196</v>
      </c>
      <c r="D468" t="s">
        <v>40</v>
      </c>
      <c r="E468" t="s">
        <v>3083</v>
      </c>
      <c r="F468" t="s">
        <v>3197</v>
      </c>
      <c r="G468" t="s">
        <v>5446</v>
      </c>
      <c r="H468" t="s">
        <v>3083</v>
      </c>
      <c r="I468" t="s">
        <v>4615</v>
      </c>
      <c r="J468" t="s">
        <v>2795</v>
      </c>
      <c r="K468" t="s">
        <v>2796</v>
      </c>
    </row>
    <row r="469" spans="1:11">
      <c r="A469" s="69" t="s">
        <v>5174</v>
      </c>
      <c r="B469" t="s">
        <v>71</v>
      </c>
      <c r="C469" t="s">
        <v>3198</v>
      </c>
      <c r="D469" t="s">
        <v>40</v>
      </c>
      <c r="E469" t="s">
        <v>666</v>
      </c>
      <c r="F469" t="s">
        <v>3199</v>
      </c>
      <c r="G469" t="s">
        <v>5447</v>
      </c>
      <c r="H469" t="s">
        <v>666</v>
      </c>
      <c r="I469" t="s">
        <v>4615</v>
      </c>
      <c r="J469" t="s">
        <v>2793</v>
      </c>
      <c r="K469" t="s">
        <v>2700</v>
      </c>
    </row>
    <row r="470" spans="1:11">
      <c r="A470" s="69" t="s">
        <v>5174</v>
      </c>
      <c r="B470" t="s">
        <v>71</v>
      </c>
      <c r="C470" t="s">
        <v>3200</v>
      </c>
      <c r="D470" t="s">
        <v>40</v>
      </c>
      <c r="E470" t="s">
        <v>214</v>
      </c>
      <c r="F470" t="s">
        <v>3201</v>
      </c>
      <c r="G470" t="s">
        <v>5446</v>
      </c>
      <c r="H470" t="s">
        <v>214</v>
      </c>
      <c r="I470" t="s">
        <v>4615</v>
      </c>
      <c r="J470" t="s">
        <v>2795</v>
      </c>
      <c r="K470" t="s">
        <v>2796</v>
      </c>
    </row>
    <row r="471" spans="1:11">
      <c r="A471" s="69" t="s">
        <v>5174</v>
      </c>
      <c r="B471" t="s">
        <v>71</v>
      </c>
      <c r="C471" t="s">
        <v>3202</v>
      </c>
      <c r="D471" t="s">
        <v>42</v>
      </c>
      <c r="E471" t="s">
        <v>3083</v>
      </c>
      <c r="F471" t="s">
        <v>3203</v>
      </c>
      <c r="G471" t="s">
        <v>5446</v>
      </c>
      <c r="H471" t="s">
        <v>3083</v>
      </c>
      <c r="I471" t="s">
        <v>4615</v>
      </c>
      <c r="J471" t="s">
        <v>2795</v>
      </c>
      <c r="K471" t="s">
        <v>2796</v>
      </c>
    </row>
    <row r="472" spans="1:11">
      <c r="A472" s="69" t="s">
        <v>5174</v>
      </c>
      <c r="B472" t="s">
        <v>71</v>
      </c>
      <c r="C472" t="s">
        <v>2979</v>
      </c>
      <c r="D472" t="s">
        <v>42</v>
      </c>
      <c r="E472" t="s">
        <v>2960</v>
      </c>
      <c r="G472" t="s">
        <v>5449</v>
      </c>
      <c r="H472" t="s">
        <v>3177</v>
      </c>
      <c r="I472" t="s">
        <v>4615</v>
      </c>
      <c r="J472" t="s">
        <v>2810</v>
      </c>
      <c r="K472" t="s">
        <v>2811</v>
      </c>
    </row>
    <row r="473" spans="1:11">
      <c r="A473" s="69" t="s">
        <v>5174</v>
      </c>
      <c r="B473" t="s">
        <v>71</v>
      </c>
      <c r="C473" t="s">
        <v>3204</v>
      </c>
      <c r="D473" t="s">
        <v>44</v>
      </c>
      <c r="E473" t="s">
        <v>214</v>
      </c>
      <c r="F473" t="s">
        <v>3205</v>
      </c>
      <c r="G473" t="s">
        <v>5446</v>
      </c>
      <c r="H473" t="s">
        <v>214</v>
      </c>
      <c r="I473" t="s">
        <v>4615</v>
      </c>
      <c r="J473" t="s">
        <v>2795</v>
      </c>
      <c r="K473" t="s">
        <v>2796</v>
      </c>
    </row>
    <row r="474" spans="1:11">
      <c r="A474" s="69" t="s">
        <v>5174</v>
      </c>
      <c r="B474" t="s">
        <v>71</v>
      </c>
      <c r="C474" t="s">
        <v>3206</v>
      </c>
      <c r="D474" t="s">
        <v>44</v>
      </c>
      <c r="E474" t="s">
        <v>214</v>
      </c>
      <c r="F474" t="s">
        <v>3207</v>
      </c>
      <c r="G474" t="s">
        <v>5446</v>
      </c>
      <c r="H474" t="s">
        <v>214</v>
      </c>
      <c r="I474" t="s">
        <v>4615</v>
      </c>
      <c r="J474" t="s">
        <v>2795</v>
      </c>
      <c r="K474" t="s">
        <v>2796</v>
      </c>
    </row>
    <row r="475" spans="1:11">
      <c r="A475" s="69" t="s">
        <v>5174</v>
      </c>
      <c r="B475" t="s">
        <v>71</v>
      </c>
      <c r="C475" t="s">
        <v>3208</v>
      </c>
      <c r="D475" t="s">
        <v>63</v>
      </c>
      <c r="E475" t="s">
        <v>3209</v>
      </c>
      <c r="F475" t="s">
        <v>3210</v>
      </c>
      <c r="G475" t="s">
        <v>5446</v>
      </c>
      <c r="H475" t="s">
        <v>214</v>
      </c>
      <c r="I475" t="s">
        <v>4615</v>
      </c>
      <c r="J475" t="s">
        <v>2795</v>
      </c>
      <c r="K475" t="s">
        <v>2796</v>
      </c>
    </row>
    <row r="476" spans="1:11">
      <c r="A476" s="69" t="s">
        <v>5174</v>
      </c>
      <c r="B476" t="s">
        <v>71</v>
      </c>
      <c r="C476" t="s">
        <v>3211</v>
      </c>
      <c r="D476" t="s">
        <v>63</v>
      </c>
      <c r="E476" t="s">
        <v>3083</v>
      </c>
      <c r="F476" t="s">
        <v>3212</v>
      </c>
      <c r="G476" t="s">
        <v>5446</v>
      </c>
      <c r="H476" t="s">
        <v>3083</v>
      </c>
      <c r="I476" t="s">
        <v>4615</v>
      </c>
      <c r="J476" t="s">
        <v>2795</v>
      </c>
      <c r="K476" t="s">
        <v>2796</v>
      </c>
    </row>
    <row r="477" spans="1:11">
      <c r="A477" s="69" t="s">
        <v>5174</v>
      </c>
      <c r="B477" t="s">
        <v>71</v>
      </c>
      <c r="C477" t="s">
        <v>3213</v>
      </c>
      <c r="D477" t="s">
        <v>63</v>
      </c>
      <c r="E477" t="s">
        <v>3214</v>
      </c>
      <c r="F477" t="s">
        <v>3215</v>
      </c>
      <c r="G477" t="s">
        <v>5446</v>
      </c>
      <c r="H477" t="s">
        <v>3083</v>
      </c>
      <c r="I477" t="s">
        <v>4615</v>
      </c>
      <c r="J477" t="s">
        <v>2795</v>
      </c>
      <c r="K477" t="s">
        <v>2796</v>
      </c>
    </row>
    <row r="478" spans="1:11">
      <c r="A478" s="69" t="s">
        <v>5174</v>
      </c>
      <c r="B478" t="s">
        <v>71</v>
      </c>
      <c r="C478" t="s">
        <v>3216</v>
      </c>
      <c r="D478" t="s">
        <v>64</v>
      </c>
      <c r="E478" t="s">
        <v>3083</v>
      </c>
      <c r="F478" t="s">
        <v>3217</v>
      </c>
      <c r="G478" t="s">
        <v>5446</v>
      </c>
      <c r="H478" t="s">
        <v>3083</v>
      </c>
      <c r="I478" t="s">
        <v>4615</v>
      </c>
      <c r="J478" t="s">
        <v>2795</v>
      </c>
      <c r="K478" t="s">
        <v>2796</v>
      </c>
    </row>
    <row r="479" spans="1:11">
      <c r="A479" s="69" t="s">
        <v>5174</v>
      </c>
      <c r="B479" t="s">
        <v>71</v>
      </c>
      <c r="C479" t="s">
        <v>2980</v>
      </c>
      <c r="D479" t="s">
        <v>64</v>
      </c>
      <c r="E479" t="s">
        <v>2921</v>
      </c>
      <c r="F479" t="s">
        <v>2981</v>
      </c>
      <c r="G479" t="s">
        <v>5449</v>
      </c>
      <c r="H479" t="s">
        <v>3107</v>
      </c>
      <c r="I479" t="s">
        <v>4615</v>
      </c>
      <c r="J479" t="s">
        <v>2810</v>
      </c>
      <c r="K479" t="s">
        <v>2811</v>
      </c>
    </row>
    <row r="480" spans="1:11">
      <c r="A480" s="69" t="s">
        <v>5174</v>
      </c>
      <c r="B480" t="s">
        <v>71</v>
      </c>
      <c r="C480" t="s">
        <v>3218</v>
      </c>
      <c r="D480" t="s">
        <v>65</v>
      </c>
      <c r="E480" t="s">
        <v>214</v>
      </c>
      <c r="F480" t="s">
        <v>3219</v>
      </c>
      <c r="G480" t="s">
        <v>5446</v>
      </c>
      <c r="H480" t="s">
        <v>214</v>
      </c>
      <c r="I480" t="s">
        <v>4615</v>
      </c>
      <c r="J480" t="s">
        <v>2795</v>
      </c>
      <c r="K480" t="s">
        <v>2796</v>
      </c>
    </row>
    <row r="481" spans="1:11">
      <c r="A481" s="69" t="s">
        <v>5174</v>
      </c>
      <c r="B481" t="s">
        <v>71</v>
      </c>
      <c r="C481" t="s">
        <v>2982</v>
      </c>
      <c r="D481" t="s">
        <v>2933</v>
      </c>
      <c r="E481" t="s">
        <v>2983</v>
      </c>
      <c r="G481" t="s">
        <v>5447</v>
      </c>
      <c r="H481" t="s">
        <v>340</v>
      </c>
      <c r="I481" t="s">
        <v>4615</v>
      </c>
      <c r="J481" t="s">
        <v>2793</v>
      </c>
      <c r="K481" t="s">
        <v>2700</v>
      </c>
    </row>
    <row r="482" spans="1:11">
      <c r="A482" s="69" t="s">
        <v>5174</v>
      </c>
      <c r="B482" t="s">
        <v>71</v>
      </c>
      <c r="C482" t="s">
        <v>3220</v>
      </c>
      <c r="E482" t="s">
        <v>3221</v>
      </c>
      <c r="F482" t="s">
        <v>3222</v>
      </c>
      <c r="G482" t="s">
        <v>5429</v>
      </c>
      <c r="H482" t="s">
        <v>1902</v>
      </c>
      <c r="I482" t="s">
        <v>4615</v>
      </c>
    </row>
    <row r="483" spans="1:11">
      <c r="A483" s="69" t="s">
        <v>5174</v>
      </c>
      <c r="B483" t="s">
        <v>71</v>
      </c>
      <c r="C483" t="s">
        <v>3223</v>
      </c>
      <c r="D483" t="s">
        <v>3224</v>
      </c>
      <c r="E483" t="s">
        <v>1330</v>
      </c>
      <c r="G483" t="s">
        <v>5450</v>
      </c>
      <c r="H483" t="s">
        <v>1330</v>
      </c>
      <c r="I483" t="s">
        <v>4615</v>
      </c>
      <c r="J483" t="s">
        <v>2808</v>
      </c>
      <c r="K483" t="s">
        <v>666</v>
      </c>
    </row>
    <row r="484" spans="1:11">
      <c r="A484" s="69" t="s">
        <v>5174</v>
      </c>
      <c r="B484" t="s">
        <v>73</v>
      </c>
      <c r="C484" t="s">
        <v>3226</v>
      </c>
      <c r="D484" t="s">
        <v>36</v>
      </c>
      <c r="E484" t="s">
        <v>666</v>
      </c>
      <c r="G484" t="s">
        <v>5447</v>
      </c>
      <c r="H484" t="s">
        <v>666</v>
      </c>
      <c r="I484" t="s">
        <v>4619</v>
      </c>
      <c r="J484" t="s">
        <v>2793</v>
      </c>
      <c r="K484" t="s">
        <v>2700</v>
      </c>
    </row>
    <row r="485" spans="1:11">
      <c r="A485" s="69" t="s">
        <v>5174</v>
      </c>
      <c r="B485" t="s">
        <v>73</v>
      </c>
      <c r="C485" t="s">
        <v>3227</v>
      </c>
      <c r="D485" t="s">
        <v>36</v>
      </c>
      <c r="E485" t="s">
        <v>3083</v>
      </c>
      <c r="F485" t="s">
        <v>3228</v>
      </c>
      <c r="G485" t="s">
        <v>5446</v>
      </c>
      <c r="H485" t="s">
        <v>3083</v>
      </c>
      <c r="I485" t="s">
        <v>4619</v>
      </c>
      <c r="J485" t="s">
        <v>2795</v>
      </c>
      <c r="K485" t="s">
        <v>2796</v>
      </c>
    </row>
    <row r="486" spans="1:11">
      <c r="A486" s="69" t="s">
        <v>5174</v>
      </c>
      <c r="B486" t="s">
        <v>73</v>
      </c>
      <c r="C486" t="s">
        <v>3229</v>
      </c>
      <c r="D486" t="s">
        <v>42</v>
      </c>
      <c r="E486" t="s">
        <v>3230</v>
      </c>
      <c r="F486" t="s">
        <v>3231</v>
      </c>
      <c r="G486" t="s">
        <v>5447</v>
      </c>
      <c r="H486" t="s">
        <v>666</v>
      </c>
      <c r="I486" t="s">
        <v>4619</v>
      </c>
      <c r="J486" t="s">
        <v>2793</v>
      </c>
      <c r="K486" t="s">
        <v>2700</v>
      </c>
    </row>
    <row r="487" spans="1:11">
      <c r="A487" s="69" t="s">
        <v>5174</v>
      </c>
      <c r="B487" t="s">
        <v>73</v>
      </c>
      <c r="C487" t="s">
        <v>3232</v>
      </c>
      <c r="D487" t="s">
        <v>36</v>
      </c>
      <c r="E487" t="s">
        <v>214</v>
      </c>
      <c r="F487" t="s">
        <v>3233</v>
      </c>
      <c r="G487" t="s">
        <v>5446</v>
      </c>
      <c r="H487" t="s">
        <v>214</v>
      </c>
      <c r="I487" t="s">
        <v>4619</v>
      </c>
      <c r="J487" t="s">
        <v>2795</v>
      </c>
      <c r="K487" t="s">
        <v>2796</v>
      </c>
    </row>
    <row r="488" spans="1:11">
      <c r="A488" s="69" t="s">
        <v>5174</v>
      </c>
      <c r="B488" t="s">
        <v>73</v>
      </c>
      <c r="C488" t="s">
        <v>3234</v>
      </c>
      <c r="D488" t="s">
        <v>36</v>
      </c>
      <c r="E488" t="s">
        <v>3083</v>
      </c>
      <c r="F488" t="s">
        <v>3235</v>
      </c>
      <c r="G488" t="s">
        <v>5446</v>
      </c>
      <c r="H488" t="s">
        <v>3083</v>
      </c>
      <c r="I488" t="s">
        <v>4619</v>
      </c>
      <c r="J488" t="s">
        <v>2795</v>
      </c>
      <c r="K488" t="s">
        <v>2796</v>
      </c>
    </row>
    <row r="489" spans="1:11">
      <c r="A489" s="69" t="s">
        <v>5174</v>
      </c>
      <c r="B489" t="s">
        <v>73</v>
      </c>
      <c r="C489" t="s">
        <v>2985</v>
      </c>
      <c r="D489" t="s">
        <v>36</v>
      </c>
      <c r="E489" t="s">
        <v>2960</v>
      </c>
      <c r="G489" t="s">
        <v>5449</v>
      </c>
      <c r="H489" t="s">
        <v>3177</v>
      </c>
      <c r="I489" t="s">
        <v>4619</v>
      </c>
      <c r="J489" t="s">
        <v>2810</v>
      </c>
      <c r="K489" t="s">
        <v>2811</v>
      </c>
    </row>
    <row r="490" spans="1:11">
      <c r="A490" s="69" t="s">
        <v>5174</v>
      </c>
      <c r="B490" t="s">
        <v>73</v>
      </c>
      <c r="C490" t="s">
        <v>3236</v>
      </c>
      <c r="D490" t="s">
        <v>36</v>
      </c>
      <c r="E490" t="s">
        <v>214</v>
      </c>
      <c r="F490" t="s">
        <v>3237</v>
      </c>
      <c r="G490" t="s">
        <v>5446</v>
      </c>
      <c r="H490" t="s">
        <v>214</v>
      </c>
      <c r="I490" t="s">
        <v>4619</v>
      </c>
      <c r="J490" t="s">
        <v>2795</v>
      </c>
      <c r="K490" t="s">
        <v>2796</v>
      </c>
    </row>
    <row r="491" spans="1:11">
      <c r="A491" s="69" t="s">
        <v>5174</v>
      </c>
      <c r="B491" t="s">
        <v>73</v>
      </c>
      <c r="C491" t="s">
        <v>2986</v>
      </c>
      <c r="D491" t="s">
        <v>36</v>
      </c>
      <c r="F491" t="s">
        <v>2987</v>
      </c>
      <c r="G491" t="s">
        <v>5427</v>
      </c>
      <c r="I491" t="s">
        <v>4619</v>
      </c>
    </row>
    <row r="492" spans="1:11">
      <c r="A492" s="69" t="s">
        <v>5174</v>
      </c>
      <c r="B492" t="s">
        <v>73</v>
      </c>
      <c r="C492" t="s">
        <v>3238</v>
      </c>
      <c r="D492" t="s">
        <v>40</v>
      </c>
      <c r="E492" t="s">
        <v>3239</v>
      </c>
      <c r="F492" t="s">
        <v>3240</v>
      </c>
      <c r="G492" t="s">
        <v>5447</v>
      </c>
      <c r="H492" t="s">
        <v>666</v>
      </c>
      <c r="I492" t="s">
        <v>4619</v>
      </c>
      <c r="J492" t="s">
        <v>2793</v>
      </c>
      <c r="K492" t="s">
        <v>2700</v>
      </c>
    </row>
    <row r="493" spans="1:11">
      <c r="A493" s="69" t="s">
        <v>5174</v>
      </c>
      <c r="B493" t="s">
        <v>73</v>
      </c>
      <c r="C493" t="s">
        <v>3241</v>
      </c>
      <c r="D493" t="s">
        <v>40</v>
      </c>
      <c r="E493" t="s">
        <v>3083</v>
      </c>
      <c r="F493" t="s">
        <v>3242</v>
      </c>
      <c r="G493" t="s">
        <v>5446</v>
      </c>
      <c r="H493" t="s">
        <v>3083</v>
      </c>
      <c r="I493" t="s">
        <v>4619</v>
      </c>
      <c r="J493" t="s">
        <v>2795</v>
      </c>
      <c r="K493" t="s">
        <v>2796</v>
      </c>
    </row>
    <row r="494" spans="1:11">
      <c r="A494" s="69" t="s">
        <v>5174</v>
      </c>
      <c r="B494" t="s">
        <v>73</v>
      </c>
      <c r="C494" t="s">
        <v>3243</v>
      </c>
      <c r="D494" t="s">
        <v>40</v>
      </c>
      <c r="E494" t="s">
        <v>666</v>
      </c>
      <c r="F494" t="s">
        <v>3244</v>
      </c>
      <c r="G494" t="s">
        <v>5447</v>
      </c>
      <c r="H494" t="s">
        <v>666</v>
      </c>
      <c r="I494" t="s">
        <v>4619</v>
      </c>
      <c r="J494" t="s">
        <v>2793</v>
      </c>
      <c r="K494" t="s">
        <v>2700</v>
      </c>
    </row>
    <row r="495" spans="1:11">
      <c r="A495" s="69" t="s">
        <v>5174</v>
      </c>
      <c r="B495" t="s">
        <v>73</v>
      </c>
      <c r="C495" t="s">
        <v>3245</v>
      </c>
      <c r="D495" t="s">
        <v>40</v>
      </c>
      <c r="E495" t="s">
        <v>214</v>
      </c>
      <c r="F495" t="s">
        <v>3246</v>
      </c>
      <c r="G495" t="s">
        <v>5446</v>
      </c>
      <c r="H495" t="s">
        <v>214</v>
      </c>
      <c r="I495" t="s">
        <v>4619</v>
      </c>
      <c r="J495" t="s">
        <v>2795</v>
      </c>
      <c r="K495" t="s">
        <v>2796</v>
      </c>
    </row>
    <row r="496" spans="1:11">
      <c r="A496" s="69" t="s">
        <v>5174</v>
      </c>
      <c r="B496" t="s">
        <v>73</v>
      </c>
      <c r="C496" t="s">
        <v>3247</v>
      </c>
      <c r="D496" t="s">
        <v>42</v>
      </c>
      <c r="E496" t="s">
        <v>3239</v>
      </c>
      <c r="F496" t="s">
        <v>3248</v>
      </c>
      <c r="G496" t="s">
        <v>5447</v>
      </c>
      <c r="H496" t="s">
        <v>666</v>
      </c>
      <c r="I496" t="s">
        <v>4619</v>
      </c>
      <c r="J496" t="s">
        <v>2793</v>
      </c>
      <c r="K496" t="s">
        <v>2700</v>
      </c>
    </row>
    <row r="497" spans="1:11">
      <c r="A497" s="69" t="s">
        <v>5174</v>
      </c>
      <c r="B497" t="s">
        <v>73</v>
      </c>
      <c r="C497" t="s">
        <v>3249</v>
      </c>
      <c r="D497" t="s">
        <v>42</v>
      </c>
      <c r="E497" t="s">
        <v>3083</v>
      </c>
      <c r="F497" t="s">
        <v>3250</v>
      </c>
      <c r="G497" t="s">
        <v>5446</v>
      </c>
      <c r="H497" t="s">
        <v>3083</v>
      </c>
      <c r="I497" t="s">
        <v>4619</v>
      </c>
      <c r="J497" t="s">
        <v>2795</v>
      </c>
      <c r="K497" t="s">
        <v>2796</v>
      </c>
    </row>
    <row r="498" spans="1:11">
      <c r="A498" s="69" t="s">
        <v>5174</v>
      </c>
      <c r="B498" t="s">
        <v>73</v>
      </c>
      <c r="C498" t="s">
        <v>2988</v>
      </c>
      <c r="D498" t="s">
        <v>42</v>
      </c>
      <c r="E498" t="s">
        <v>2989</v>
      </c>
      <c r="F498" t="s">
        <v>2990</v>
      </c>
      <c r="G498" t="s">
        <v>5449</v>
      </c>
      <c r="H498" t="s">
        <v>3251</v>
      </c>
      <c r="I498" t="s">
        <v>4619</v>
      </c>
      <c r="J498" t="s">
        <v>2810</v>
      </c>
      <c r="K498" t="s">
        <v>2811</v>
      </c>
    </row>
    <row r="499" spans="1:11">
      <c r="A499" s="69" t="s">
        <v>5174</v>
      </c>
      <c r="B499" t="s">
        <v>73</v>
      </c>
      <c r="C499" t="s">
        <v>3252</v>
      </c>
      <c r="D499" t="s">
        <v>42</v>
      </c>
      <c r="E499" t="s">
        <v>666</v>
      </c>
      <c r="F499" t="s">
        <v>3253</v>
      </c>
      <c r="G499" t="s">
        <v>5447</v>
      </c>
      <c r="H499" t="s">
        <v>666</v>
      </c>
      <c r="I499" t="s">
        <v>4619</v>
      </c>
      <c r="J499" t="s">
        <v>2793</v>
      </c>
      <c r="K499" t="s">
        <v>2700</v>
      </c>
    </row>
    <row r="500" spans="1:11">
      <c r="A500" s="69" t="s">
        <v>5174</v>
      </c>
      <c r="B500" t="s">
        <v>73</v>
      </c>
      <c r="C500" t="s">
        <v>3254</v>
      </c>
      <c r="D500" t="s">
        <v>44</v>
      </c>
      <c r="E500" t="s">
        <v>3083</v>
      </c>
      <c r="F500" t="s">
        <v>3255</v>
      </c>
      <c r="G500" t="s">
        <v>5446</v>
      </c>
      <c r="H500" t="s">
        <v>3083</v>
      </c>
      <c r="I500" t="s">
        <v>4619</v>
      </c>
      <c r="J500" t="s">
        <v>2795</v>
      </c>
      <c r="K500" t="s">
        <v>2796</v>
      </c>
    </row>
    <row r="501" spans="1:11">
      <c r="A501" s="69" t="s">
        <v>5174</v>
      </c>
      <c r="B501" t="s">
        <v>73</v>
      </c>
      <c r="C501" t="s">
        <v>2991</v>
      </c>
      <c r="D501" t="s">
        <v>44</v>
      </c>
      <c r="E501" t="s">
        <v>2921</v>
      </c>
      <c r="F501" t="s">
        <v>2992</v>
      </c>
      <c r="G501" t="s">
        <v>5449</v>
      </c>
      <c r="H501" t="s">
        <v>3107</v>
      </c>
      <c r="I501" t="s">
        <v>4619</v>
      </c>
      <c r="J501" t="s">
        <v>2810</v>
      </c>
      <c r="K501" t="s">
        <v>2811</v>
      </c>
    </row>
    <row r="502" spans="1:11">
      <c r="A502" s="69" t="s">
        <v>5174</v>
      </c>
      <c r="B502" t="s">
        <v>73</v>
      </c>
      <c r="C502" t="s">
        <v>3256</v>
      </c>
      <c r="D502" t="s">
        <v>44</v>
      </c>
      <c r="E502" t="s">
        <v>3083</v>
      </c>
      <c r="F502" t="s">
        <v>3257</v>
      </c>
      <c r="G502" t="s">
        <v>5446</v>
      </c>
      <c r="H502" t="s">
        <v>3083</v>
      </c>
      <c r="I502" t="s">
        <v>4619</v>
      </c>
      <c r="J502" t="s">
        <v>2795</v>
      </c>
      <c r="K502" t="s">
        <v>2796</v>
      </c>
    </row>
    <row r="503" spans="1:11">
      <c r="A503" s="69" t="s">
        <v>5174</v>
      </c>
      <c r="B503" t="s">
        <v>73</v>
      </c>
      <c r="C503" t="s">
        <v>3258</v>
      </c>
      <c r="D503" t="s">
        <v>63</v>
      </c>
      <c r="E503" t="s">
        <v>3083</v>
      </c>
      <c r="F503" t="s">
        <v>3259</v>
      </c>
      <c r="G503" t="s">
        <v>5446</v>
      </c>
      <c r="H503" t="s">
        <v>3083</v>
      </c>
      <c r="I503" t="s">
        <v>4619</v>
      </c>
      <c r="J503" t="s">
        <v>2795</v>
      </c>
      <c r="K503" t="s">
        <v>2796</v>
      </c>
    </row>
    <row r="504" spans="1:11">
      <c r="A504" s="69" t="s">
        <v>5174</v>
      </c>
      <c r="B504" t="s">
        <v>73</v>
      </c>
      <c r="C504" t="s">
        <v>3260</v>
      </c>
      <c r="D504" t="s">
        <v>64</v>
      </c>
      <c r="E504" t="s">
        <v>3083</v>
      </c>
      <c r="F504" t="s">
        <v>3261</v>
      </c>
      <c r="G504" t="s">
        <v>5446</v>
      </c>
      <c r="H504" t="s">
        <v>3083</v>
      </c>
      <c r="I504" t="s">
        <v>4619</v>
      </c>
      <c r="J504" t="s">
        <v>2795</v>
      </c>
      <c r="K504" t="s">
        <v>2796</v>
      </c>
    </row>
    <row r="505" spans="1:11">
      <c r="A505" s="69" t="s">
        <v>5174</v>
      </c>
      <c r="B505" t="s">
        <v>73</v>
      </c>
      <c r="C505" t="s">
        <v>3262</v>
      </c>
      <c r="D505" t="s">
        <v>2946</v>
      </c>
      <c r="E505" t="s">
        <v>3263</v>
      </c>
      <c r="F505" t="s">
        <v>3264</v>
      </c>
      <c r="G505" t="s">
        <v>5448</v>
      </c>
      <c r="H505" t="s">
        <v>3263</v>
      </c>
      <c r="I505" t="s">
        <v>4619</v>
      </c>
      <c r="J505" t="s">
        <v>2799</v>
      </c>
      <c r="K505" t="s">
        <v>2800</v>
      </c>
    </row>
    <row r="506" spans="1:11">
      <c r="A506" s="69" t="s">
        <v>5174</v>
      </c>
      <c r="B506" t="s">
        <v>73</v>
      </c>
      <c r="C506" t="s">
        <v>2993</v>
      </c>
      <c r="D506" t="s">
        <v>65</v>
      </c>
      <c r="G506" t="s">
        <v>5427</v>
      </c>
      <c r="I506" t="s">
        <v>4619</v>
      </c>
    </row>
    <row r="507" spans="1:11">
      <c r="A507" s="69" t="s">
        <v>5174</v>
      </c>
      <c r="B507" t="s">
        <v>73</v>
      </c>
      <c r="C507" t="s">
        <v>2994</v>
      </c>
      <c r="D507" t="s">
        <v>40</v>
      </c>
      <c r="G507" t="s">
        <v>5427</v>
      </c>
      <c r="I507" t="s">
        <v>4619</v>
      </c>
    </row>
    <row r="508" spans="1:11">
      <c r="A508" s="69" t="s">
        <v>5174</v>
      </c>
      <c r="B508" t="s">
        <v>73</v>
      </c>
      <c r="C508" t="s">
        <v>2995</v>
      </c>
      <c r="D508" t="s">
        <v>42</v>
      </c>
      <c r="G508" t="s">
        <v>5427</v>
      </c>
      <c r="I508" t="s">
        <v>4619</v>
      </c>
    </row>
    <row r="509" spans="1:11">
      <c r="A509" s="69" t="s">
        <v>5174</v>
      </c>
      <c r="B509" t="s">
        <v>73</v>
      </c>
      <c r="C509" t="s">
        <v>2996</v>
      </c>
      <c r="D509" t="s">
        <v>42</v>
      </c>
      <c r="G509" t="s">
        <v>5427</v>
      </c>
      <c r="I509" t="s">
        <v>4619</v>
      </c>
    </row>
    <row r="510" spans="1:11">
      <c r="A510" s="69" t="s">
        <v>5174</v>
      </c>
      <c r="B510" t="s">
        <v>73</v>
      </c>
      <c r="C510" t="s">
        <v>2997</v>
      </c>
      <c r="D510" t="s">
        <v>2946</v>
      </c>
      <c r="G510" t="s">
        <v>5427</v>
      </c>
      <c r="I510" t="s">
        <v>4619</v>
      </c>
    </row>
    <row r="511" spans="1:11">
      <c r="A511" s="69" t="s">
        <v>5174</v>
      </c>
      <c r="B511" t="s">
        <v>73</v>
      </c>
      <c r="C511" t="s">
        <v>2998</v>
      </c>
      <c r="D511" t="s">
        <v>63</v>
      </c>
      <c r="G511" t="s">
        <v>5427</v>
      </c>
      <c r="I511" t="s">
        <v>4619</v>
      </c>
    </row>
    <row r="512" spans="1:11">
      <c r="A512" s="69" t="s">
        <v>5174</v>
      </c>
      <c r="B512" t="s">
        <v>73</v>
      </c>
      <c r="C512" t="s">
        <v>2999</v>
      </c>
      <c r="D512" t="s">
        <v>2946</v>
      </c>
      <c r="G512" t="s">
        <v>5427</v>
      </c>
      <c r="I512" t="s">
        <v>4619</v>
      </c>
    </row>
    <row r="513" spans="1:11">
      <c r="A513" s="69" t="s">
        <v>5174</v>
      </c>
      <c r="B513" t="s">
        <v>73</v>
      </c>
      <c r="C513" t="s">
        <v>3265</v>
      </c>
      <c r="D513" t="s">
        <v>3266</v>
      </c>
      <c r="E513" t="s">
        <v>3083</v>
      </c>
      <c r="G513" t="s">
        <v>5446</v>
      </c>
      <c r="H513" t="s">
        <v>3083</v>
      </c>
      <c r="I513" t="s">
        <v>4619</v>
      </c>
      <c r="J513" t="s">
        <v>2795</v>
      </c>
      <c r="K513" t="s">
        <v>2796</v>
      </c>
    </row>
    <row r="514" spans="1:11">
      <c r="A514" s="69" t="s">
        <v>5174</v>
      </c>
      <c r="B514" t="s">
        <v>73</v>
      </c>
      <c r="C514" t="s">
        <v>3271</v>
      </c>
      <c r="D514" t="s">
        <v>36</v>
      </c>
      <c r="E514" t="s">
        <v>3083</v>
      </c>
      <c r="G514" t="s">
        <v>5446</v>
      </c>
      <c r="H514" t="s">
        <v>3083</v>
      </c>
      <c r="I514" t="s">
        <v>4619</v>
      </c>
      <c r="J514" t="s">
        <v>2795</v>
      </c>
      <c r="K514" t="s">
        <v>2796</v>
      </c>
    </row>
    <row r="515" spans="1:11">
      <c r="A515" s="69" t="s">
        <v>5174</v>
      </c>
      <c r="B515" t="s">
        <v>73</v>
      </c>
      <c r="C515" t="s">
        <v>3272</v>
      </c>
      <c r="D515" t="s">
        <v>3273</v>
      </c>
      <c r="E515" t="s">
        <v>214</v>
      </c>
      <c r="G515" t="s">
        <v>5446</v>
      </c>
      <c r="H515" t="s">
        <v>214</v>
      </c>
      <c r="I515" t="s">
        <v>4619</v>
      </c>
      <c r="J515" t="s">
        <v>2795</v>
      </c>
      <c r="K515" t="s">
        <v>2796</v>
      </c>
    </row>
    <row r="516" spans="1:11">
      <c r="A516" s="69" t="s">
        <v>5174</v>
      </c>
      <c r="B516" t="s">
        <v>79</v>
      </c>
      <c r="C516" t="s">
        <v>3275</v>
      </c>
      <c r="D516" t="s">
        <v>35</v>
      </c>
      <c r="E516" t="s">
        <v>214</v>
      </c>
      <c r="F516" t="s">
        <v>3276</v>
      </c>
      <c r="G516" t="s">
        <v>5446</v>
      </c>
      <c r="H516" t="s">
        <v>214</v>
      </c>
      <c r="I516" t="s">
        <v>4623</v>
      </c>
      <c r="J516" t="s">
        <v>2795</v>
      </c>
      <c r="K516" t="s">
        <v>2796</v>
      </c>
    </row>
    <row r="517" spans="1:11">
      <c r="A517" s="69" t="s">
        <v>5174</v>
      </c>
      <c r="B517" t="s">
        <v>79</v>
      </c>
      <c r="C517" t="s">
        <v>3277</v>
      </c>
      <c r="D517" t="s">
        <v>33</v>
      </c>
      <c r="E517" t="s">
        <v>3083</v>
      </c>
      <c r="F517" t="s">
        <v>3278</v>
      </c>
      <c r="G517" t="s">
        <v>5446</v>
      </c>
      <c r="H517" t="s">
        <v>3083</v>
      </c>
      <c r="I517" t="s">
        <v>4623</v>
      </c>
      <c r="J517" t="s">
        <v>2795</v>
      </c>
      <c r="K517" t="s">
        <v>2796</v>
      </c>
    </row>
    <row r="518" spans="1:11">
      <c r="A518" s="69" t="s">
        <v>5174</v>
      </c>
      <c r="B518" t="s">
        <v>79</v>
      </c>
      <c r="C518" t="s">
        <v>3279</v>
      </c>
      <c r="D518" t="s">
        <v>38</v>
      </c>
      <c r="E518" t="s">
        <v>666</v>
      </c>
      <c r="F518" t="s">
        <v>3280</v>
      </c>
      <c r="G518" t="s">
        <v>5447</v>
      </c>
      <c r="H518" t="s">
        <v>666</v>
      </c>
      <c r="I518" t="s">
        <v>4623</v>
      </c>
      <c r="J518" t="s">
        <v>2793</v>
      </c>
      <c r="K518" t="s">
        <v>2700</v>
      </c>
    </row>
    <row r="519" spans="1:11">
      <c r="A519" s="69" t="s">
        <v>5174</v>
      </c>
      <c r="B519" t="s">
        <v>79</v>
      </c>
      <c r="C519" t="s">
        <v>3281</v>
      </c>
      <c r="D519" t="s">
        <v>40</v>
      </c>
      <c r="E519" t="s">
        <v>214</v>
      </c>
      <c r="F519" t="s">
        <v>3282</v>
      </c>
      <c r="G519" t="s">
        <v>5446</v>
      </c>
      <c r="H519" t="s">
        <v>214</v>
      </c>
      <c r="I519" t="s">
        <v>4623</v>
      </c>
      <c r="J519" t="s">
        <v>2795</v>
      </c>
      <c r="K519" t="s">
        <v>2796</v>
      </c>
    </row>
    <row r="520" spans="1:11">
      <c r="A520" s="69" t="s">
        <v>5174</v>
      </c>
      <c r="B520" t="s">
        <v>79</v>
      </c>
      <c r="C520" t="s">
        <v>3283</v>
      </c>
      <c r="D520" t="s">
        <v>40</v>
      </c>
      <c r="E520" t="s">
        <v>214</v>
      </c>
      <c r="F520" t="s">
        <v>3284</v>
      </c>
      <c r="G520" t="s">
        <v>5446</v>
      </c>
      <c r="H520" t="s">
        <v>214</v>
      </c>
      <c r="I520" t="s">
        <v>4623</v>
      </c>
      <c r="J520" t="s">
        <v>2795</v>
      </c>
      <c r="K520" t="s">
        <v>2796</v>
      </c>
    </row>
    <row r="521" spans="1:11">
      <c r="A521" s="69" t="s">
        <v>5174</v>
      </c>
      <c r="B521" t="s">
        <v>79</v>
      </c>
      <c r="C521" t="s">
        <v>3285</v>
      </c>
      <c r="D521" t="s">
        <v>40</v>
      </c>
      <c r="E521" t="s">
        <v>214</v>
      </c>
      <c r="F521" t="s">
        <v>3286</v>
      </c>
      <c r="G521" t="s">
        <v>5446</v>
      </c>
      <c r="H521" t="s">
        <v>214</v>
      </c>
      <c r="I521" t="s">
        <v>4623</v>
      </c>
      <c r="J521" t="s">
        <v>2795</v>
      </c>
      <c r="K521" t="s">
        <v>2796</v>
      </c>
    </row>
    <row r="522" spans="1:11">
      <c r="A522" s="69" t="s">
        <v>5174</v>
      </c>
      <c r="B522" t="s">
        <v>79</v>
      </c>
      <c r="C522" t="s">
        <v>3287</v>
      </c>
      <c r="D522" t="s">
        <v>33</v>
      </c>
      <c r="E522" t="s">
        <v>214</v>
      </c>
      <c r="F522" t="s">
        <v>3288</v>
      </c>
      <c r="G522" t="s">
        <v>5446</v>
      </c>
      <c r="H522" t="s">
        <v>214</v>
      </c>
      <c r="I522" t="s">
        <v>4623</v>
      </c>
      <c r="J522" t="s">
        <v>2795</v>
      </c>
      <c r="K522" t="s">
        <v>2796</v>
      </c>
    </row>
    <row r="523" spans="1:11">
      <c r="A523" s="69" t="s">
        <v>5174</v>
      </c>
      <c r="B523" t="s">
        <v>79</v>
      </c>
      <c r="C523" t="s">
        <v>3472</v>
      </c>
      <c r="D523" t="s">
        <v>44</v>
      </c>
      <c r="E523" t="s">
        <v>3473</v>
      </c>
      <c r="F523" t="s">
        <v>3474</v>
      </c>
      <c r="G523" t="s">
        <v>5450</v>
      </c>
      <c r="H523" t="s">
        <v>2665</v>
      </c>
      <c r="I523" t="s">
        <v>4623</v>
      </c>
      <c r="J523" t="s">
        <v>2808</v>
      </c>
      <c r="K523" t="s">
        <v>666</v>
      </c>
    </row>
    <row r="524" spans="1:11">
      <c r="A524" s="69" t="s">
        <v>5174</v>
      </c>
      <c r="B524" t="s">
        <v>79</v>
      </c>
      <c r="C524" t="s">
        <v>3001</v>
      </c>
      <c r="D524" t="s">
        <v>44</v>
      </c>
      <c r="G524" t="s">
        <v>5430</v>
      </c>
      <c r="I524" t="s">
        <v>4623</v>
      </c>
    </row>
    <row r="525" spans="1:11">
      <c r="A525" s="69" t="s">
        <v>5174</v>
      </c>
      <c r="B525" t="s">
        <v>79</v>
      </c>
      <c r="C525" t="s">
        <v>3003</v>
      </c>
      <c r="D525" t="s">
        <v>44</v>
      </c>
      <c r="E525" t="s">
        <v>3004</v>
      </c>
      <c r="F525" t="s">
        <v>3006</v>
      </c>
      <c r="G525" t="s">
        <v>5431</v>
      </c>
      <c r="I525" t="s">
        <v>4623</v>
      </c>
    </row>
    <row r="526" spans="1:11">
      <c r="A526" s="69" t="s">
        <v>5174</v>
      </c>
      <c r="B526" t="s">
        <v>79</v>
      </c>
      <c r="C526" t="s">
        <v>3289</v>
      </c>
      <c r="D526" t="s">
        <v>63</v>
      </c>
      <c r="E526" t="s">
        <v>214</v>
      </c>
      <c r="F526" t="s">
        <v>3284</v>
      </c>
      <c r="G526" t="s">
        <v>5446</v>
      </c>
      <c r="H526" t="s">
        <v>214</v>
      </c>
      <c r="I526" t="s">
        <v>4623</v>
      </c>
      <c r="J526" t="s">
        <v>2795</v>
      </c>
      <c r="K526" t="s">
        <v>2796</v>
      </c>
    </row>
    <row r="527" spans="1:11">
      <c r="A527" s="69" t="s">
        <v>5174</v>
      </c>
      <c r="B527" t="s">
        <v>79</v>
      </c>
      <c r="C527" t="s">
        <v>3290</v>
      </c>
      <c r="D527" t="s">
        <v>64</v>
      </c>
      <c r="E527" t="s">
        <v>3083</v>
      </c>
      <c r="F527" t="s">
        <v>3291</v>
      </c>
      <c r="G527" t="s">
        <v>5446</v>
      </c>
      <c r="H527" t="s">
        <v>3083</v>
      </c>
      <c r="I527" t="s">
        <v>4623</v>
      </c>
      <c r="J527" t="s">
        <v>2795</v>
      </c>
      <c r="K527" t="s">
        <v>2796</v>
      </c>
    </row>
    <row r="528" spans="1:11">
      <c r="A528" s="69" t="s">
        <v>5174</v>
      </c>
      <c r="B528" t="s">
        <v>79</v>
      </c>
      <c r="C528" t="s">
        <v>3292</v>
      </c>
      <c r="D528" t="s">
        <v>64</v>
      </c>
      <c r="E528" t="s">
        <v>3083</v>
      </c>
      <c r="F528" t="s">
        <v>3293</v>
      </c>
      <c r="G528" t="s">
        <v>5446</v>
      </c>
      <c r="H528" t="s">
        <v>3083</v>
      </c>
      <c r="I528" t="s">
        <v>4623</v>
      </c>
      <c r="J528" t="s">
        <v>2795</v>
      </c>
      <c r="K528" t="s">
        <v>2796</v>
      </c>
    </row>
    <row r="529" spans="1:11">
      <c r="A529" s="69" t="s">
        <v>5174</v>
      </c>
      <c r="B529" t="s">
        <v>79</v>
      </c>
      <c r="C529" t="s">
        <v>3294</v>
      </c>
      <c r="D529" t="s">
        <v>65</v>
      </c>
      <c r="E529" t="s">
        <v>214</v>
      </c>
      <c r="F529" t="s">
        <v>3295</v>
      </c>
      <c r="G529" t="s">
        <v>5446</v>
      </c>
      <c r="H529" t="s">
        <v>214</v>
      </c>
      <c r="I529" t="s">
        <v>4623</v>
      </c>
      <c r="J529" t="s">
        <v>2795</v>
      </c>
      <c r="K529" t="s">
        <v>2796</v>
      </c>
    </row>
    <row r="530" spans="1:11">
      <c r="A530" s="69" t="s">
        <v>5174</v>
      </c>
      <c r="B530" t="s">
        <v>79</v>
      </c>
      <c r="C530" t="s">
        <v>3296</v>
      </c>
      <c r="D530" t="s">
        <v>42</v>
      </c>
      <c r="E530" t="s">
        <v>3297</v>
      </c>
      <c r="G530" t="s">
        <v>5446</v>
      </c>
      <c r="H530" t="s">
        <v>214</v>
      </c>
      <c r="I530" t="s">
        <v>4623</v>
      </c>
      <c r="J530" t="s">
        <v>2795</v>
      </c>
      <c r="K530" t="s">
        <v>2796</v>
      </c>
    </row>
    <row r="531" spans="1:11">
      <c r="A531" s="69" t="s">
        <v>5174</v>
      </c>
      <c r="B531" t="s">
        <v>79</v>
      </c>
      <c r="C531" t="s">
        <v>3007</v>
      </c>
      <c r="D531" t="s">
        <v>65</v>
      </c>
      <c r="E531" t="s">
        <v>3008</v>
      </c>
      <c r="G531" t="s">
        <v>5447</v>
      </c>
      <c r="H531" t="s">
        <v>340</v>
      </c>
      <c r="I531" t="s">
        <v>4623</v>
      </c>
      <c r="J531" t="s">
        <v>2793</v>
      </c>
      <c r="K531" t="s">
        <v>2700</v>
      </c>
    </row>
    <row r="532" spans="1:11">
      <c r="A532" s="69" t="s">
        <v>5174</v>
      </c>
      <c r="B532" t="s">
        <v>79</v>
      </c>
      <c r="C532" t="s">
        <v>3298</v>
      </c>
      <c r="D532" t="s">
        <v>38</v>
      </c>
      <c r="E532" t="s">
        <v>3083</v>
      </c>
      <c r="G532" t="s">
        <v>5446</v>
      </c>
      <c r="H532" t="s">
        <v>3083</v>
      </c>
      <c r="I532" t="s">
        <v>4623</v>
      </c>
      <c r="J532" t="s">
        <v>2795</v>
      </c>
      <c r="K532" t="s">
        <v>2796</v>
      </c>
    </row>
    <row r="533" spans="1:11">
      <c r="A533" s="69" t="s">
        <v>5174</v>
      </c>
      <c r="B533" t="s">
        <v>79</v>
      </c>
      <c r="C533" t="s">
        <v>3299</v>
      </c>
      <c r="D533" t="s">
        <v>33</v>
      </c>
      <c r="E533" t="s">
        <v>214</v>
      </c>
      <c r="G533" t="s">
        <v>5446</v>
      </c>
      <c r="H533" t="s">
        <v>214</v>
      </c>
      <c r="I533" t="s">
        <v>4623</v>
      </c>
      <c r="J533" t="s">
        <v>2795</v>
      </c>
      <c r="K533" t="s">
        <v>2796</v>
      </c>
    </row>
    <row r="534" spans="1:11">
      <c r="A534" s="69" t="s">
        <v>5174</v>
      </c>
      <c r="B534" t="s">
        <v>79</v>
      </c>
      <c r="C534" t="s">
        <v>3009</v>
      </c>
      <c r="D534" t="s">
        <v>2946</v>
      </c>
      <c r="G534" t="s">
        <v>5432</v>
      </c>
      <c r="I534" t="s">
        <v>4623</v>
      </c>
    </row>
    <row r="535" spans="1:11">
      <c r="A535" s="69" t="s">
        <v>5174</v>
      </c>
      <c r="B535" t="s">
        <v>98</v>
      </c>
      <c r="C535" t="s">
        <v>3301</v>
      </c>
      <c r="D535" t="s">
        <v>33</v>
      </c>
      <c r="E535" t="s">
        <v>3302</v>
      </c>
      <c r="G535" t="s">
        <v>5447</v>
      </c>
      <c r="H535" t="s">
        <v>666</v>
      </c>
      <c r="I535" t="s">
        <v>4627</v>
      </c>
      <c r="J535" t="s">
        <v>2793</v>
      </c>
      <c r="K535" t="s">
        <v>2700</v>
      </c>
    </row>
    <row r="536" spans="1:11">
      <c r="A536" s="69" t="s">
        <v>5174</v>
      </c>
      <c r="B536" t="s">
        <v>98</v>
      </c>
      <c r="C536" t="s">
        <v>3303</v>
      </c>
      <c r="D536" t="s">
        <v>38</v>
      </c>
      <c r="E536" t="s">
        <v>214</v>
      </c>
      <c r="F536" t="s">
        <v>3295</v>
      </c>
      <c r="G536" t="s">
        <v>5446</v>
      </c>
      <c r="H536" t="s">
        <v>214</v>
      </c>
      <c r="I536" t="s">
        <v>4627</v>
      </c>
      <c r="J536" t="s">
        <v>2795</v>
      </c>
      <c r="K536" t="s">
        <v>2796</v>
      </c>
    </row>
    <row r="537" spans="1:11">
      <c r="A537" s="69" t="s">
        <v>5174</v>
      </c>
      <c r="B537" t="s">
        <v>98</v>
      </c>
      <c r="C537" t="s">
        <v>3304</v>
      </c>
      <c r="D537" t="s">
        <v>42</v>
      </c>
      <c r="E537" t="s">
        <v>3083</v>
      </c>
      <c r="F537" t="s">
        <v>3305</v>
      </c>
      <c r="G537" t="s">
        <v>5446</v>
      </c>
      <c r="H537" t="s">
        <v>3083</v>
      </c>
      <c r="I537" t="s">
        <v>4627</v>
      </c>
      <c r="J537" t="s">
        <v>2795</v>
      </c>
      <c r="K537" t="s">
        <v>2796</v>
      </c>
    </row>
    <row r="538" spans="1:11">
      <c r="A538" s="69" t="s">
        <v>5174</v>
      </c>
      <c r="B538" t="s">
        <v>98</v>
      </c>
      <c r="C538" t="s">
        <v>3306</v>
      </c>
      <c r="D538" t="s">
        <v>42</v>
      </c>
      <c r="E538" t="s">
        <v>3083</v>
      </c>
      <c r="F538" t="s">
        <v>3307</v>
      </c>
      <c r="G538" t="s">
        <v>5446</v>
      </c>
      <c r="H538" t="s">
        <v>3083</v>
      </c>
      <c r="I538" t="s">
        <v>4627</v>
      </c>
      <c r="J538" t="s">
        <v>2795</v>
      </c>
      <c r="K538" t="s">
        <v>2796</v>
      </c>
    </row>
    <row r="539" spans="1:11">
      <c r="A539" s="69" t="s">
        <v>5174</v>
      </c>
      <c r="B539" t="s">
        <v>98</v>
      </c>
      <c r="C539" t="s">
        <v>3308</v>
      </c>
      <c r="D539" t="s">
        <v>44</v>
      </c>
      <c r="E539" t="s">
        <v>214</v>
      </c>
      <c r="F539" t="s">
        <v>3309</v>
      </c>
      <c r="G539" t="s">
        <v>5446</v>
      </c>
      <c r="H539" t="s">
        <v>214</v>
      </c>
      <c r="I539" t="s">
        <v>4627</v>
      </c>
      <c r="J539" t="s">
        <v>2795</v>
      </c>
      <c r="K539" t="s">
        <v>2796</v>
      </c>
    </row>
    <row r="540" spans="1:11">
      <c r="A540" s="69" t="s">
        <v>5174</v>
      </c>
      <c r="B540" t="s">
        <v>98</v>
      </c>
      <c r="C540" t="s">
        <v>3310</v>
      </c>
      <c r="D540" t="s">
        <v>63</v>
      </c>
      <c r="E540" t="s">
        <v>3311</v>
      </c>
      <c r="F540" t="s">
        <v>3312</v>
      </c>
      <c r="G540" t="s">
        <v>5446</v>
      </c>
      <c r="H540" t="s">
        <v>214</v>
      </c>
      <c r="I540" t="s">
        <v>4627</v>
      </c>
      <c r="J540" t="s">
        <v>2795</v>
      </c>
      <c r="K540" t="s">
        <v>2796</v>
      </c>
    </row>
    <row r="541" spans="1:11">
      <c r="A541" s="69" t="s">
        <v>5174</v>
      </c>
      <c r="B541" t="s">
        <v>98</v>
      </c>
      <c r="C541" t="s">
        <v>3313</v>
      </c>
      <c r="D541" t="s">
        <v>63</v>
      </c>
      <c r="E541" t="s">
        <v>3311</v>
      </c>
      <c r="F541" t="s">
        <v>3312</v>
      </c>
      <c r="G541" t="s">
        <v>5446</v>
      </c>
      <c r="H541" t="s">
        <v>214</v>
      </c>
      <c r="I541" t="s">
        <v>4627</v>
      </c>
      <c r="J541" t="s">
        <v>2795</v>
      </c>
      <c r="K541" t="s">
        <v>2796</v>
      </c>
    </row>
    <row r="542" spans="1:11">
      <c r="A542" s="69" t="s">
        <v>5174</v>
      </c>
      <c r="B542" t="s">
        <v>98</v>
      </c>
      <c r="C542" t="s">
        <v>3314</v>
      </c>
      <c r="D542" t="s">
        <v>63</v>
      </c>
      <c r="E542" t="s">
        <v>214</v>
      </c>
      <c r="F542" t="s">
        <v>3315</v>
      </c>
      <c r="G542" t="s">
        <v>5446</v>
      </c>
      <c r="H542" t="s">
        <v>214</v>
      </c>
      <c r="I542" t="s">
        <v>4627</v>
      </c>
      <c r="J542" t="s">
        <v>2795</v>
      </c>
      <c r="K542" t="s">
        <v>2796</v>
      </c>
    </row>
    <row r="543" spans="1:11">
      <c r="A543" s="69" t="s">
        <v>5174</v>
      </c>
      <c r="B543" t="s">
        <v>98</v>
      </c>
      <c r="C543" t="s">
        <v>3316</v>
      </c>
      <c r="D543" t="s">
        <v>64</v>
      </c>
      <c r="E543" t="s">
        <v>3083</v>
      </c>
      <c r="F543" t="s">
        <v>3317</v>
      </c>
      <c r="G543" t="s">
        <v>5446</v>
      </c>
      <c r="H543" t="s">
        <v>3083</v>
      </c>
      <c r="I543" t="s">
        <v>4627</v>
      </c>
      <c r="J543" t="s">
        <v>2795</v>
      </c>
      <c r="K543" t="s">
        <v>2796</v>
      </c>
    </row>
    <row r="544" spans="1:11">
      <c r="A544" s="69" t="s">
        <v>5174</v>
      </c>
      <c r="B544" t="s">
        <v>98</v>
      </c>
      <c r="C544" t="s">
        <v>3318</v>
      </c>
      <c r="D544" t="s">
        <v>64</v>
      </c>
      <c r="E544" t="s">
        <v>3319</v>
      </c>
      <c r="F544" t="s">
        <v>3320</v>
      </c>
      <c r="G544" t="s">
        <v>5447</v>
      </c>
      <c r="H544" t="s">
        <v>666</v>
      </c>
      <c r="I544" t="s">
        <v>4627</v>
      </c>
      <c r="J544" t="s">
        <v>2793</v>
      </c>
      <c r="K544" t="s">
        <v>2700</v>
      </c>
    </row>
    <row r="545" spans="1:11">
      <c r="A545" s="69" t="s">
        <v>5174</v>
      </c>
      <c r="B545" t="s">
        <v>98</v>
      </c>
      <c r="C545" t="s">
        <v>3012</v>
      </c>
      <c r="D545" t="s">
        <v>65</v>
      </c>
      <c r="E545" t="s">
        <v>2916</v>
      </c>
      <c r="F545" t="s">
        <v>3013</v>
      </c>
      <c r="G545" t="s">
        <v>5449</v>
      </c>
      <c r="H545" t="s">
        <v>214</v>
      </c>
      <c r="I545" t="s">
        <v>4627</v>
      </c>
      <c r="J545" t="s">
        <v>2810</v>
      </c>
      <c r="K545" t="s">
        <v>2811</v>
      </c>
    </row>
    <row r="546" spans="1:11">
      <c r="A546" s="69" t="s">
        <v>5174</v>
      </c>
      <c r="B546" t="s">
        <v>98</v>
      </c>
      <c r="C546" t="s">
        <v>3321</v>
      </c>
      <c r="D546" t="s">
        <v>65</v>
      </c>
      <c r="E546" t="s">
        <v>3083</v>
      </c>
      <c r="F546" t="s">
        <v>3322</v>
      </c>
      <c r="G546" t="s">
        <v>5446</v>
      </c>
      <c r="H546" t="s">
        <v>3083</v>
      </c>
      <c r="I546" t="s">
        <v>4627</v>
      </c>
      <c r="J546" t="s">
        <v>2795</v>
      </c>
      <c r="K546" t="s">
        <v>2796</v>
      </c>
    </row>
    <row r="547" spans="1:11">
      <c r="A547" s="69" t="s">
        <v>5174</v>
      </c>
      <c r="B547" t="s">
        <v>98</v>
      </c>
      <c r="C547" t="s">
        <v>3323</v>
      </c>
      <c r="D547" t="s">
        <v>65</v>
      </c>
      <c r="E547" t="s">
        <v>214</v>
      </c>
      <c r="F547" t="s">
        <v>3324</v>
      </c>
      <c r="G547" t="s">
        <v>5446</v>
      </c>
      <c r="H547" t="s">
        <v>214</v>
      </c>
      <c r="I547" t="s">
        <v>4627</v>
      </c>
      <c r="J547" t="s">
        <v>2795</v>
      </c>
      <c r="K547" t="s">
        <v>2796</v>
      </c>
    </row>
    <row r="548" spans="1:11">
      <c r="A548" s="69" t="s">
        <v>5174</v>
      </c>
      <c r="B548" t="s">
        <v>98</v>
      </c>
      <c r="C548" t="s">
        <v>3014</v>
      </c>
      <c r="D548" t="s">
        <v>63</v>
      </c>
      <c r="G548" t="s">
        <v>5427</v>
      </c>
      <c r="I548" t="s">
        <v>4627</v>
      </c>
    </row>
    <row r="549" spans="1:11">
      <c r="A549" s="69" t="s">
        <v>5174</v>
      </c>
      <c r="B549" t="s">
        <v>98</v>
      </c>
      <c r="C549" t="s">
        <v>3325</v>
      </c>
      <c r="D549" t="s">
        <v>3326</v>
      </c>
      <c r="E549" t="s">
        <v>214</v>
      </c>
      <c r="F549" t="s">
        <v>3327</v>
      </c>
      <c r="G549" t="s">
        <v>5446</v>
      </c>
      <c r="H549" t="s">
        <v>214</v>
      </c>
      <c r="I549" t="s">
        <v>4627</v>
      </c>
      <c r="J549" t="s">
        <v>2795</v>
      </c>
      <c r="K549" t="s">
        <v>2796</v>
      </c>
    </row>
    <row r="550" spans="1:11">
      <c r="A550" s="69" t="s">
        <v>5174</v>
      </c>
      <c r="B550" t="s">
        <v>98</v>
      </c>
      <c r="C550" t="s">
        <v>3328</v>
      </c>
      <c r="D550" t="s">
        <v>3329</v>
      </c>
      <c r="E550" t="s">
        <v>3083</v>
      </c>
      <c r="F550" t="s">
        <v>3330</v>
      </c>
      <c r="G550" t="s">
        <v>5446</v>
      </c>
      <c r="H550" t="s">
        <v>3083</v>
      </c>
      <c r="I550" t="s">
        <v>4627</v>
      </c>
      <c r="J550" t="s">
        <v>2795</v>
      </c>
      <c r="K550" t="s">
        <v>2796</v>
      </c>
    </row>
    <row r="551" spans="1:11">
      <c r="A551" s="69" t="s">
        <v>5174</v>
      </c>
      <c r="B551" t="s">
        <v>98</v>
      </c>
      <c r="C551" t="s">
        <v>3331</v>
      </c>
      <c r="D551" t="s">
        <v>3332</v>
      </c>
      <c r="E551" t="s">
        <v>1330</v>
      </c>
      <c r="G551" t="s">
        <v>5450</v>
      </c>
      <c r="H551" t="s">
        <v>1330</v>
      </c>
      <c r="I551" t="s">
        <v>4627</v>
      </c>
      <c r="J551" t="s">
        <v>2808</v>
      </c>
      <c r="K551" t="s">
        <v>666</v>
      </c>
    </row>
    <row r="552" spans="1:11">
      <c r="A552" s="69" t="s">
        <v>5174</v>
      </c>
      <c r="B552" t="s">
        <v>98</v>
      </c>
      <c r="C552" t="s">
        <v>3333</v>
      </c>
      <c r="D552" t="s">
        <v>3332</v>
      </c>
      <c r="E552" t="s">
        <v>1330</v>
      </c>
      <c r="G552" t="s">
        <v>5450</v>
      </c>
      <c r="H552" t="s">
        <v>1330</v>
      </c>
      <c r="I552" t="s">
        <v>4627</v>
      </c>
      <c r="J552" t="s">
        <v>2808</v>
      </c>
      <c r="K552" t="s">
        <v>666</v>
      </c>
    </row>
    <row r="553" spans="1:11">
      <c r="A553" s="69" t="s">
        <v>5174</v>
      </c>
      <c r="B553" t="s">
        <v>98</v>
      </c>
      <c r="C553" t="s">
        <v>3334</v>
      </c>
      <c r="D553" t="s">
        <v>40</v>
      </c>
      <c r="E553" t="s">
        <v>214</v>
      </c>
      <c r="F553" t="s">
        <v>3335</v>
      </c>
      <c r="G553" t="s">
        <v>5446</v>
      </c>
      <c r="H553" t="s">
        <v>214</v>
      </c>
      <c r="I553" t="s">
        <v>4627</v>
      </c>
      <c r="J553" t="s">
        <v>2795</v>
      </c>
      <c r="K553" t="s">
        <v>2796</v>
      </c>
    </row>
    <row r="554" spans="1:11">
      <c r="A554" s="69" t="s">
        <v>5174</v>
      </c>
      <c r="B554" t="s">
        <v>98</v>
      </c>
      <c r="C554" t="s">
        <v>3336</v>
      </c>
      <c r="E554" t="s">
        <v>214</v>
      </c>
      <c r="G554" t="s">
        <v>5446</v>
      </c>
      <c r="H554" t="s">
        <v>214</v>
      </c>
      <c r="I554" t="s">
        <v>4627</v>
      </c>
      <c r="J554" t="s">
        <v>2795</v>
      </c>
      <c r="K554" t="s">
        <v>2796</v>
      </c>
    </row>
    <row r="555" spans="1:11">
      <c r="A555" s="69" t="s">
        <v>5174</v>
      </c>
      <c r="B555" t="s">
        <v>7</v>
      </c>
      <c r="C555" t="s">
        <v>3338</v>
      </c>
      <c r="D555" t="s">
        <v>12</v>
      </c>
      <c r="E555" t="s">
        <v>666</v>
      </c>
      <c r="F555" t="s">
        <v>3339</v>
      </c>
      <c r="G555" t="s">
        <v>5447</v>
      </c>
      <c r="H555" t="s">
        <v>666</v>
      </c>
      <c r="I555" t="s">
        <v>4630</v>
      </c>
      <c r="J555" t="s">
        <v>2803</v>
      </c>
      <c r="K555" t="s">
        <v>2700</v>
      </c>
    </row>
    <row r="556" spans="1:11">
      <c r="A556" s="69" t="s">
        <v>5174</v>
      </c>
      <c r="B556" t="s">
        <v>7</v>
      </c>
      <c r="C556" t="s">
        <v>3340</v>
      </c>
      <c r="D556" t="s">
        <v>3020</v>
      </c>
      <c r="E556" t="s">
        <v>1330</v>
      </c>
      <c r="G556" t="s">
        <v>5450</v>
      </c>
      <c r="H556" t="s">
        <v>1330</v>
      </c>
      <c r="I556" t="s">
        <v>4630</v>
      </c>
      <c r="J556" t="s">
        <v>2808</v>
      </c>
      <c r="K556" t="s">
        <v>666</v>
      </c>
    </row>
    <row r="557" spans="1:11">
      <c r="A557" s="69" t="s">
        <v>5174</v>
      </c>
      <c r="B557" t="s">
        <v>7</v>
      </c>
      <c r="C557" t="s">
        <v>3341</v>
      </c>
      <c r="E557" t="s">
        <v>3342</v>
      </c>
      <c r="G557" t="s">
        <v>5450</v>
      </c>
      <c r="H557" t="s">
        <v>3342</v>
      </c>
      <c r="I557" t="s">
        <v>4630</v>
      </c>
      <c r="J557" t="s">
        <v>2808</v>
      </c>
      <c r="K557" t="s">
        <v>666</v>
      </c>
    </row>
    <row r="558" spans="1:11">
      <c r="A558" s="69" t="s">
        <v>5174</v>
      </c>
      <c r="B558" t="s">
        <v>7</v>
      </c>
      <c r="C558" t="s">
        <v>3343</v>
      </c>
      <c r="D558" t="s">
        <v>3344</v>
      </c>
      <c r="E558" t="s">
        <v>3083</v>
      </c>
      <c r="F558" t="s">
        <v>3345</v>
      </c>
      <c r="G558" t="s">
        <v>5446</v>
      </c>
      <c r="H558" t="s">
        <v>3083</v>
      </c>
      <c r="I558" t="s">
        <v>4630</v>
      </c>
      <c r="J558" t="s">
        <v>2804</v>
      </c>
      <c r="K558" t="s">
        <v>2805</v>
      </c>
    </row>
    <row r="559" spans="1:11">
      <c r="A559" s="69" t="s">
        <v>5174</v>
      </c>
      <c r="B559" t="s">
        <v>7</v>
      </c>
      <c r="C559" t="s">
        <v>3346</v>
      </c>
      <c r="E559" t="s">
        <v>214</v>
      </c>
      <c r="G559" t="s">
        <v>5446</v>
      </c>
      <c r="H559" t="s">
        <v>214</v>
      </c>
      <c r="I559" t="s">
        <v>4630</v>
      </c>
      <c r="J559" t="s">
        <v>2804</v>
      </c>
      <c r="K559" t="s">
        <v>2805</v>
      </c>
    </row>
    <row r="560" spans="1:11">
      <c r="A560" s="69" t="s">
        <v>5174</v>
      </c>
      <c r="B560" t="s">
        <v>23</v>
      </c>
      <c r="C560" t="s">
        <v>3348</v>
      </c>
      <c r="D560" t="s">
        <v>26</v>
      </c>
      <c r="E560" t="s">
        <v>214</v>
      </c>
      <c r="G560" t="s">
        <v>5446</v>
      </c>
      <c r="H560" t="s">
        <v>214</v>
      </c>
      <c r="I560" t="s">
        <v>4634</v>
      </c>
      <c r="J560" t="s">
        <v>2804</v>
      </c>
      <c r="K560" t="s">
        <v>2805</v>
      </c>
    </row>
    <row r="561" spans="1:11">
      <c r="A561" s="69" t="s">
        <v>5174</v>
      </c>
      <c r="B561" t="s">
        <v>23</v>
      </c>
      <c r="C561" t="s">
        <v>3349</v>
      </c>
      <c r="D561" t="s">
        <v>3350</v>
      </c>
      <c r="E561" t="s">
        <v>214</v>
      </c>
      <c r="F561" t="s">
        <v>3351</v>
      </c>
      <c r="G561" t="s">
        <v>5446</v>
      </c>
      <c r="H561" t="s">
        <v>214</v>
      </c>
      <c r="I561" t="s">
        <v>4634</v>
      </c>
      <c r="J561" t="s">
        <v>2804</v>
      </c>
      <c r="K561" t="s">
        <v>2805</v>
      </c>
    </row>
    <row r="562" spans="1:11">
      <c r="A562" s="69" t="s">
        <v>5174</v>
      </c>
      <c r="B562" t="s">
        <v>23</v>
      </c>
      <c r="C562" t="s">
        <v>3352</v>
      </c>
      <c r="D562" t="s">
        <v>3350</v>
      </c>
      <c r="E562" t="s">
        <v>214</v>
      </c>
      <c r="G562" t="s">
        <v>5446</v>
      </c>
      <c r="H562" t="s">
        <v>214</v>
      </c>
      <c r="I562" t="s">
        <v>4634</v>
      </c>
      <c r="J562" t="s">
        <v>2804</v>
      </c>
      <c r="K562" t="s">
        <v>2805</v>
      </c>
    </row>
    <row r="563" spans="1:11">
      <c r="A563" s="69" t="s">
        <v>5174</v>
      </c>
      <c r="B563" t="s">
        <v>23</v>
      </c>
      <c r="C563" t="s">
        <v>3353</v>
      </c>
      <c r="D563" t="s">
        <v>28</v>
      </c>
      <c r="E563" t="s">
        <v>214</v>
      </c>
      <c r="F563" t="s">
        <v>3354</v>
      </c>
      <c r="G563" t="s">
        <v>5446</v>
      </c>
      <c r="H563" t="s">
        <v>214</v>
      </c>
      <c r="I563" t="s">
        <v>4634</v>
      </c>
      <c r="J563" t="s">
        <v>2804</v>
      </c>
      <c r="K563" t="s">
        <v>2805</v>
      </c>
    </row>
    <row r="564" spans="1:11">
      <c r="A564" s="69" t="s">
        <v>5174</v>
      </c>
      <c r="B564" t="s">
        <v>23</v>
      </c>
      <c r="C564" t="s">
        <v>3019</v>
      </c>
      <c r="D564" t="s">
        <v>3020</v>
      </c>
      <c r="E564" t="s">
        <v>2921</v>
      </c>
      <c r="G564" t="s">
        <v>5449</v>
      </c>
      <c r="H564" t="s">
        <v>3107</v>
      </c>
      <c r="I564" t="s">
        <v>4634</v>
      </c>
      <c r="J564" t="s">
        <v>2813</v>
      </c>
      <c r="K564" t="s">
        <v>2814</v>
      </c>
    </row>
    <row r="565" spans="1:11">
      <c r="A565" s="69" t="s">
        <v>5174</v>
      </c>
      <c r="B565" t="s">
        <v>4371</v>
      </c>
      <c r="C565" t="s">
        <v>3356</v>
      </c>
      <c r="D565" t="s">
        <v>3047</v>
      </c>
      <c r="E565" t="s">
        <v>214</v>
      </c>
      <c r="G565" t="s">
        <v>5446</v>
      </c>
      <c r="H565" t="s">
        <v>214</v>
      </c>
      <c r="I565" t="s">
        <v>4638</v>
      </c>
      <c r="J565" t="s">
        <v>2804</v>
      </c>
      <c r="K565" t="s">
        <v>2805</v>
      </c>
    </row>
    <row r="566" spans="1:11">
      <c r="A566" s="69" t="s">
        <v>5174</v>
      </c>
      <c r="B566" t="s">
        <v>4371</v>
      </c>
      <c r="C566" t="s">
        <v>3357</v>
      </c>
      <c r="D566" t="s">
        <v>3047</v>
      </c>
      <c r="E566" t="s">
        <v>3358</v>
      </c>
      <c r="G566" t="s">
        <v>5450</v>
      </c>
      <c r="H566" t="s">
        <v>214</v>
      </c>
      <c r="I566" t="s">
        <v>4638</v>
      </c>
      <c r="J566" t="s">
        <v>2808</v>
      </c>
      <c r="K566" t="s">
        <v>666</v>
      </c>
    </row>
    <row r="567" spans="1:11">
      <c r="A567" s="69" t="s">
        <v>5174</v>
      </c>
      <c r="B567" t="s">
        <v>4371</v>
      </c>
      <c r="C567" t="s">
        <v>3359</v>
      </c>
      <c r="D567" t="s">
        <v>3047</v>
      </c>
      <c r="E567" t="s">
        <v>3297</v>
      </c>
      <c r="F567" t="s">
        <v>3360</v>
      </c>
      <c r="G567" t="s">
        <v>5446</v>
      </c>
      <c r="H567" t="s">
        <v>214</v>
      </c>
      <c r="I567" t="s">
        <v>4638</v>
      </c>
      <c r="J567" t="s">
        <v>2804</v>
      </c>
      <c r="K567" t="s">
        <v>2805</v>
      </c>
    </row>
    <row r="568" spans="1:11">
      <c r="A568" s="69" t="s">
        <v>5174</v>
      </c>
      <c r="B568" t="s">
        <v>4371</v>
      </c>
      <c r="C568" t="s">
        <v>3361</v>
      </c>
      <c r="D568" t="s">
        <v>3047</v>
      </c>
      <c r="E568" t="s">
        <v>214</v>
      </c>
      <c r="G568" t="s">
        <v>5446</v>
      </c>
      <c r="H568" t="s">
        <v>214</v>
      </c>
      <c r="I568" t="s">
        <v>4638</v>
      </c>
      <c r="J568" t="s">
        <v>2804</v>
      </c>
      <c r="K568" t="s">
        <v>2805</v>
      </c>
    </row>
    <row r="569" spans="1:11">
      <c r="A569" s="69" t="s">
        <v>5174</v>
      </c>
      <c r="B569" t="s">
        <v>47</v>
      </c>
      <c r="C569" t="s">
        <v>3363</v>
      </c>
      <c r="D569" t="s">
        <v>3364</v>
      </c>
      <c r="E569" t="s">
        <v>3365</v>
      </c>
      <c r="G569" t="s">
        <v>5446</v>
      </c>
      <c r="H569" t="s">
        <v>214</v>
      </c>
      <c r="I569" t="s">
        <v>4642</v>
      </c>
      <c r="J569" t="s">
        <v>2804</v>
      </c>
      <c r="K569" t="s">
        <v>2805</v>
      </c>
    </row>
    <row r="570" spans="1:11">
      <c r="A570" s="69" t="s">
        <v>5174</v>
      </c>
      <c r="B570" t="s">
        <v>47</v>
      </c>
      <c r="C570" t="s">
        <v>3366</v>
      </c>
      <c r="D570" t="s">
        <v>3020</v>
      </c>
      <c r="E570" t="s">
        <v>666</v>
      </c>
      <c r="F570" t="s">
        <v>3367</v>
      </c>
      <c r="G570" t="s">
        <v>5447</v>
      </c>
      <c r="H570" t="s">
        <v>666</v>
      </c>
      <c r="I570" t="s">
        <v>4642</v>
      </c>
      <c r="J570" t="s">
        <v>2803</v>
      </c>
      <c r="K570" t="s">
        <v>2700</v>
      </c>
    </row>
    <row r="571" spans="1:11">
      <c r="A571" s="69" t="s">
        <v>5174</v>
      </c>
      <c r="B571" t="s">
        <v>47</v>
      </c>
      <c r="C571" t="s">
        <v>3368</v>
      </c>
      <c r="D571" t="s">
        <v>3369</v>
      </c>
      <c r="E571" t="s">
        <v>3370</v>
      </c>
      <c r="G571" t="s">
        <v>5446</v>
      </c>
      <c r="H571" t="s">
        <v>214</v>
      </c>
      <c r="I571" t="s">
        <v>4642</v>
      </c>
      <c r="J571" t="s">
        <v>2804</v>
      </c>
      <c r="K571" t="s">
        <v>2805</v>
      </c>
    </row>
    <row r="572" spans="1:11">
      <c r="A572" s="69" t="s">
        <v>5174</v>
      </c>
      <c r="B572" t="s">
        <v>47</v>
      </c>
      <c r="C572" t="s">
        <v>3371</v>
      </c>
      <c r="D572" t="s">
        <v>3372</v>
      </c>
      <c r="E572" t="s">
        <v>214</v>
      </c>
      <c r="G572" t="s">
        <v>5446</v>
      </c>
      <c r="H572" t="s">
        <v>214</v>
      </c>
      <c r="I572" t="s">
        <v>4642</v>
      </c>
      <c r="J572" t="s">
        <v>2804</v>
      </c>
      <c r="K572" t="s">
        <v>2805</v>
      </c>
    </row>
    <row r="573" spans="1:11">
      <c r="A573" s="69" t="s">
        <v>5174</v>
      </c>
      <c r="B573" t="s">
        <v>47</v>
      </c>
      <c r="C573" t="s">
        <v>3373</v>
      </c>
      <c r="D573" t="s">
        <v>3374</v>
      </c>
      <c r="E573" t="s">
        <v>666</v>
      </c>
      <c r="G573" t="s">
        <v>5447</v>
      </c>
      <c r="H573" t="s">
        <v>666</v>
      </c>
      <c r="I573" t="s">
        <v>4642</v>
      </c>
      <c r="J573" t="s">
        <v>2803</v>
      </c>
      <c r="K573" t="s">
        <v>2700</v>
      </c>
    </row>
    <row r="574" spans="1:11">
      <c r="A574" s="69" t="s">
        <v>5174</v>
      </c>
      <c r="B574" t="s">
        <v>47</v>
      </c>
      <c r="C574" t="s">
        <v>3375</v>
      </c>
      <c r="D574" t="s">
        <v>3376</v>
      </c>
      <c r="E574" t="s">
        <v>214</v>
      </c>
      <c r="G574" t="s">
        <v>5446</v>
      </c>
      <c r="H574" t="s">
        <v>214</v>
      </c>
      <c r="I574" t="s">
        <v>4642</v>
      </c>
      <c r="J574" t="s">
        <v>2804</v>
      </c>
      <c r="K574" t="s">
        <v>2805</v>
      </c>
    </row>
    <row r="575" spans="1:11">
      <c r="A575" s="69" t="s">
        <v>5174</v>
      </c>
      <c r="B575" t="s">
        <v>47</v>
      </c>
      <c r="C575" t="s">
        <v>3377</v>
      </c>
      <c r="D575" t="s">
        <v>3372</v>
      </c>
      <c r="E575" t="s">
        <v>214</v>
      </c>
      <c r="G575" t="s">
        <v>5446</v>
      </c>
      <c r="H575" t="s">
        <v>214</v>
      </c>
      <c r="I575" t="s">
        <v>4642</v>
      </c>
      <c r="J575" t="s">
        <v>2804</v>
      </c>
      <c r="K575" t="s">
        <v>2805</v>
      </c>
    </row>
    <row r="576" spans="1:11">
      <c r="A576" s="69" t="s">
        <v>5174</v>
      </c>
      <c r="B576" t="s">
        <v>47</v>
      </c>
      <c r="C576" t="s">
        <v>3378</v>
      </c>
      <c r="D576" t="s">
        <v>3372</v>
      </c>
      <c r="E576" t="s">
        <v>214</v>
      </c>
      <c r="G576" t="s">
        <v>5446</v>
      </c>
      <c r="H576" t="s">
        <v>214</v>
      </c>
      <c r="I576" t="s">
        <v>4642</v>
      </c>
      <c r="J576" t="s">
        <v>2804</v>
      </c>
      <c r="K576" t="s">
        <v>2805</v>
      </c>
    </row>
    <row r="577" spans="1:11">
      <c r="A577" s="69" t="s">
        <v>5174</v>
      </c>
      <c r="B577" t="s">
        <v>50</v>
      </c>
      <c r="C577" t="s">
        <v>3380</v>
      </c>
      <c r="D577" t="s">
        <v>26</v>
      </c>
      <c r="E577" t="s">
        <v>214</v>
      </c>
      <c r="G577" t="s">
        <v>5446</v>
      </c>
      <c r="H577" t="s">
        <v>214</v>
      </c>
      <c r="I577" t="s">
        <v>4646</v>
      </c>
      <c r="J577" t="s">
        <v>2804</v>
      </c>
      <c r="K577" t="s">
        <v>2805</v>
      </c>
    </row>
    <row r="578" spans="1:11">
      <c r="A578" s="69" t="s">
        <v>5174</v>
      </c>
      <c r="B578" t="s">
        <v>50</v>
      </c>
      <c r="C578" t="s">
        <v>3022</v>
      </c>
      <c r="D578" t="s">
        <v>26</v>
      </c>
      <c r="E578" t="s">
        <v>2921</v>
      </c>
      <c r="G578" t="s">
        <v>5449</v>
      </c>
      <c r="H578" t="s">
        <v>3107</v>
      </c>
      <c r="I578" t="s">
        <v>4646</v>
      </c>
      <c r="J578" t="s">
        <v>2813</v>
      </c>
      <c r="K578" t="s">
        <v>2814</v>
      </c>
    </row>
    <row r="579" spans="1:11">
      <c r="A579" s="69" t="s">
        <v>5174</v>
      </c>
      <c r="B579" t="s">
        <v>50</v>
      </c>
      <c r="C579" t="s">
        <v>3023</v>
      </c>
      <c r="D579" t="s">
        <v>26</v>
      </c>
      <c r="E579" t="s">
        <v>2921</v>
      </c>
      <c r="G579" t="s">
        <v>5449</v>
      </c>
      <c r="H579" t="s">
        <v>3107</v>
      </c>
      <c r="I579" t="s">
        <v>4646</v>
      </c>
      <c r="J579" t="s">
        <v>2813</v>
      </c>
      <c r="K579" t="s">
        <v>2814</v>
      </c>
    </row>
    <row r="580" spans="1:11">
      <c r="A580" s="69" t="s">
        <v>5174</v>
      </c>
      <c r="B580" t="s">
        <v>50</v>
      </c>
      <c r="C580" t="s">
        <v>3024</v>
      </c>
      <c r="D580" t="s">
        <v>26</v>
      </c>
      <c r="E580" t="s">
        <v>2921</v>
      </c>
      <c r="G580" t="s">
        <v>5449</v>
      </c>
      <c r="H580" t="s">
        <v>3107</v>
      </c>
      <c r="I580" t="s">
        <v>4646</v>
      </c>
      <c r="J580" t="s">
        <v>2813</v>
      </c>
      <c r="K580" t="s">
        <v>2814</v>
      </c>
    </row>
    <row r="581" spans="1:11">
      <c r="A581" s="69" t="s">
        <v>5174</v>
      </c>
      <c r="B581" t="s">
        <v>50</v>
      </c>
      <c r="C581" t="s">
        <v>3025</v>
      </c>
      <c r="D581" t="s">
        <v>26</v>
      </c>
      <c r="E581" t="s">
        <v>2921</v>
      </c>
      <c r="G581" t="s">
        <v>5449</v>
      </c>
      <c r="H581" t="s">
        <v>3107</v>
      </c>
      <c r="I581" t="s">
        <v>4646</v>
      </c>
      <c r="J581" t="s">
        <v>2813</v>
      </c>
      <c r="K581" t="s">
        <v>2814</v>
      </c>
    </row>
    <row r="582" spans="1:11">
      <c r="A582" s="69" t="s">
        <v>5174</v>
      </c>
      <c r="B582" t="s">
        <v>50</v>
      </c>
      <c r="C582" t="s">
        <v>3381</v>
      </c>
      <c r="D582" t="s">
        <v>51</v>
      </c>
      <c r="E582" t="s">
        <v>214</v>
      </c>
      <c r="F582" t="s">
        <v>3382</v>
      </c>
      <c r="G582" t="s">
        <v>5446</v>
      </c>
      <c r="H582" t="s">
        <v>214</v>
      </c>
      <c r="I582" t="s">
        <v>4646</v>
      </c>
      <c r="J582" t="s">
        <v>2804</v>
      </c>
      <c r="K582" t="s">
        <v>2805</v>
      </c>
    </row>
    <row r="583" spans="1:11">
      <c r="A583" s="69" t="s">
        <v>5174</v>
      </c>
      <c r="B583" t="s">
        <v>50</v>
      </c>
      <c r="C583" t="s">
        <v>3383</v>
      </c>
      <c r="D583" t="s">
        <v>51</v>
      </c>
      <c r="E583" t="s">
        <v>214</v>
      </c>
      <c r="G583" t="s">
        <v>5446</v>
      </c>
      <c r="H583" t="s">
        <v>214</v>
      </c>
      <c r="I583" t="s">
        <v>4646</v>
      </c>
      <c r="J583" t="s">
        <v>2804</v>
      </c>
      <c r="K583" t="s">
        <v>2805</v>
      </c>
    </row>
    <row r="584" spans="1:11">
      <c r="A584" s="69" t="s">
        <v>5174</v>
      </c>
      <c r="B584" t="s">
        <v>61</v>
      </c>
      <c r="C584" t="s">
        <v>3385</v>
      </c>
      <c r="D584" t="s">
        <v>75</v>
      </c>
      <c r="E584" t="s">
        <v>214</v>
      </c>
      <c r="G584" t="s">
        <v>5446</v>
      </c>
      <c r="H584" t="s">
        <v>214</v>
      </c>
      <c r="I584" t="s">
        <v>4648</v>
      </c>
      <c r="J584" t="s">
        <v>2804</v>
      </c>
      <c r="K584" t="s">
        <v>2805</v>
      </c>
    </row>
    <row r="585" spans="1:11">
      <c r="A585" s="69" t="s">
        <v>5174</v>
      </c>
      <c r="B585" t="s">
        <v>61</v>
      </c>
      <c r="C585" t="s">
        <v>3386</v>
      </c>
      <c r="D585" t="s">
        <v>3387</v>
      </c>
      <c r="E585" t="s">
        <v>3365</v>
      </c>
      <c r="G585" t="s">
        <v>5446</v>
      </c>
      <c r="H585" t="s">
        <v>214</v>
      </c>
      <c r="I585" t="s">
        <v>4648</v>
      </c>
      <c r="J585" t="s">
        <v>2804</v>
      </c>
      <c r="K585" t="s">
        <v>2805</v>
      </c>
    </row>
    <row r="586" spans="1:11">
      <c r="A586" s="69" t="s">
        <v>5174</v>
      </c>
      <c r="B586" t="s">
        <v>61</v>
      </c>
      <c r="C586" t="s">
        <v>3388</v>
      </c>
      <c r="D586" t="s">
        <v>75</v>
      </c>
      <c r="E586" t="s">
        <v>3389</v>
      </c>
      <c r="F586" t="s">
        <v>3390</v>
      </c>
      <c r="G586" t="s">
        <v>5446</v>
      </c>
      <c r="H586" t="s">
        <v>214</v>
      </c>
      <c r="I586" t="s">
        <v>4648</v>
      </c>
      <c r="J586" t="s">
        <v>2804</v>
      </c>
      <c r="K586" t="s">
        <v>2805</v>
      </c>
    </row>
    <row r="587" spans="1:11">
      <c r="A587" s="69" t="s">
        <v>5174</v>
      </c>
      <c r="B587" t="s">
        <v>61</v>
      </c>
      <c r="C587" t="s">
        <v>3027</v>
      </c>
      <c r="D587" t="s">
        <v>3020</v>
      </c>
      <c r="E587" t="s">
        <v>3028</v>
      </c>
      <c r="G587" t="s">
        <v>5450</v>
      </c>
      <c r="H587" t="s">
        <v>214</v>
      </c>
      <c r="I587" t="s">
        <v>4648</v>
      </c>
      <c r="J587" t="s">
        <v>2808</v>
      </c>
      <c r="K587" t="s">
        <v>666</v>
      </c>
    </row>
    <row r="588" spans="1:11">
      <c r="A588" s="69" t="s">
        <v>5174</v>
      </c>
      <c r="B588" t="s">
        <v>61</v>
      </c>
      <c r="C588" t="s">
        <v>3030</v>
      </c>
      <c r="D588" t="s">
        <v>3020</v>
      </c>
      <c r="E588" t="s">
        <v>2921</v>
      </c>
      <c r="G588" t="s">
        <v>5449</v>
      </c>
      <c r="H588" t="s">
        <v>3107</v>
      </c>
      <c r="I588" t="s">
        <v>4648</v>
      </c>
      <c r="J588" t="s">
        <v>2813</v>
      </c>
      <c r="K588" t="s">
        <v>2814</v>
      </c>
    </row>
    <row r="589" spans="1:11">
      <c r="A589" s="69" t="s">
        <v>5174</v>
      </c>
      <c r="B589" t="s">
        <v>61</v>
      </c>
      <c r="C589" t="s">
        <v>3031</v>
      </c>
      <c r="D589" t="s">
        <v>3020</v>
      </c>
      <c r="E589" t="s">
        <v>2921</v>
      </c>
      <c r="G589" t="s">
        <v>5449</v>
      </c>
      <c r="H589" t="s">
        <v>3107</v>
      </c>
      <c r="I589" t="s">
        <v>4648</v>
      </c>
      <c r="J589" t="s">
        <v>2813</v>
      </c>
      <c r="K589" t="s">
        <v>2814</v>
      </c>
    </row>
    <row r="590" spans="1:11">
      <c r="A590" s="69" t="s">
        <v>5174</v>
      </c>
      <c r="B590" t="s">
        <v>61</v>
      </c>
      <c r="C590" t="s">
        <v>3032</v>
      </c>
      <c r="D590" t="s">
        <v>3020</v>
      </c>
      <c r="E590" t="s">
        <v>2921</v>
      </c>
      <c r="G590" t="s">
        <v>5449</v>
      </c>
      <c r="H590" t="s">
        <v>3107</v>
      </c>
      <c r="I590" t="s">
        <v>4648</v>
      </c>
      <c r="J590" t="s">
        <v>2813</v>
      </c>
      <c r="K590" t="s">
        <v>2814</v>
      </c>
    </row>
    <row r="591" spans="1:11">
      <c r="A591" s="69" t="s">
        <v>5174</v>
      </c>
      <c r="B591" t="s">
        <v>61</v>
      </c>
      <c r="C591" t="s">
        <v>3391</v>
      </c>
      <c r="D591" t="s">
        <v>75</v>
      </c>
      <c r="E591" t="s">
        <v>3083</v>
      </c>
      <c r="G591" t="s">
        <v>5446</v>
      </c>
      <c r="H591" t="s">
        <v>3083</v>
      </c>
      <c r="I591" t="s">
        <v>4648</v>
      </c>
      <c r="J591" t="s">
        <v>2804</v>
      </c>
      <c r="K591" t="s">
        <v>2805</v>
      </c>
    </row>
    <row r="592" spans="1:11">
      <c r="A592" s="69" t="s">
        <v>5174</v>
      </c>
      <c r="B592" t="s">
        <v>61</v>
      </c>
      <c r="C592" t="s">
        <v>3392</v>
      </c>
      <c r="D592" t="s">
        <v>84</v>
      </c>
      <c r="E592" t="s">
        <v>214</v>
      </c>
      <c r="G592" t="s">
        <v>5446</v>
      </c>
      <c r="H592" t="s">
        <v>214</v>
      </c>
      <c r="I592" t="s">
        <v>4648</v>
      </c>
      <c r="J592" t="s">
        <v>2804</v>
      </c>
      <c r="K592" t="s">
        <v>2805</v>
      </c>
    </row>
    <row r="593" spans="1:11">
      <c r="A593" s="69" t="s">
        <v>5174</v>
      </c>
      <c r="B593" t="s">
        <v>61</v>
      </c>
      <c r="C593" t="s">
        <v>3393</v>
      </c>
      <c r="D593" t="s">
        <v>3387</v>
      </c>
      <c r="E593" t="s">
        <v>214</v>
      </c>
      <c r="G593" t="s">
        <v>5446</v>
      </c>
      <c r="H593" t="s">
        <v>214</v>
      </c>
      <c r="I593" t="s">
        <v>4648</v>
      </c>
      <c r="J593" t="s">
        <v>2804</v>
      </c>
      <c r="K593" t="s">
        <v>2805</v>
      </c>
    </row>
    <row r="594" spans="1:11">
      <c r="A594" s="69" t="s">
        <v>5174</v>
      </c>
      <c r="B594" t="s">
        <v>74</v>
      </c>
      <c r="C594" t="s">
        <v>3395</v>
      </c>
      <c r="D594" t="s">
        <v>3020</v>
      </c>
      <c r="E594" t="s">
        <v>3083</v>
      </c>
      <c r="G594" t="s">
        <v>5446</v>
      </c>
      <c r="H594" t="s">
        <v>3083</v>
      </c>
      <c r="I594" t="s">
        <v>4650</v>
      </c>
      <c r="J594" t="s">
        <v>2804</v>
      </c>
      <c r="K594" t="s">
        <v>2805</v>
      </c>
    </row>
    <row r="595" spans="1:11">
      <c r="A595" s="69" t="s">
        <v>5174</v>
      </c>
      <c r="B595" t="s">
        <v>74</v>
      </c>
      <c r="C595" t="s">
        <v>3396</v>
      </c>
      <c r="D595" t="s">
        <v>3020</v>
      </c>
      <c r="E595" t="s">
        <v>3397</v>
      </c>
      <c r="G595" t="s">
        <v>5448</v>
      </c>
      <c r="H595" t="s">
        <v>3263</v>
      </c>
      <c r="I595" t="s">
        <v>4650</v>
      </c>
      <c r="J595" t="s">
        <v>2806</v>
      </c>
      <c r="K595" t="s">
        <v>2800</v>
      </c>
    </row>
    <row r="596" spans="1:11">
      <c r="A596" s="69" t="s">
        <v>5174</v>
      </c>
      <c r="B596" t="s">
        <v>74</v>
      </c>
      <c r="C596" t="s">
        <v>3398</v>
      </c>
      <c r="D596" t="s">
        <v>75</v>
      </c>
      <c r="E596" t="s">
        <v>214</v>
      </c>
      <c r="G596" t="s">
        <v>5446</v>
      </c>
      <c r="H596" t="s">
        <v>214</v>
      </c>
      <c r="I596" t="s">
        <v>4650</v>
      </c>
      <c r="J596" t="s">
        <v>2804</v>
      </c>
      <c r="K596" t="s">
        <v>2805</v>
      </c>
    </row>
    <row r="597" spans="1:11">
      <c r="A597" s="69" t="s">
        <v>5174</v>
      </c>
      <c r="B597" t="s">
        <v>74</v>
      </c>
      <c r="C597" t="s">
        <v>3399</v>
      </c>
      <c r="D597" t="s">
        <v>75</v>
      </c>
      <c r="E597" t="s">
        <v>214</v>
      </c>
      <c r="G597" t="s">
        <v>5446</v>
      </c>
      <c r="H597" t="s">
        <v>214</v>
      </c>
      <c r="I597" t="s">
        <v>4650</v>
      </c>
      <c r="J597" t="s">
        <v>2804</v>
      </c>
      <c r="K597" t="s">
        <v>2805</v>
      </c>
    </row>
    <row r="598" spans="1:11">
      <c r="A598" s="69" t="s">
        <v>5174</v>
      </c>
      <c r="B598" t="s">
        <v>74</v>
      </c>
      <c r="C598" t="s">
        <v>3400</v>
      </c>
      <c r="D598" t="s">
        <v>51</v>
      </c>
      <c r="E598" t="s">
        <v>214</v>
      </c>
      <c r="G598" t="s">
        <v>5446</v>
      </c>
      <c r="H598" t="s">
        <v>214</v>
      </c>
      <c r="I598" t="s">
        <v>4650</v>
      </c>
      <c r="J598" t="s">
        <v>2804</v>
      </c>
      <c r="K598" t="s">
        <v>2805</v>
      </c>
    </row>
    <row r="599" spans="1:11">
      <c r="A599" s="69" t="s">
        <v>5174</v>
      </c>
      <c r="B599" t="s">
        <v>74</v>
      </c>
      <c r="C599" t="s">
        <v>3401</v>
      </c>
      <c r="D599" t="s">
        <v>76</v>
      </c>
      <c r="E599" t="s">
        <v>3083</v>
      </c>
      <c r="G599" t="s">
        <v>5446</v>
      </c>
      <c r="H599" t="s">
        <v>3083</v>
      </c>
      <c r="I599" t="s">
        <v>4650</v>
      </c>
      <c r="J599" t="s">
        <v>2804</v>
      </c>
      <c r="K599" t="s">
        <v>2805</v>
      </c>
    </row>
    <row r="600" spans="1:11">
      <c r="A600" s="69" t="s">
        <v>5174</v>
      </c>
      <c r="B600" t="s">
        <v>74</v>
      </c>
      <c r="C600" t="s">
        <v>3402</v>
      </c>
      <c r="D600" t="s">
        <v>76</v>
      </c>
      <c r="E600" t="s">
        <v>3083</v>
      </c>
      <c r="G600" t="s">
        <v>5446</v>
      </c>
      <c r="H600" t="s">
        <v>3083</v>
      </c>
      <c r="I600" t="s">
        <v>4650</v>
      </c>
      <c r="J600" t="s">
        <v>2804</v>
      </c>
      <c r="K600" t="s">
        <v>2805</v>
      </c>
    </row>
    <row r="601" spans="1:11">
      <c r="A601" s="69" t="s">
        <v>5174</v>
      </c>
      <c r="B601" t="s">
        <v>74</v>
      </c>
      <c r="C601" t="s">
        <v>3037</v>
      </c>
      <c r="D601" t="s">
        <v>3020</v>
      </c>
      <c r="E601" t="s">
        <v>2921</v>
      </c>
      <c r="G601" t="s">
        <v>5449</v>
      </c>
      <c r="H601" t="s">
        <v>3107</v>
      </c>
      <c r="I601" t="s">
        <v>4650</v>
      </c>
      <c r="J601" t="s">
        <v>2813</v>
      </c>
      <c r="K601" t="s">
        <v>2814</v>
      </c>
    </row>
    <row r="602" spans="1:11">
      <c r="A602" s="69" t="s">
        <v>5174</v>
      </c>
      <c r="B602" t="s">
        <v>74</v>
      </c>
      <c r="C602" t="s">
        <v>3403</v>
      </c>
      <c r="D602" t="s">
        <v>76</v>
      </c>
      <c r="E602" t="s">
        <v>214</v>
      </c>
      <c r="F602" t="s">
        <v>3404</v>
      </c>
      <c r="G602" t="s">
        <v>5446</v>
      </c>
      <c r="H602" t="s">
        <v>214</v>
      </c>
      <c r="I602" t="s">
        <v>4650</v>
      </c>
      <c r="J602" t="s">
        <v>2804</v>
      </c>
      <c r="K602" t="s">
        <v>2805</v>
      </c>
    </row>
    <row r="603" spans="1:11">
      <c r="A603" s="69" t="s">
        <v>5174</v>
      </c>
      <c r="B603" t="s">
        <v>74</v>
      </c>
      <c r="C603" t="s">
        <v>3038</v>
      </c>
      <c r="D603" t="s">
        <v>3020</v>
      </c>
      <c r="E603" t="s">
        <v>2921</v>
      </c>
      <c r="G603" t="s">
        <v>5449</v>
      </c>
      <c r="H603" t="s">
        <v>3107</v>
      </c>
      <c r="I603" t="s">
        <v>4650</v>
      </c>
      <c r="J603" t="s">
        <v>2813</v>
      </c>
      <c r="K603" t="s">
        <v>2814</v>
      </c>
    </row>
    <row r="604" spans="1:11">
      <c r="A604" s="69" t="s">
        <v>5174</v>
      </c>
      <c r="B604" t="s">
        <v>82</v>
      </c>
      <c r="C604" t="s">
        <v>3406</v>
      </c>
      <c r="D604" t="s">
        <v>83</v>
      </c>
      <c r="E604" t="s">
        <v>214</v>
      </c>
      <c r="G604" t="s">
        <v>5446</v>
      </c>
      <c r="H604" t="s">
        <v>214</v>
      </c>
      <c r="I604" t="s">
        <v>4654</v>
      </c>
      <c r="J604" t="s">
        <v>2804</v>
      </c>
      <c r="K604" t="s">
        <v>2805</v>
      </c>
    </row>
    <row r="605" spans="1:11">
      <c r="A605" s="69" t="s">
        <v>5174</v>
      </c>
      <c r="B605" t="s">
        <v>82</v>
      </c>
      <c r="C605" t="s">
        <v>3407</v>
      </c>
      <c r="D605" t="s">
        <v>85</v>
      </c>
      <c r="E605" t="s">
        <v>214</v>
      </c>
      <c r="G605" t="s">
        <v>5446</v>
      </c>
      <c r="H605" t="s">
        <v>214</v>
      </c>
      <c r="I605" t="s">
        <v>4654</v>
      </c>
      <c r="J605" t="s">
        <v>2804</v>
      </c>
      <c r="K605" t="s">
        <v>2805</v>
      </c>
    </row>
    <row r="606" spans="1:11">
      <c r="A606" s="69" t="s">
        <v>5174</v>
      </c>
      <c r="B606" t="s">
        <v>87</v>
      </c>
      <c r="C606" t="s">
        <v>3409</v>
      </c>
      <c r="D606" t="s">
        <v>3410</v>
      </c>
      <c r="E606" t="s">
        <v>666</v>
      </c>
      <c r="G606" t="s">
        <v>5447</v>
      </c>
      <c r="H606" t="s">
        <v>666</v>
      </c>
      <c r="I606" t="s">
        <v>4658</v>
      </c>
      <c r="J606" t="s">
        <v>2803</v>
      </c>
      <c r="K606" t="s">
        <v>2700</v>
      </c>
    </row>
    <row r="607" spans="1:11">
      <c r="A607" s="69" t="s">
        <v>5174</v>
      </c>
      <c r="B607" t="s">
        <v>87</v>
      </c>
      <c r="C607" t="s">
        <v>3411</v>
      </c>
      <c r="D607" t="s">
        <v>86</v>
      </c>
      <c r="E607" t="s">
        <v>666</v>
      </c>
      <c r="F607" t="s">
        <v>3412</v>
      </c>
      <c r="G607" t="s">
        <v>5447</v>
      </c>
      <c r="H607" t="s">
        <v>666</v>
      </c>
      <c r="I607" t="s">
        <v>4658</v>
      </c>
      <c r="J607" t="s">
        <v>2803</v>
      </c>
      <c r="K607" t="s">
        <v>2700</v>
      </c>
    </row>
    <row r="608" spans="1:11">
      <c r="A608" s="69" t="s">
        <v>5174</v>
      </c>
      <c r="B608" t="s">
        <v>87</v>
      </c>
      <c r="C608" t="s">
        <v>3413</v>
      </c>
      <c r="D608" t="s">
        <v>89</v>
      </c>
      <c r="E608" t="s">
        <v>3414</v>
      </c>
      <c r="F608" t="s">
        <v>3415</v>
      </c>
      <c r="G608" t="s">
        <v>5447</v>
      </c>
      <c r="H608" t="s">
        <v>666</v>
      </c>
      <c r="I608" t="s">
        <v>4658</v>
      </c>
      <c r="J608" t="s">
        <v>2803</v>
      </c>
      <c r="K608" t="s">
        <v>2700</v>
      </c>
    </row>
    <row r="609" spans="1:11">
      <c r="A609" s="69" t="s">
        <v>5174</v>
      </c>
      <c r="B609" t="s">
        <v>87</v>
      </c>
      <c r="C609" t="s">
        <v>3416</v>
      </c>
      <c r="D609" t="s">
        <v>3041</v>
      </c>
      <c r="E609" t="s">
        <v>3083</v>
      </c>
      <c r="F609" t="s">
        <v>3417</v>
      </c>
      <c r="G609" t="s">
        <v>5446</v>
      </c>
      <c r="H609" t="s">
        <v>3083</v>
      </c>
      <c r="I609" t="s">
        <v>4658</v>
      </c>
      <c r="J609" t="s">
        <v>2804</v>
      </c>
      <c r="K609" t="s">
        <v>2805</v>
      </c>
    </row>
    <row r="610" spans="1:11">
      <c r="A610" s="69" t="s">
        <v>5174</v>
      </c>
      <c r="B610" t="s">
        <v>87</v>
      </c>
      <c r="C610" t="s">
        <v>3418</v>
      </c>
      <c r="D610" t="s">
        <v>89</v>
      </c>
      <c r="E610" t="s">
        <v>214</v>
      </c>
      <c r="F610" t="s">
        <v>3419</v>
      </c>
      <c r="G610" t="s">
        <v>5446</v>
      </c>
      <c r="H610" t="s">
        <v>214</v>
      </c>
      <c r="I610" t="s">
        <v>4658</v>
      </c>
      <c r="J610" t="s">
        <v>2804</v>
      </c>
      <c r="K610" t="s">
        <v>2805</v>
      </c>
    </row>
    <row r="611" spans="1:11">
      <c r="A611" s="69" t="s">
        <v>5174</v>
      </c>
      <c r="B611" t="s">
        <v>87</v>
      </c>
      <c r="C611" t="s">
        <v>3420</v>
      </c>
      <c r="D611" t="s">
        <v>3421</v>
      </c>
      <c r="E611" t="s">
        <v>214</v>
      </c>
      <c r="F611" t="s">
        <v>3422</v>
      </c>
      <c r="G611" t="s">
        <v>5446</v>
      </c>
      <c r="H611" t="s">
        <v>214</v>
      </c>
      <c r="I611" t="s">
        <v>4658</v>
      </c>
      <c r="J611" t="s">
        <v>2804</v>
      </c>
      <c r="K611" t="s">
        <v>2805</v>
      </c>
    </row>
    <row r="612" spans="1:11">
      <c r="A612" s="69" t="s">
        <v>5174</v>
      </c>
      <c r="B612" t="s">
        <v>87</v>
      </c>
      <c r="C612" t="s">
        <v>3046</v>
      </c>
      <c r="D612" t="s">
        <v>3047</v>
      </c>
      <c r="F612" t="s">
        <v>3049</v>
      </c>
      <c r="G612" t="s">
        <v>5433</v>
      </c>
      <c r="I612" t="s">
        <v>4658</v>
      </c>
    </row>
    <row r="613" spans="1:11">
      <c r="A613" s="69" t="s">
        <v>5174</v>
      </c>
      <c r="B613" t="s">
        <v>87</v>
      </c>
      <c r="C613" t="s">
        <v>3050</v>
      </c>
      <c r="D613" t="s">
        <v>3047</v>
      </c>
      <c r="G613" t="s">
        <v>5433</v>
      </c>
      <c r="I613" t="s">
        <v>4658</v>
      </c>
    </row>
    <row r="614" spans="1:11">
      <c r="A614" s="69" t="s">
        <v>5174</v>
      </c>
      <c r="B614" t="s">
        <v>87</v>
      </c>
      <c r="C614" t="s">
        <v>3053</v>
      </c>
      <c r="D614" t="s">
        <v>3041</v>
      </c>
      <c r="E614" t="s">
        <v>3054</v>
      </c>
      <c r="F614" t="s">
        <v>3056</v>
      </c>
      <c r="G614" t="s">
        <v>5434</v>
      </c>
      <c r="I614" t="s">
        <v>4658</v>
      </c>
    </row>
    <row r="615" spans="1:11">
      <c r="A615" s="69" t="s">
        <v>5174</v>
      </c>
      <c r="B615" t="s">
        <v>87</v>
      </c>
      <c r="C615" t="s">
        <v>3423</v>
      </c>
      <c r="D615" t="s">
        <v>3044</v>
      </c>
      <c r="E615" t="s">
        <v>666</v>
      </c>
      <c r="G615" t="s">
        <v>5447</v>
      </c>
      <c r="H615" t="s">
        <v>666</v>
      </c>
      <c r="I615" t="s">
        <v>4658</v>
      </c>
      <c r="J615" t="s">
        <v>2803</v>
      </c>
      <c r="K615" t="s">
        <v>2700</v>
      </c>
    </row>
    <row r="616" spans="1:11">
      <c r="A616" s="69" t="s">
        <v>5174</v>
      </c>
      <c r="B616" t="s">
        <v>87</v>
      </c>
      <c r="C616" t="s">
        <v>3424</v>
      </c>
      <c r="D616" t="s">
        <v>3421</v>
      </c>
      <c r="E616" t="s">
        <v>1902</v>
      </c>
      <c r="G616" t="s">
        <v>5448</v>
      </c>
      <c r="H616" t="s">
        <v>1902</v>
      </c>
      <c r="I616" t="s">
        <v>4658</v>
      </c>
      <c r="J616" t="s">
        <v>2806</v>
      </c>
      <c r="K616" t="s">
        <v>2800</v>
      </c>
    </row>
    <row r="617" spans="1:11">
      <c r="A617" s="69" t="s">
        <v>5174</v>
      </c>
      <c r="B617" t="s">
        <v>87</v>
      </c>
      <c r="C617" t="s">
        <v>3057</v>
      </c>
      <c r="D617" t="s">
        <v>3020</v>
      </c>
      <c r="E617" t="s">
        <v>2960</v>
      </c>
      <c r="G617" t="s">
        <v>5449</v>
      </c>
      <c r="H617" t="s">
        <v>3177</v>
      </c>
      <c r="I617" t="s">
        <v>4658</v>
      </c>
      <c r="J617" t="s">
        <v>2813</v>
      </c>
      <c r="K617" t="s">
        <v>2814</v>
      </c>
    </row>
    <row r="618" spans="1:11">
      <c r="A618" s="69" t="s">
        <v>5174</v>
      </c>
      <c r="B618" t="s">
        <v>87</v>
      </c>
      <c r="C618" t="s">
        <v>3425</v>
      </c>
      <c r="D618" t="s">
        <v>86</v>
      </c>
      <c r="E618" t="s">
        <v>214</v>
      </c>
      <c r="G618" t="s">
        <v>5446</v>
      </c>
      <c r="H618" t="s">
        <v>214</v>
      </c>
      <c r="I618" t="s">
        <v>4658</v>
      </c>
      <c r="J618" t="s">
        <v>2804</v>
      </c>
      <c r="K618" t="s">
        <v>2805</v>
      </c>
    </row>
    <row r="619" spans="1:11">
      <c r="A619" s="69" t="s">
        <v>5174</v>
      </c>
      <c r="B619" t="s">
        <v>87</v>
      </c>
      <c r="C619" t="s">
        <v>3059</v>
      </c>
      <c r="D619" t="s">
        <v>3060</v>
      </c>
      <c r="E619" t="s">
        <v>2921</v>
      </c>
      <c r="G619" t="s">
        <v>5449</v>
      </c>
      <c r="H619" t="s">
        <v>3107</v>
      </c>
      <c r="I619" t="s">
        <v>4658</v>
      </c>
      <c r="J619" t="s">
        <v>2813</v>
      </c>
      <c r="K619" t="s">
        <v>2814</v>
      </c>
    </row>
    <row r="620" spans="1:11">
      <c r="A620" s="69" t="s">
        <v>5174</v>
      </c>
      <c r="B620" t="s">
        <v>87</v>
      </c>
      <c r="C620" t="s">
        <v>3059</v>
      </c>
      <c r="D620" t="s">
        <v>3060</v>
      </c>
      <c r="E620" t="s">
        <v>2921</v>
      </c>
      <c r="G620" t="s">
        <v>5449</v>
      </c>
      <c r="H620" t="s">
        <v>3107</v>
      </c>
      <c r="I620" t="s">
        <v>4658</v>
      </c>
      <c r="J620" t="s">
        <v>2813</v>
      </c>
      <c r="K620" t="s">
        <v>2814</v>
      </c>
    </row>
    <row r="621" spans="1:11">
      <c r="A621" s="69" t="s">
        <v>5174</v>
      </c>
      <c r="B621" t="s">
        <v>88</v>
      </c>
      <c r="C621" t="s">
        <v>3427</v>
      </c>
      <c r="D621" t="s">
        <v>91</v>
      </c>
      <c r="E621" t="s">
        <v>3083</v>
      </c>
      <c r="G621" t="s">
        <v>5446</v>
      </c>
      <c r="H621" t="s">
        <v>3083</v>
      </c>
      <c r="I621" t="s">
        <v>4662</v>
      </c>
      <c r="J621" t="s">
        <v>2804</v>
      </c>
      <c r="K621" t="s">
        <v>2805</v>
      </c>
    </row>
    <row r="622" spans="1:11">
      <c r="A622" s="69" t="s">
        <v>5174</v>
      </c>
      <c r="B622" t="s">
        <v>88</v>
      </c>
      <c r="C622" t="s">
        <v>3428</v>
      </c>
      <c r="D622" t="s">
        <v>89</v>
      </c>
      <c r="E622" t="s">
        <v>3083</v>
      </c>
      <c r="F622" t="s">
        <v>3429</v>
      </c>
      <c r="G622" t="s">
        <v>5446</v>
      </c>
      <c r="H622" t="s">
        <v>3083</v>
      </c>
      <c r="I622" t="s">
        <v>4662</v>
      </c>
      <c r="J622" t="s">
        <v>2804</v>
      </c>
      <c r="K622" t="s">
        <v>2805</v>
      </c>
    </row>
    <row r="623" spans="1:11">
      <c r="A623" s="69" t="s">
        <v>5174</v>
      </c>
      <c r="B623" t="s">
        <v>88</v>
      </c>
      <c r="C623" t="s">
        <v>3430</v>
      </c>
      <c r="D623" t="s">
        <v>90</v>
      </c>
      <c r="E623" t="s">
        <v>3083</v>
      </c>
      <c r="F623" t="s">
        <v>3431</v>
      </c>
      <c r="G623" t="s">
        <v>5446</v>
      </c>
      <c r="H623" t="s">
        <v>3083</v>
      </c>
      <c r="I623" t="s">
        <v>4662</v>
      </c>
      <c r="J623" t="s">
        <v>2804</v>
      </c>
      <c r="K623" t="s">
        <v>2805</v>
      </c>
    </row>
    <row r="624" spans="1:11">
      <c r="A624" s="69" t="s">
        <v>5174</v>
      </c>
      <c r="B624" t="s">
        <v>88</v>
      </c>
      <c r="C624" t="s">
        <v>3432</v>
      </c>
      <c r="D624" t="s">
        <v>90</v>
      </c>
      <c r="E624" t="s">
        <v>3083</v>
      </c>
      <c r="F624" t="s">
        <v>3433</v>
      </c>
      <c r="G624" t="s">
        <v>5446</v>
      </c>
      <c r="H624" t="s">
        <v>3083</v>
      </c>
      <c r="I624" t="s">
        <v>4662</v>
      </c>
      <c r="J624" t="s">
        <v>2804</v>
      </c>
      <c r="K624" t="s">
        <v>2805</v>
      </c>
    </row>
    <row r="625" spans="1:11">
      <c r="A625" s="69" t="s">
        <v>5174</v>
      </c>
      <c r="B625" t="s">
        <v>88</v>
      </c>
      <c r="C625" t="s">
        <v>3434</v>
      </c>
      <c r="D625" t="s">
        <v>89</v>
      </c>
      <c r="E625" t="s">
        <v>214</v>
      </c>
      <c r="G625" t="s">
        <v>5446</v>
      </c>
      <c r="H625" t="s">
        <v>214</v>
      </c>
      <c r="I625" t="s">
        <v>4662</v>
      </c>
      <c r="J625" t="s">
        <v>2804</v>
      </c>
      <c r="K625" t="s">
        <v>2805</v>
      </c>
    </row>
    <row r="626" spans="1:11">
      <c r="A626" s="69" t="s">
        <v>5174</v>
      </c>
      <c r="B626" t="s">
        <v>88</v>
      </c>
      <c r="C626" t="s">
        <v>3435</v>
      </c>
      <c r="D626" t="s">
        <v>3020</v>
      </c>
      <c r="E626" t="s">
        <v>666</v>
      </c>
      <c r="F626" t="s">
        <v>3436</v>
      </c>
      <c r="G626" t="s">
        <v>5447</v>
      </c>
      <c r="H626" t="s">
        <v>666</v>
      </c>
      <c r="I626" t="s">
        <v>4662</v>
      </c>
      <c r="J626" t="s">
        <v>2803</v>
      </c>
      <c r="K626" t="s">
        <v>2700</v>
      </c>
    </row>
    <row r="627" spans="1:11">
      <c r="A627" s="69" t="s">
        <v>5174</v>
      </c>
      <c r="B627" t="s">
        <v>88</v>
      </c>
      <c r="C627" t="s">
        <v>3063</v>
      </c>
      <c r="D627" t="s">
        <v>3020</v>
      </c>
      <c r="G627" t="s">
        <v>5435</v>
      </c>
      <c r="I627" t="s">
        <v>4662</v>
      </c>
    </row>
    <row r="628" spans="1:11">
      <c r="A628" s="69" t="s">
        <v>5174</v>
      </c>
      <c r="B628" t="s">
        <v>93</v>
      </c>
      <c r="C628" t="s">
        <v>3066</v>
      </c>
      <c r="E628" t="s">
        <v>666</v>
      </c>
      <c r="G628" t="s">
        <v>5436</v>
      </c>
      <c r="I628" t="s">
        <v>4666</v>
      </c>
    </row>
    <row r="629" spans="1:11">
      <c r="A629" s="69" t="s">
        <v>5174</v>
      </c>
      <c r="B629" t="s">
        <v>93</v>
      </c>
      <c r="C629" t="s">
        <v>3066</v>
      </c>
      <c r="E629" t="s">
        <v>666</v>
      </c>
      <c r="G629" t="s">
        <v>5447</v>
      </c>
      <c r="H629" t="s">
        <v>666</v>
      </c>
      <c r="I629" t="s">
        <v>4666</v>
      </c>
      <c r="J629" t="s">
        <v>2803</v>
      </c>
      <c r="K629" t="s">
        <v>2700</v>
      </c>
    </row>
    <row r="630" spans="1:11">
      <c r="A630" s="69" t="s">
        <v>5174</v>
      </c>
      <c r="B630" t="s">
        <v>93</v>
      </c>
      <c r="C630" t="s">
        <v>3438</v>
      </c>
      <c r="D630" t="s">
        <v>94</v>
      </c>
      <c r="E630" t="s">
        <v>214</v>
      </c>
      <c r="G630" t="s">
        <v>5446</v>
      </c>
      <c r="H630" t="s">
        <v>214</v>
      </c>
      <c r="I630" t="s">
        <v>4666</v>
      </c>
      <c r="J630" t="s">
        <v>2804</v>
      </c>
      <c r="K630" t="s">
        <v>2805</v>
      </c>
    </row>
    <row r="631" spans="1:11">
      <c r="A631" s="69" t="s">
        <v>5174</v>
      </c>
      <c r="B631" t="s">
        <v>93</v>
      </c>
      <c r="C631" t="s">
        <v>3439</v>
      </c>
      <c r="D631" t="s">
        <v>94</v>
      </c>
      <c r="E631" t="s">
        <v>3083</v>
      </c>
      <c r="F631" t="s">
        <v>3440</v>
      </c>
      <c r="G631" t="s">
        <v>5446</v>
      </c>
      <c r="H631" t="s">
        <v>3083</v>
      </c>
      <c r="I631" t="s">
        <v>4666</v>
      </c>
      <c r="J631" t="s">
        <v>2804</v>
      </c>
      <c r="K631" t="s">
        <v>2805</v>
      </c>
    </row>
    <row r="632" spans="1:11">
      <c r="A632" s="69" t="s">
        <v>5174</v>
      </c>
      <c r="B632" t="s">
        <v>93</v>
      </c>
      <c r="C632" t="s">
        <v>3441</v>
      </c>
      <c r="D632" t="s">
        <v>95</v>
      </c>
      <c r="E632" t="s">
        <v>3442</v>
      </c>
      <c r="F632" t="s">
        <v>3444</v>
      </c>
      <c r="G632" t="s">
        <v>5450</v>
      </c>
      <c r="H632" t="s">
        <v>3506</v>
      </c>
      <c r="I632" t="s">
        <v>4666</v>
      </c>
      <c r="J632" t="s">
        <v>2808</v>
      </c>
      <c r="K632" t="s">
        <v>666</v>
      </c>
    </row>
    <row r="633" spans="1:11">
      <c r="A633" s="69" t="s">
        <v>5174</v>
      </c>
      <c r="B633" t="s">
        <v>93</v>
      </c>
      <c r="C633" t="s">
        <v>3445</v>
      </c>
      <c r="D633" t="s">
        <v>95</v>
      </c>
      <c r="E633" t="s">
        <v>3297</v>
      </c>
      <c r="F633" t="s">
        <v>3446</v>
      </c>
      <c r="G633" t="s">
        <v>5446</v>
      </c>
      <c r="H633" t="s">
        <v>214</v>
      </c>
      <c r="I633" t="s">
        <v>4666</v>
      </c>
      <c r="J633" t="s">
        <v>2804</v>
      </c>
      <c r="K633" t="s">
        <v>2805</v>
      </c>
    </row>
    <row r="634" spans="1:11">
      <c r="A634" s="69" t="s">
        <v>5174</v>
      </c>
      <c r="B634" t="s">
        <v>93</v>
      </c>
      <c r="C634" t="s">
        <v>3447</v>
      </c>
      <c r="D634" t="s">
        <v>94</v>
      </c>
      <c r="E634" t="s">
        <v>3448</v>
      </c>
      <c r="G634" t="s">
        <v>5446</v>
      </c>
      <c r="H634" t="s">
        <v>214</v>
      </c>
      <c r="I634" t="s">
        <v>4666</v>
      </c>
      <c r="J634" t="s">
        <v>2804</v>
      </c>
      <c r="K634" t="s">
        <v>2805</v>
      </c>
    </row>
    <row r="635" spans="1:11">
      <c r="A635" s="69" t="s">
        <v>5174</v>
      </c>
      <c r="B635" t="s">
        <v>93</v>
      </c>
      <c r="C635" t="s">
        <v>3068</v>
      </c>
      <c r="D635" t="s">
        <v>3020</v>
      </c>
      <c r="E635" t="s">
        <v>3069</v>
      </c>
      <c r="G635" t="s">
        <v>5437</v>
      </c>
      <c r="I635" t="s">
        <v>4666</v>
      </c>
    </row>
    <row r="636" spans="1:11">
      <c r="A636" s="69" t="s">
        <v>5174</v>
      </c>
      <c r="B636" t="s">
        <v>93</v>
      </c>
      <c r="C636" t="s">
        <v>3449</v>
      </c>
      <c r="D636" t="s">
        <v>94</v>
      </c>
      <c r="E636" t="s">
        <v>3450</v>
      </c>
      <c r="F636" t="s">
        <v>3451</v>
      </c>
      <c r="G636" t="s">
        <v>5446</v>
      </c>
      <c r="H636" t="s">
        <v>214</v>
      </c>
      <c r="I636" t="s">
        <v>4666</v>
      </c>
      <c r="J636" t="s">
        <v>2804</v>
      </c>
      <c r="K636" t="s">
        <v>2805</v>
      </c>
    </row>
    <row r="637" spans="1:11">
      <c r="A637" s="69" t="s">
        <v>5174</v>
      </c>
      <c r="B637" t="s">
        <v>93</v>
      </c>
      <c r="C637" t="s">
        <v>3452</v>
      </c>
      <c r="D637" t="s">
        <v>94</v>
      </c>
      <c r="E637" t="s">
        <v>3453</v>
      </c>
      <c r="F637" t="s">
        <v>3454</v>
      </c>
      <c r="G637" t="s">
        <v>5446</v>
      </c>
      <c r="H637" t="s">
        <v>214</v>
      </c>
      <c r="I637" t="s">
        <v>4666</v>
      </c>
      <c r="J637" t="s">
        <v>2804</v>
      </c>
      <c r="K637" t="s">
        <v>2805</v>
      </c>
    </row>
    <row r="638" spans="1:11" ht="15">
      <c r="A638" s="69" t="s">
        <v>5174</v>
      </c>
      <c r="B638" t="s">
        <v>93</v>
      </c>
      <c r="C638" t="s">
        <v>3071</v>
      </c>
      <c r="D638" t="s">
        <v>97</v>
      </c>
      <c r="G638" t="s">
        <v>5438</v>
      </c>
      <c r="I638" t="s">
        <v>4666</v>
      </c>
      <c r="J638" s="218"/>
    </row>
    <row r="639" spans="1:11">
      <c r="A639" s="69" t="s">
        <v>5174</v>
      </c>
      <c r="B639" t="s">
        <v>99</v>
      </c>
      <c r="C639" t="s">
        <v>3456</v>
      </c>
      <c r="D639" t="s">
        <v>100</v>
      </c>
      <c r="E639" t="s">
        <v>3457</v>
      </c>
      <c r="F639" t="s">
        <v>3458</v>
      </c>
      <c r="G639" t="s">
        <v>5446</v>
      </c>
      <c r="H639" t="s">
        <v>214</v>
      </c>
      <c r="I639" t="s">
        <v>4670</v>
      </c>
      <c r="J639" t="s">
        <v>2804</v>
      </c>
      <c r="K639" t="s">
        <v>2805</v>
      </c>
    </row>
    <row r="640" spans="1:11">
      <c r="A640" s="69" t="s">
        <v>5174</v>
      </c>
      <c r="B640" t="s">
        <v>99</v>
      </c>
      <c r="C640" t="s">
        <v>3076</v>
      </c>
      <c r="D640" t="s">
        <v>103</v>
      </c>
      <c r="E640" t="s">
        <v>2921</v>
      </c>
      <c r="G640" t="s">
        <v>5449</v>
      </c>
      <c r="H640" t="s">
        <v>3107</v>
      </c>
      <c r="I640" t="s">
        <v>4670</v>
      </c>
      <c r="J640" t="s">
        <v>2813</v>
      </c>
      <c r="K640" t="s">
        <v>2814</v>
      </c>
    </row>
    <row r="641" spans="1:11" ht="409.6">
      <c r="A641" s="69" t="s">
        <v>5174</v>
      </c>
      <c r="B641" t="s">
        <v>99</v>
      </c>
      <c r="C641" t="s">
        <v>3077</v>
      </c>
      <c r="D641" t="s">
        <v>101</v>
      </c>
      <c r="E641" t="s">
        <v>3078</v>
      </c>
      <c r="F641" t="s">
        <v>3079</v>
      </c>
      <c r="G641" t="s">
        <v>5449</v>
      </c>
      <c r="H641" t="s">
        <v>214</v>
      </c>
      <c r="I641" t="s">
        <v>4670</v>
      </c>
      <c r="J641" s="218" t="s">
        <v>2813</v>
      </c>
      <c r="K641" t="s">
        <v>2814</v>
      </c>
    </row>
    <row r="642" spans="1:11">
      <c r="A642" s="69" t="s">
        <v>5174</v>
      </c>
      <c r="B642" t="s">
        <v>99</v>
      </c>
      <c r="C642" t="s">
        <v>3080</v>
      </c>
      <c r="D642" t="s">
        <v>3020</v>
      </c>
      <c r="E642" t="s">
        <v>2921</v>
      </c>
      <c r="G642" t="s">
        <v>5449</v>
      </c>
      <c r="H642" t="s">
        <v>3107</v>
      </c>
      <c r="I642" t="s">
        <v>4670</v>
      </c>
      <c r="J642" t="s">
        <v>2813</v>
      </c>
      <c r="K642" t="s">
        <v>2814</v>
      </c>
    </row>
    <row r="643" spans="1:11">
      <c r="A643" s="69" t="s">
        <v>5174</v>
      </c>
      <c r="B643" t="s">
        <v>99</v>
      </c>
      <c r="C643" t="s">
        <v>3459</v>
      </c>
      <c r="D643" t="s">
        <v>3020</v>
      </c>
      <c r="E643" t="s">
        <v>214</v>
      </c>
      <c r="G643" t="s">
        <v>5446</v>
      </c>
      <c r="H643" t="s">
        <v>214</v>
      </c>
      <c r="I643" t="s">
        <v>4670</v>
      </c>
      <c r="J643" t="s">
        <v>2804</v>
      </c>
      <c r="K643" t="s">
        <v>2805</v>
      </c>
    </row>
    <row r="644" spans="1:11">
      <c r="A644" s="69" t="s">
        <v>4813</v>
      </c>
      <c r="B644" t="s">
        <v>32</v>
      </c>
      <c r="C644" t="s">
        <v>2910</v>
      </c>
      <c r="D644" t="s">
        <v>36</v>
      </c>
      <c r="G644" t="s">
        <v>5427</v>
      </c>
      <c r="I644" t="s">
        <v>4599</v>
      </c>
    </row>
    <row r="645" spans="1:11">
      <c r="A645" s="69" t="s">
        <v>4813</v>
      </c>
      <c r="B645" t="s">
        <v>32</v>
      </c>
      <c r="C645" t="s">
        <v>3099</v>
      </c>
      <c r="D645" t="s">
        <v>2933</v>
      </c>
      <c r="E645" t="s">
        <v>3100</v>
      </c>
      <c r="F645" t="s">
        <v>3101</v>
      </c>
      <c r="G645" t="s">
        <v>5429</v>
      </c>
      <c r="H645" t="s">
        <v>677</v>
      </c>
      <c r="I645" t="s">
        <v>4599</v>
      </c>
    </row>
    <row r="646" spans="1:11">
      <c r="A646" s="69" t="s">
        <v>4813</v>
      </c>
      <c r="B646" t="s">
        <v>62</v>
      </c>
      <c r="C646" t="s">
        <v>2915</v>
      </c>
      <c r="D646" t="s">
        <v>35</v>
      </c>
      <c r="E646" t="s">
        <v>2916</v>
      </c>
      <c r="F646" t="s">
        <v>2919</v>
      </c>
      <c r="G646" t="s">
        <v>5451</v>
      </c>
      <c r="H646" t="s">
        <v>2918</v>
      </c>
      <c r="I646" t="s">
        <v>4603</v>
      </c>
      <c r="J646" t="s">
        <v>2828</v>
      </c>
      <c r="K646" t="s">
        <v>235</v>
      </c>
    </row>
    <row r="647" spans="1:11">
      <c r="A647" s="69" t="s">
        <v>4813</v>
      </c>
      <c r="B647" t="s">
        <v>62</v>
      </c>
      <c r="C647" t="s">
        <v>2920</v>
      </c>
      <c r="D647" t="s">
        <v>36</v>
      </c>
      <c r="E647" t="s">
        <v>2921</v>
      </c>
      <c r="F647" t="s">
        <v>2923</v>
      </c>
      <c r="G647" t="s">
        <v>5451</v>
      </c>
      <c r="H647" t="s">
        <v>2922</v>
      </c>
      <c r="I647" t="s">
        <v>4603</v>
      </c>
      <c r="J647" t="s">
        <v>2828</v>
      </c>
      <c r="K647" t="s">
        <v>235</v>
      </c>
    </row>
    <row r="648" spans="1:11">
      <c r="A648" s="69" t="s">
        <v>4813</v>
      </c>
      <c r="B648" t="s">
        <v>62</v>
      </c>
      <c r="C648" t="s">
        <v>2924</v>
      </c>
      <c r="D648" t="s">
        <v>38</v>
      </c>
      <c r="E648" t="s">
        <v>2925</v>
      </c>
      <c r="F648" t="s">
        <v>2926</v>
      </c>
      <c r="G648" t="s">
        <v>5451</v>
      </c>
      <c r="H648" t="s">
        <v>2918</v>
      </c>
      <c r="I648" t="s">
        <v>4603</v>
      </c>
      <c r="J648" t="s">
        <v>2828</v>
      </c>
      <c r="K648" t="s">
        <v>235</v>
      </c>
    </row>
    <row r="649" spans="1:11">
      <c r="A649" s="69" t="s">
        <v>4813</v>
      </c>
      <c r="B649" t="s">
        <v>62</v>
      </c>
      <c r="C649" t="s">
        <v>2927</v>
      </c>
      <c r="D649" t="s">
        <v>42</v>
      </c>
      <c r="E649" t="s">
        <v>2921</v>
      </c>
      <c r="F649" t="s">
        <v>2928</v>
      </c>
      <c r="G649" t="s">
        <v>5451</v>
      </c>
      <c r="H649" t="s">
        <v>2922</v>
      </c>
      <c r="I649" t="s">
        <v>4603</v>
      </c>
      <c r="J649" t="s">
        <v>2828</v>
      </c>
      <c r="K649" t="s">
        <v>235</v>
      </c>
    </row>
    <row r="650" spans="1:11">
      <c r="A650" s="69" t="s">
        <v>4813</v>
      </c>
      <c r="B650" t="s">
        <v>62</v>
      </c>
      <c r="C650" t="s">
        <v>2929</v>
      </c>
      <c r="D650" t="s">
        <v>44</v>
      </c>
      <c r="E650" t="s">
        <v>2921</v>
      </c>
      <c r="G650" t="s">
        <v>5451</v>
      </c>
      <c r="H650" t="s">
        <v>2922</v>
      </c>
      <c r="I650" t="s">
        <v>4603</v>
      </c>
      <c r="J650" t="s">
        <v>2828</v>
      </c>
      <c r="K650" t="s">
        <v>235</v>
      </c>
    </row>
    <row r="651" spans="1:11" ht="409.6">
      <c r="A651" s="69" t="s">
        <v>4813</v>
      </c>
      <c r="B651" t="s">
        <v>62</v>
      </c>
      <c r="C651" t="s">
        <v>2930</v>
      </c>
      <c r="D651" t="s">
        <v>64</v>
      </c>
      <c r="E651" t="s">
        <v>2921</v>
      </c>
      <c r="G651" t="s">
        <v>5451</v>
      </c>
      <c r="H651" t="s">
        <v>2922</v>
      </c>
      <c r="I651" t="s">
        <v>4603</v>
      </c>
      <c r="J651" s="218" t="s">
        <v>2828</v>
      </c>
      <c r="K651" t="s">
        <v>235</v>
      </c>
    </row>
    <row r="652" spans="1:11">
      <c r="A652" s="69" t="s">
        <v>4813</v>
      </c>
      <c r="B652" t="s">
        <v>62</v>
      </c>
      <c r="C652" t="s">
        <v>2931</v>
      </c>
      <c r="D652" t="s">
        <v>63</v>
      </c>
      <c r="E652" t="s">
        <v>2925</v>
      </c>
      <c r="F652" t="s">
        <v>2926</v>
      </c>
      <c r="G652" t="s">
        <v>5451</v>
      </c>
      <c r="H652" t="s">
        <v>2918</v>
      </c>
      <c r="I652" t="s">
        <v>4603</v>
      </c>
      <c r="J652" t="s">
        <v>2828</v>
      </c>
      <c r="K652" t="s">
        <v>235</v>
      </c>
    </row>
    <row r="653" spans="1:11">
      <c r="A653" s="69" t="s">
        <v>4813</v>
      </c>
      <c r="B653" t="s">
        <v>62</v>
      </c>
      <c r="C653" t="s">
        <v>2932</v>
      </c>
      <c r="D653" t="s">
        <v>2933</v>
      </c>
      <c r="G653" t="s">
        <v>5427</v>
      </c>
      <c r="I653" t="s">
        <v>4603</v>
      </c>
    </row>
    <row r="654" spans="1:11">
      <c r="A654" s="69" t="s">
        <v>4813</v>
      </c>
      <c r="B654" t="s">
        <v>62</v>
      </c>
      <c r="C654" t="s">
        <v>2934</v>
      </c>
      <c r="D654" t="s">
        <v>2933</v>
      </c>
      <c r="G654" t="s">
        <v>5427</v>
      </c>
      <c r="I654" t="s">
        <v>4603</v>
      </c>
    </row>
    <row r="655" spans="1:11">
      <c r="A655" s="69" t="s">
        <v>4813</v>
      </c>
      <c r="B655" t="s">
        <v>62</v>
      </c>
      <c r="C655" t="s">
        <v>2935</v>
      </c>
      <c r="D655" t="s">
        <v>2936</v>
      </c>
      <c r="G655" t="s">
        <v>5427</v>
      </c>
      <c r="I655" t="s">
        <v>4603</v>
      </c>
    </row>
    <row r="656" spans="1:11">
      <c r="A656" s="69" t="s">
        <v>4813</v>
      </c>
      <c r="B656" t="s">
        <v>62</v>
      </c>
      <c r="C656" t="s">
        <v>2937</v>
      </c>
      <c r="D656" t="s">
        <v>2938</v>
      </c>
      <c r="G656" t="s">
        <v>5427</v>
      </c>
      <c r="I656" t="s">
        <v>4603</v>
      </c>
    </row>
    <row r="657" spans="1:11">
      <c r="A657" s="69" t="s">
        <v>4813</v>
      </c>
      <c r="B657" t="s">
        <v>62</v>
      </c>
      <c r="C657" t="s">
        <v>2939</v>
      </c>
      <c r="D657" t="s">
        <v>2938</v>
      </c>
      <c r="G657" t="s">
        <v>5427</v>
      </c>
      <c r="I657" t="s">
        <v>4603</v>
      </c>
    </row>
    <row r="658" spans="1:11">
      <c r="A658" s="69" t="s">
        <v>4813</v>
      </c>
      <c r="B658" t="s">
        <v>62</v>
      </c>
      <c r="C658" t="s">
        <v>2940</v>
      </c>
      <c r="D658" t="s">
        <v>2938</v>
      </c>
      <c r="G658" t="s">
        <v>5427</v>
      </c>
      <c r="I658" t="s">
        <v>4603</v>
      </c>
    </row>
    <row r="659" spans="1:11">
      <c r="A659" s="69" t="s">
        <v>4813</v>
      </c>
      <c r="B659" t="s">
        <v>62</v>
      </c>
      <c r="C659" t="s">
        <v>2941</v>
      </c>
      <c r="D659" t="s">
        <v>2938</v>
      </c>
      <c r="G659" t="s">
        <v>5427</v>
      </c>
      <c r="I659" t="s">
        <v>4603</v>
      </c>
    </row>
    <row r="660" spans="1:11">
      <c r="A660" s="69" t="s">
        <v>4813</v>
      </c>
      <c r="B660" t="s">
        <v>62</v>
      </c>
      <c r="C660" t="s">
        <v>2942</v>
      </c>
      <c r="D660" t="s">
        <v>36</v>
      </c>
      <c r="G660" t="s">
        <v>5427</v>
      </c>
      <c r="I660" t="s">
        <v>4603</v>
      </c>
    </row>
    <row r="661" spans="1:11">
      <c r="A661" s="69" t="s">
        <v>4813</v>
      </c>
      <c r="B661" t="s">
        <v>62</v>
      </c>
      <c r="C661" t="s">
        <v>2943</v>
      </c>
      <c r="D661" t="s">
        <v>35</v>
      </c>
      <c r="G661" t="s">
        <v>5427</v>
      </c>
      <c r="I661" t="s">
        <v>4603</v>
      </c>
    </row>
    <row r="662" spans="1:11">
      <c r="A662" s="69" t="s">
        <v>4813</v>
      </c>
      <c r="B662" t="s">
        <v>62</v>
      </c>
      <c r="C662" t="s">
        <v>2944</v>
      </c>
      <c r="D662" t="s">
        <v>40</v>
      </c>
      <c r="G662" t="s">
        <v>5427</v>
      </c>
      <c r="I662" t="s">
        <v>4603</v>
      </c>
    </row>
    <row r="663" spans="1:11">
      <c r="A663" s="69" t="s">
        <v>4813</v>
      </c>
      <c r="B663" t="s">
        <v>62</v>
      </c>
      <c r="C663" t="s">
        <v>2945</v>
      </c>
      <c r="D663" t="s">
        <v>2946</v>
      </c>
      <c r="G663" t="s">
        <v>5427</v>
      </c>
      <c r="I663" t="s">
        <v>4603</v>
      </c>
    </row>
    <row r="664" spans="1:11">
      <c r="A664" s="69" t="s">
        <v>4813</v>
      </c>
      <c r="B664" t="s">
        <v>62</v>
      </c>
      <c r="C664" t="s">
        <v>2947</v>
      </c>
      <c r="D664" t="s">
        <v>35</v>
      </c>
      <c r="G664" t="s">
        <v>5427</v>
      </c>
      <c r="I664" t="s">
        <v>4603</v>
      </c>
    </row>
    <row r="665" spans="1:11">
      <c r="A665" s="69" t="s">
        <v>4813</v>
      </c>
      <c r="B665" t="s">
        <v>62</v>
      </c>
      <c r="C665" t="s">
        <v>2948</v>
      </c>
      <c r="D665" t="s">
        <v>42</v>
      </c>
      <c r="E665" t="s">
        <v>2921</v>
      </c>
      <c r="F665" t="s">
        <v>2949</v>
      </c>
      <c r="G665" t="s">
        <v>5451</v>
      </c>
      <c r="H665" t="s">
        <v>2922</v>
      </c>
      <c r="I665" t="s">
        <v>4603</v>
      </c>
      <c r="J665" t="s">
        <v>2828</v>
      </c>
      <c r="K665" t="s">
        <v>235</v>
      </c>
    </row>
    <row r="666" spans="1:11">
      <c r="A666" s="69" t="s">
        <v>4813</v>
      </c>
      <c r="B666" t="s">
        <v>62</v>
      </c>
      <c r="C666" t="s">
        <v>2950</v>
      </c>
      <c r="D666" t="s">
        <v>2951</v>
      </c>
      <c r="E666" t="s">
        <v>2925</v>
      </c>
      <c r="F666" t="s">
        <v>2952</v>
      </c>
      <c r="G666" t="s">
        <v>5451</v>
      </c>
      <c r="H666" t="s">
        <v>2918</v>
      </c>
      <c r="I666" t="s">
        <v>4603</v>
      </c>
      <c r="J666" t="s">
        <v>2828</v>
      </c>
      <c r="K666" t="s">
        <v>235</v>
      </c>
    </row>
    <row r="667" spans="1:11">
      <c r="A667" s="69" t="s">
        <v>4813</v>
      </c>
      <c r="B667" t="s">
        <v>66</v>
      </c>
      <c r="C667" t="s">
        <v>2954</v>
      </c>
      <c r="D667" t="s">
        <v>40</v>
      </c>
      <c r="F667" t="s">
        <v>2955</v>
      </c>
      <c r="G667" t="s">
        <v>5427</v>
      </c>
      <c r="I667" t="s">
        <v>4607</v>
      </c>
    </row>
    <row r="668" spans="1:11">
      <c r="A668" s="69" t="s">
        <v>4813</v>
      </c>
      <c r="B668" t="s">
        <v>70</v>
      </c>
      <c r="C668" t="s">
        <v>2957</v>
      </c>
      <c r="D668" t="s">
        <v>42</v>
      </c>
      <c r="E668" t="s">
        <v>2921</v>
      </c>
      <c r="F668" t="s">
        <v>2958</v>
      </c>
      <c r="G668" t="s">
        <v>5451</v>
      </c>
      <c r="H668" t="s">
        <v>2922</v>
      </c>
      <c r="I668" t="s">
        <v>4611</v>
      </c>
      <c r="J668" t="s">
        <v>2828</v>
      </c>
      <c r="K668" t="s">
        <v>235</v>
      </c>
    </row>
    <row r="669" spans="1:11">
      <c r="A669" s="69" t="s">
        <v>4813</v>
      </c>
      <c r="B669" t="s">
        <v>70</v>
      </c>
      <c r="C669" t="s">
        <v>2959</v>
      </c>
      <c r="D669" t="s">
        <v>42</v>
      </c>
      <c r="E669" t="s">
        <v>2960</v>
      </c>
      <c r="F669" t="s">
        <v>2962</v>
      </c>
      <c r="G669" t="s">
        <v>5451</v>
      </c>
      <c r="H669" t="s">
        <v>2961</v>
      </c>
      <c r="I669" t="s">
        <v>4611</v>
      </c>
      <c r="J669" t="s">
        <v>2828</v>
      </c>
      <c r="K669" t="s">
        <v>235</v>
      </c>
    </row>
    <row r="670" spans="1:11">
      <c r="A670" s="69" t="s">
        <v>4813</v>
      </c>
      <c r="B670" t="s">
        <v>70</v>
      </c>
      <c r="C670" t="s">
        <v>2963</v>
      </c>
      <c r="D670" t="s">
        <v>63</v>
      </c>
      <c r="E670" t="s">
        <v>2921</v>
      </c>
      <c r="F670" t="s">
        <v>2958</v>
      </c>
      <c r="G670" t="s">
        <v>5451</v>
      </c>
      <c r="H670" t="s">
        <v>2922</v>
      </c>
      <c r="I670" t="s">
        <v>4611</v>
      </c>
      <c r="J670" t="s">
        <v>2828</v>
      </c>
      <c r="K670" t="s">
        <v>235</v>
      </c>
    </row>
    <row r="671" spans="1:11">
      <c r="A671" s="69" t="s">
        <v>4813</v>
      </c>
      <c r="B671" t="s">
        <v>70</v>
      </c>
      <c r="C671" t="s">
        <v>2969</v>
      </c>
      <c r="D671" t="s">
        <v>35</v>
      </c>
      <c r="E671" t="s">
        <v>2921</v>
      </c>
      <c r="G671" t="s">
        <v>5451</v>
      </c>
      <c r="H671" t="s">
        <v>2922</v>
      </c>
      <c r="I671" t="s">
        <v>4611</v>
      </c>
      <c r="J671" t="s">
        <v>2828</v>
      </c>
      <c r="K671" t="s">
        <v>235</v>
      </c>
    </row>
    <row r="672" spans="1:11">
      <c r="A672" s="69" t="s">
        <v>4813</v>
      </c>
      <c r="B672" t="s">
        <v>70</v>
      </c>
      <c r="C672" t="s">
        <v>2970</v>
      </c>
      <c r="D672" t="s">
        <v>36</v>
      </c>
      <c r="G672" t="s">
        <v>5427</v>
      </c>
      <c r="I672" t="s">
        <v>4611</v>
      </c>
    </row>
    <row r="673" spans="1:11">
      <c r="A673" s="69" t="s">
        <v>4813</v>
      </c>
      <c r="B673" t="s">
        <v>70</v>
      </c>
      <c r="C673" t="s">
        <v>2971</v>
      </c>
      <c r="E673" t="s">
        <v>2925</v>
      </c>
      <c r="F673" t="s">
        <v>2972</v>
      </c>
      <c r="G673" t="s">
        <v>5451</v>
      </c>
      <c r="H673" t="s">
        <v>2918</v>
      </c>
      <c r="I673" t="s">
        <v>4611</v>
      </c>
      <c r="J673" t="s">
        <v>2828</v>
      </c>
      <c r="K673" t="s">
        <v>235</v>
      </c>
    </row>
    <row r="674" spans="1:11">
      <c r="A674" s="69" t="s">
        <v>4813</v>
      </c>
      <c r="B674" t="s">
        <v>70</v>
      </c>
      <c r="C674" t="s">
        <v>2973</v>
      </c>
      <c r="D674" t="s">
        <v>2974</v>
      </c>
      <c r="E674" t="s">
        <v>2925</v>
      </c>
      <c r="G674" t="s">
        <v>5451</v>
      </c>
      <c r="H674" t="s">
        <v>2918</v>
      </c>
      <c r="I674" t="s">
        <v>4611</v>
      </c>
      <c r="J674" t="s">
        <v>2828</v>
      </c>
      <c r="K674" t="s">
        <v>235</v>
      </c>
    </row>
    <row r="675" spans="1:11">
      <c r="A675" s="69" t="s">
        <v>4813</v>
      </c>
      <c r="B675" t="s">
        <v>70</v>
      </c>
      <c r="C675" t="s">
        <v>2975</v>
      </c>
      <c r="D675" t="s">
        <v>2933</v>
      </c>
      <c r="E675" t="s">
        <v>2925</v>
      </c>
      <c r="F675" t="s">
        <v>2976</v>
      </c>
      <c r="G675" t="s">
        <v>5451</v>
      </c>
      <c r="H675" t="s">
        <v>2918</v>
      </c>
      <c r="I675" t="s">
        <v>4611</v>
      </c>
      <c r="J675" t="s">
        <v>2828</v>
      </c>
      <c r="K675" t="s">
        <v>235</v>
      </c>
    </row>
    <row r="676" spans="1:11">
      <c r="A676" s="69" t="s">
        <v>4813</v>
      </c>
      <c r="B676" t="s">
        <v>71</v>
      </c>
      <c r="C676" t="s">
        <v>2978</v>
      </c>
      <c r="D676" t="s">
        <v>40</v>
      </c>
      <c r="E676" t="s">
        <v>2921</v>
      </c>
      <c r="G676" t="s">
        <v>5451</v>
      </c>
      <c r="H676" t="s">
        <v>2922</v>
      </c>
      <c r="I676" t="s">
        <v>4615</v>
      </c>
      <c r="J676" t="s">
        <v>2828</v>
      </c>
      <c r="K676" t="s">
        <v>235</v>
      </c>
    </row>
    <row r="677" spans="1:11">
      <c r="A677" s="69" t="s">
        <v>4813</v>
      </c>
      <c r="B677" t="s">
        <v>71</v>
      </c>
      <c r="C677" t="s">
        <v>2979</v>
      </c>
      <c r="D677" t="s">
        <v>42</v>
      </c>
      <c r="E677" t="s">
        <v>2960</v>
      </c>
      <c r="G677" t="s">
        <v>5451</v>
      </c>
      <c r="H677" t="s">
        <v>2961</v>
      </c>
      <c r="I677" t="s">
        <v>4615</v>
      </c>
      <c r="J677" t="s">
        <v>2828</v>
      </c>
      <c r="K677" t="s">
        <v>235</v>
      </c>
    </row>
    <row r="678" spans="1:11">
      <c r="A678" s="69" t="s">
        <v>4813</v>
      </c>
      <c r="B678" t="s">
        <v>71</v>
      </c>
      <c r="C678" t="s">
        <v>2980</v>
      </c>
      <c r="D678" t="s">
        <v>64</v>
      </c>
      <c r="E678" t="s">
        <v>2921</v>
      </c>
      <c r="F678" t="s">
        <v>2981</v>
      </c>
      <c r="G678" t="s">
        <v>5451</v>
      </c>
      <c r="H678" t="s">
        <v>2922</v>
      </c>
      <c r="I678" t="s">
        <v>4615</v>
      </c>
      <c r="J678" t="s">
        <v>2828</v>
      </c>
      <c r="K678" t="s">
        <v>235</v>
      </c>
    </row>
    <row r="679" spans="1:11">
      <c r="A679" s="69" t="s">
        <v>4813</v>
      </c>
      <c r="B679" t="s">
        <v>71</v>
      </c>
      <c r="C679" t="s">
        <v>2982</v>
      </c>
      <c r="D679" t="s">
        <v>2933</v>
      </c>
      <c r="E679" t="s">
        <v>2983</v>
      </c>
      <c r="G679" t="s">
        <v>5452</v>
      </c>
      <c r="H679" t="s">
        <v>340</v>
      </c>
      <c r="I679" t="s">
        <v>4615</v>
      </c>
      <c r="J679" t="s">
        <v>2826</v>
      </c>
      <c r="K679" t="s">
        <v>228</v>
      </c>
    </row>
    <row r="680" spans="1:11">
      <c r="A680" s="69" t="s">
        <v>4813</v>
      </c>
      <c r="B680" t="s">
        <v>73</v>
      </c>
      <c r="C680" t="s">
        <v>2985</v>
      </c>
      <c r="D680" t="s">
        <v>36</v>
      </c>
      <c r="E680" t="s">
        <v>2960</v>
      </c>
      <c r="G680" t="s">
        <v>5451</v>
      </c>
      <c r="H680" t="s">
        <v>2961</v>
      </c>
      <c r="I680" t="s">
        <v>4619</v>
      </c>
      <c r="J680" t="s">
        <v>2828</v>
      </c>
      <c r="K680" t="s">
        <v>235</v>
      </c>
    </row>
    <row r="681" spans="1:11">
      <c r="A681" s="69" t="s">
        <v>4813</v>
      </c>
      <c r="B681" t="s">
        <v>73</v>
      </c>
      <c r="C681" t="s">
        <v>2986</v>
      </c>
      <c r="D681" t="s">
        <v>36</v>
      </c>
      <c r="F681" t="s">
        <v>2987</v>
      </c>
      <c r="G681" t="s">
        <v>5427</v>
      </c>
      <c r="I681" t="s">
        <v>4619</v>
      </c>
    </row>
    <row r="682" spans="1:11">
      <c r="A682" s="69" t="s">
        <v>4813</v>
      </c>
      <c r="B682" t="s">
        <v>73</v>
      </c>
      <c r="C682" t="s">
        <v>2988</v>
      </c>
      <c r="D682" t="s">
        <v>42</v>
      </c>
      <c r="E682" t="s">
        <v>2989</v>
      </c>
      <c r="F682" t="s">
        <v>2990</v>
      </c>
      <c r="G682" t="s">
        <v>5451</v>
      </c>
      <c r="H682" t="s">
        <v>2922</v>
      </c>
      <c r="I682" t="s">
        <v>4619</v>
      </c>
      <c r="J682" t="s">
        <v>2828</v>
      </c>
      <c r="K682" t="s">
        <v>235</v>
      </c>
    </row>
    <row r="683" spans="1:11" ht="409.6">
      <c r="A683" s="69" t="s">
        <v>4813</v>
      </c>
      <c r="B683" t="s">
        <v>73</v>
      </c>
      <c r="C683" t="s">
        <v>2991</v>
      </c>
      <c r="D683" t="s">
        <v>44</v>
      </c>
      <c r="E683" t="s">
        <v>2921</v>
      </c>
      <c r="F683" t="s">
        <v>2992</v>
      </c>
      <c r="G683" t="s">
        <v>5451</v>
      </c>
      <c r="H683" t="s">
        <v>2922</v>
      </c>
      <c r="I683" t="s">
        <v>4619</v>
      </c>
      <c r="J683" s="218" t="s">
        <v>2828</v>
      </c>
      <c r="K683" t="s">
        <v>235</v>
      </c>
    </row>
    <row r="684" spans="1:11">
      <c r="A684" s="69" t="s">
        <v>4813</v>
      </c>
      <c r="B684" t="s">
        <v>73</v>
      </c>
      <c r="C684" t="s">
        <v>2993</v>
      </c>
      <c r="D684" t="s">
        <v>65</v>
      </c>
      <c r="G684" t="s">
        <v>5427</v>
      </c>
      <c r="I684" t="s">
        <v>4619</v>
      </c>
    </row>
    <row r="685" spans="1:11" ht="15">
      <c r="A685" s="69" t="s">
        <v>4813</v>
      </c>
      <c r="B685" t="s">
        <v>73</v>
      </c>
      <c r="C685" t="s">
        <v>2994</v>
      </c>
      <c r="D685" t="s">
        <v>40</v>
      </c>
      <c r="G685" t="s">
        <v>5427</v>
      </c>
      <c r="I685" t="s">
        <v>4619</v>
      </c>
      <c r="J685" s="218"/>
    </row>
    <row r="686" spans="1:11" ht="15">
      <c r="A686" s="69" t="s">
        <v>4813</v>
      </c>
      <c r="B686" t="s">
        <v>73</v>
      </c>
      <c r="C686" t="s">
        <v>2995</v>
      </c>
      <c r="D686" t="s">
        <v>42</v>
      </c>
      <c r="G686" t="s">
        <v>5427</v>
      </c>
      <c r="I686" t="s">
        <v>4619</v>
      </c>
      <c r="J686" s="218"/>
    </row>
    <row r="687" spans="1:11">
      <c r="A687" s="69" t="s">
        <v>4813</v>
      </c>
      <c r="B687" t="s">
        <v>73</v>
      </c>
      <c r="C687" t="s">
        <v>2996</v>
      </c>
      <c r="D687" t="s">
        <v>42</v>
      </c>
      <c r="G687" t="s">
        <v>5427</v>
      </c>
      <c r="I687" t="s">
        <v>4619</v>
      </c>
    </row>
    <row r="688" spans="1:11">
      <c r="A688" s="69" t="s">
        <v>4813</v>
      </c>
      <c r="B688" t="s">
        <v>73</v>
      </c>
      <c r="C688" t="s">
        <v>2997</v>
      </c>
      <c r="D688" t="s">
        <v>2946</v>
      </c>
      <c r="G688" t="s">
        <v>5427</v>
      </c>
      <c r="I688" t="s">
        <v>4619</v>
      </c>
    </row>
    <row r="689" spans="1:11">
      <c r="A689" s="69" t="s">
        <v>4813</v>
      </c>
      <c r="B689" t="s">
        <v>73</v>
      </c>
      <c r="C689" t="s">
        <v>2998</v>
      </c>
      <c r="D689" t="s">
        <v>63</v>
      </c>
      <c r="G689" t="s">
        <v>5427</v>
      </c>
      <c r="I689" t="s">
        <v>4619</v>
      </c>
    </row>
    <row r="690" spans="1:11">
      <c r="A690" s="69" t="s">
        <v>4813</v>
      </c>
      <c r="B690" t="s">
        <v>73</v>
      </c>
      <c r="C690" t="s">
        <v>2999</v>
      </c>
      <c r="D690" t="s">
        <v>2946</v>
      </c>
      <c r="G690" t="s">
        <v>5427</v>
      </c>
      <c r="I690" t="s">
        <v>4619</v>
      </c>
    </row>
    <row r="691" spans="1:11">
      <c r="A691" s="69" t="s">
        <v>4813</v>
      </c>
      <c r="B691" t="s">
        <v>79</v>
      </c>
      <c r="C691" t="s">
        <v>3472</v>
      </c>
      <c r="D691" t="s">
        <v>44</v>
      </c>
      <c r="E691" t="s">
        <v>3473</v>
      </c>
      <c r="F691" t="s">
        <v>3474</v>
      </c>
      <c r="G691" t="s">
        <v>5429</v>
      </c>
      <c r="H691" t="s">
        <v>2665</v>
      </c>
      <c r="I691" t="s">
        <v>4623</v>
      </c>
    </row>
    <row r="692" spans="1:11">
      <c r="A692" s="69" t="s">
        <v>4813</v>
      </c>
      <c r="B692" t="s">
        <v>79</v>
      </c>
      <c r="C692" t="s">
        <v>3001</v>
      </c>
      <c r="D692" t="s">
        <v>44</v>
      </c>
      <c r="G692" t="s">
        <v>5430</v>
      </c>
      <c r="I692" t="s">
        <v>4623</v>
      </c>
    </row>
    <row r="693" spans="1:11">
      <c r="A693" s="69" t="s">
        <v>4813</v>
      </c>
      <c r="B693" t="s">
        <v>79</v>
      </c>
      <c r="C693" t="s">
        <v>3003</v>
      </c>
      <c r="D693" t="s">
        <v>44</v>
      </c>
      <c r="E693" t="s">
        <v>3004</v>
      </c>
      <c r="F693" t="s">
        <v>3006</v>
      </c>
      <c r="G693" t="s">
        <v>5431</v>
      </c>
      <c r="I693" t="s">
        <v>4623</v>
      </c>
    </row>
    <row r="694" spans="1:11">
      <c r="A694" s="69" t="s">
        <v>4813</v>
      </c>
      <c r="B694" t="s">
        <v>79</v>
      </c>
      <c r="C694" t="s">
        <v>3007</v>
      </c>
      <c r="D694" t="s">
        <v>65</v>
      </c>
      <c r="E694" t="s">
        <v>3008</v>
      </c>
      <c r="G694" t="s">
        <v>5452</v>
      </c>
      <c r="H694" t="s">
        <v>340</v>
      </c>
      <c r="I694" t="s">
        <v>4623</v>
      </c>
      <c r="J694" t="s">
        <v>2826</v>
      </c>
      <c r="K694" t="s">
        <v>228</v>
      </c>
    </row>
    <row r="695" spans="1:11">
      <c r="A695" s="69" t="s">
        <v>4813</v>
      </c>
      <c r="B695" t="s">
        <v>79</v>
      </c>
      <c r="C695" t="s">
        <v>3009</v>
      </c>
      <c r="D695" t="s">
        <v>2946</v>
      </c>
      <c r="G695" t="s">
        <v>5432</v>
      </c>
      <c r="I695" t="s">
        <v>4623</v>
      </c>
    </row>
    <row r="696" spans="1:11">
      <c r="A696" s="69" t="s">
        <v>4813</v>
      </c>
      <c r="B696" t="s">
        <v>98</v>
      </c>
      <c r="C696" t="s">
        <v>3012</v>
      </c>
      <c r="D696" t="s">
        <v>65</v>
      </c>
      <c r="E696" t="s">
        <v>2916</v>
      </c>
      <c r="F696" t="s">
        <v>3013</v>
      </c>
      <c r="G696" t="s">
        <v>5451</v>
      </c>
      <c r="H696" t="s">
        <v>2918</v>
      </c>
      <c r="I696" t="s">
        <v>4627</v>
      </c>
      <c r="J696" t="s">
        <v>2828</v>
      </c>
      <c r="K696" t="s">
        <v>235</v>
      </c>
    </row>
    <row r="697" spans="1:11">
      <c r="A697" s="69" t="s">
        <v>4813</v>
      </c>
      <c r="B697" t="s">
        <v>98</v>
      </c>
      <c r="C697" t="s">
        <v>3014</v>
      </c>
      <c r="D697" t="s">
        <v>63</v>
      </c>
      <c r="G697" t="s">
        <v>5427</v>
      </c>
      <c r="I697" t="s">
        <v>4627</v>
      </c>
    </row>
    <row r="698" spans="1:11">
      <c r="A698" s="69" t="s">
        <v>4813</v>
      </c>
      <c r="B698" t="s">
        <v>7</v>
      </c>
      <c r="C698" t="s">
        <v>3016</v>
      </c>
      <c r="D698" t="s">
        <v>10</v>
      </c>
      <c r="E698" t="s">
        <v>2925</v>
      </c>
      <c r="F698" t="s">
        <v>3017</v>
      </c>
      <c r="G698" t="s">
        <v>5451</v>
      </c>
      <c r="H698" t="s">
        <v>2918</v>
      </c>
      <c r="I698" t="s">
        <v>4630</v>
      </c>
      <c r="J698" t="s">
        <v>2828</v>
      </c>
      <c r="K698" t="s">
        <v>235</v>
      </c>
    </row>
    <row r="699" spans="1:11">
      <c r="A699" s="69" t="s">
        <v>4813</v>
      </c>
      <c r="B699" t="s">
        <v>23</v>
      </c>
      <c r="C699" t="s">
        <v>3019</v>
      </c>
      <c r="D699" t="s">
        <v>3020</v>
      </c>
      <c r="E699" t="s">
        <v>2921</v>
      </c>
      <c r="G699" t="s">
        <v>5451</v>
      </c>
      <c r="H699" t="s">
        <v>2922</v>
      </c>
      <c r="I699" t="s">
        <v>4634</v>
      </c>
      <c r="J699" t="s">
        <v>2828</v>
      </c>
      <c r="K699" t="s">
        <v>235</v>
      </c>
    </row>
    <row r="700" spans="1:11">
      <c r="A700" s="69" t="s">
        <v>4813</v>
      </c>
      <c r="B700" t="s">
        <v>50</v>
      </c>
      <c r="C700" t="s">
        <v>3022</v>
      </c>
      <c r="D700" t="s">
        <v>26</v>
      </c>
      <c r="E700" t="s">
        <v>2921</v>
      </c>
      <c r="G700" t="s">
        <v>5451</v>
      </c>
      <c r="H700" t="s">
        <v>2922</v>
      </c>
      <c r="I700" t="s">
        <v>4646</v>
      </c>
      <c r="J700" t="s">
        <v>2828</v>
      </c>
      <c r="K700" t="s">
        <v>235</v>
      </c>
    </row>
    <row r="701" spans="1:11">
      <c r="A701" s="69" t="s">
        <v>4813</v>
      </c>
      <c r="B701" t="s">
        <v>50</v>
      </c>
      <c r="C701" t="s">
        <v>3023</v>
      </c>
      <c r="D701" t="s">
        <v>26</v>
      </c>
      <c r="E701" t="s">
        <v>2921</v>
      </c>
      <c r="G701" t="s">
        <v>5451</v>
      </c>
      <c r="H701" t="s">
        <v>2922</v>
      </c>
      <c r="I701" t="s">
        <v>4646</v>
      </c>
      <c r="J701" t="s">
        <v>2828</v>
      </c>
      <c r="K701" t="s">
        <v>235</v>
      </c>
    </row>
    <row r="702" spans="1:11">
      <c r="A702" s="69" t="s">
        <v>4813</v>
      </c>
      <c r="B702" t="s">
        <v>50</v>
      </c>
      <c r="C702" t="s">
        <v>3024</v>
      </c>
      <c r="D702" t="s">
        <v>26</v>
      </c>
      <c r="E702" t="s">
        <v>2921</v>
      </c>
      <c r="G702" t="s">
        <v>5451</v>
      </c>
      <c r="H702" t="s">
        <v>2922</v>
      </c>
      <c r="I702" t="s">
        <v>4646</v>
      </c>
      <c r="J702" t="s">
        <v>2828</v>
      </c>
      <c r="K702" t="s">
        <v>235</v>
      </c>
    </row>
    <row r="703" spans="1:11">
      <c r="A703" s="69" t="s">
        <v>4813</v>
      </c>
      <c r="B703" t="s">
        <v>50</v>
      </c>
      <c r="C703" t="s">
        <v>3025</v>
      </c>
      <c r="D703" t="s">
        <v>26</v>
      </c>
      <c r="E703" t="s">
        <v>2921</v>
      </c>
      <c r="G703" t="s">
        <v>5451</v>
      </c>
      <c r="H703" t="s">
        <v>2922</v>
      </c>
      <c r="I703" t="s">
        <v>4646</v>
      </c>
      <c r="J703" t="s">
        <v>2828</v>
      </c>
      <c r="K703" t="s">
        <v>235</v>
      </c>
    </row>
    <row r="704" spans="1:11">
      <c r="A704" s="69" t="s">
        <v>4813</v>
      </c>
      <c r="B704" t="s">
        <v>61</v>
      </c>
      <c r="C704" t="s">
        <v>3030</v>
      </c>
      <c r="D704" t="s">
        <v>3020</v>
      </c>
      <c r="E704" t="s">
        <v>2921</v>
      </c>
      <c r="G704" t="s">
        <v>5451</v>
      </c>
      <c r="H704" t="s">
        <v>2922</v>
      </c>
      <c r="I704" t="s">
        <v>4648</v>
      </c>
      <c r="J704" t="s">
        <v>2828</v>
      </c>
      <c r="K704" t="s">
        <v>235</v>
      </c>
    </row>
    <row r="705" spans="1:11">
      <c r="A705" s="69" t="s">
        <v>4813</v>
      </c>
      <c r="B705" t="s">
        <v>61</v>
      </c>
      <c r="C705" t="s">
        <v>3031</v>
      </c>
      <c r="D705" t="s">
        <v>3020</v>
      </c>
      <c r="E705" t="s">
        <v>2921</v>
      </c>
      <c r="G705" t="s">
        <v>5451</v>
      </c>
      <c r="H705" t="s">
        <v>2922</v>
      </c>
      <c r="I705" t="s">
        <v>4648</v>
      </c>
      <c r="J705" t="s">
        <v>2828</v>
      </c>
      <c r="K705" t="s">
        <v>235</v>
      </c>
    </row>
    <row r="706" spans="1:11">
      <c r="A706" s="69" t="s">
        <v>4813</v>
      </c>
      <c r="B706" t="s">
        <v>61</v>
      </c>
      <c r="C706" t="s">
        <v>3032</v>
      </c>
      <c r="D706" t="s">
        <v>3020</v>
      </c>
      <c r="E706" t="s">
        <v>2921</v>
      </c>
      <c r="G706" t="s">
        <v>5451</v>
      </c>
      <c r="H706" t="s">
        <v>2922</v>
      </c>
      <c r="I706" t="s">
        <v>4648</v>
      </c>
      <c r="J706" t="s">
        <v>2828</v>
      </c>
      <c r="K706" t="s">
        <v>235</v>
      </c>
    </row>
    <row r="707" spans="1:11">
      <c r="A707" s="69" t="s">
        <v>4813</v>
      </c>
      <c r="B707" t="s">
        <v>74</v>
      </c>
      <c r="C707" t="s">
        <v>3037</v>
      </c>
      <c r="D707" t="s">
        <v>3020</v>
      </c>
      <c r="E707" t="s">
        <v>2921</v>
      </c>
      <c r="G707" t="s">
        <v>5451</v>
      </c>
      <c r="H707" t="s">
        <v>2922</v>
      </c>
      <c r="I707" t="s">
        <v>4650</v>
      </c>
      <c r="J707" t="s">
        <v>2828</v>
      </c>
      <c r="K707" t="s">
        <v>235</v>
      </c>
    </row>
    <row r="708" spans="1:11">
      <c r="A708" s="69" t="s">
        <v>4813</v>
      </c>
      <c r="B708" t="s">
        <v>74</v>
      </c>
      <c r="C708" t="s">
        <v>3038</v>
      </c>
      <c r="D708" t="s">
        <v>3020</v>
      </c>
      <c r="E708" t="s">
        <v>2921</v>
      </c>
      <c r="G708" t="s">
        <v>5451</v>
      </c>
      <c r="H708" t="s">
        <v>2922</v>
      </c>
      <c r="I708" t="s">
        <v>4650</v>
      </c>
      <c r="J708" t="s">
        <v>2828</v>
      </c>
      <c r="K708" t="s">
        <v>235</v>
      </c>
    </row>
    <row r="709" spans="1:11">
      <c r="A709" s="69" t="s">
        <v>4813</v>
      </c>
      <c r="B709" t="s">
        <v>87</v>
      </c>
      <c r="C709" t="s">
        <v>3040</v>
      </c>
      <c r="D709" t="s">
        <v>3041</v>
      </c>
      <c r="E709" t="s">
        <v>2925</v>
      </c>
      <c r="F709" t="s">
        <v>3042</v>
      </c>
      <c r="G709" t="s">
        <v>5451</v>
      </c>
      <c r="H709" t="s">
        <v>2918</v>
      </c>
      <c r="I709" t="s">
        <v>4658</v>
      </c>
      <c r="J709" t="s">
        <v>2828</v>
      </c>
      <c r="K709" t="s">
        <v>235</v>
      </c>
    </row>
    <row r="710" spans="1:11">
      <c r="A710" s="69" t="s">
        <v>4813</v>
      </c>
      <c r="B710" t="s">
        <v>87</v>
      </c>
      <c r="C710" t="s">
        <v>3043</v>
      </c>
      <c r="D710" t="s">
        <v>3044</v>
      </c>
      <c r="E710" t="s">
        <v>2925</v>
      </c>
      <c r="F710" t="s">
        <v>3045</v>
      </c>
      <c r="G710" t="s">
        <v>5451</v>
      </c>
      <c r="H710" t="s">
        <v>2918</v>
      </c>
      <c r="I710" t="s">
        <v>4658</v>
      </c>
      <c r="J710" t="s">
        <v>2828</v>
      </c>
      <c r="K710" t="s">
        <v>235</v>
      </c>
    </row>
    <row r="711" spans="1:11">
      <c r="A711" s="69" t="s">
        <v>4813</v>
      </c>
      <c r="B711" t="s">
        <v>87</v>
      </c>
      <c r="C711" t="s">
        <v>3046</v>
      </c>
      <c r="D711" t="s">
        <v>3047</v>
      </c>
      <c r="F711" t="s">
        <v>3049</v>
      </c>
      <c r="G711" t="s">
        <v>5433</v>
      </c>
      <c r="I711" t="s">
        <v>4658</v>
      </c>
    </row>
    <row r="712" spans="1:11">
      <c r="A712" s="69" t="s">
        <v>4813</v>
      </c>
      <c r="B712" t="s">
        <v>87</v>
      </c>
      <c r="C712" t="s">
        <v>3050</v>
      </c>
      <c r="D712" t="s">
        <v>3047</v>
      </c>
      <c r="G712" t="s">
        <v>5433</v>
      </c>
      <c r="I712" t="s">
        <v>4658</v>
      </c>
    </row>
    <row r="713" spans="1:11">
      <c r="A713" s="69" t="s">
        <v>4813</v>
      </c>
      <c r="B713" t="s">
        <v>87</v>
      </c>
      <c r="C713" t="s">
        <v>3051</v>
      </c>
      <c r="D713" t="s">
        <v>89</v>
      </c>
      <c r="E713" t="s">
        <v>2925</v>
      </c>
      <c r="F713" t="s">
        <v>3052</v>
      </c>
      <c r="G713" t="s">
        <v>5451</v>
      </c>
      <c r="H713" t="s">
        <v>2918</v>
      </c>
      <c r="I713" t="s">
        <v>4658</v>
      </c>
      <c r="J713" t="s">
        <v>2828</v>
      </c>
      <c r="K713" t="s">
        <v>235</v>
      </c>
    </row>
    <row r="714" spans="1:11">
      <c r="A714" s="69" t="s">
        <v>4813</v>
      </c>
      <c r="B714" t="s">
        <v>87</v>
      </c>
      <c r="C714" t="s">
        <v>3053</v>
      </c>
      <c r="D714" t="s">
        <v>3041</v>
      </c>
      <c r="E714" t="s">
        <v>3054</v>
      </c>
      <c r="F714" t="s">
        <v>3056</v>
      </c>
      <c r="G714" t="s">
        <v>5434</v>
      </c>
      <c r="I714" t="s">
        <v>4658</v>
      </c>
    </row>
    <row r="715" spans="1:11">
      <c r="A715" s="69" t="s">
        <v>4813</v>
      </c>
      <c r="B715" t="s">
        <v>87</v>
      </c>
      <c r="C715" t="s">
        <v>3057</v>
      </c>
      <c r="D715" t="s">
        <v>3020</v>
      </c>
      <c r="E715" t="s">
        <v>2960</v>
      </c>
      <c r="G715" t="s">
        <v>5451</v>
      </c>
      <c r="H715" t="s">
        <v>2961</v>
      </c>
      <c r="I715" t="s">
        <v>4658</v>
      </c>
      <c r="J715" t="s">
        <v>2828</v>
      </c>
      <c r="K715" t="s">
        <v>235</v>
      </c>
    </row>
    <row r="716" spans="1:11">
      <c r="A716" s="69" t="s">
        <v>4813</v>
      </c>
      <c r="B716" t="s">
        <v>87</v>
      </c>
      <c r="C716" t="s">
        <v>3058</v>
      </c>
      <c r="D716" t="s">
        <v>3020</v>
      </c>
      <c r="E716" t="s">
        <v>2925</v>
      </c>
      <c r="G716" t="s">
        <v>5451</v>
      </c>
      <c r="H716" t="s">
        <v>2918</v>
      </c>
      <c r="I716" t="s">
        <v>4658</v>
      </c>
      <c r="J716" t="s">
        <v>2828</v>
      </c>
      <c r="K716" t="s">
        <v>235</v>
      </c>
    </row>
    <row r="717" spans="1:11">
      <c r="A717" s="69" t="s">
        <v>4813</v>
      </c>
      <c r="B717" t="s">
        <v>87</v>
      </c>
      <c r="C717" t="s">
        <v>3059</v>
      </c>
      <c r="D717" t="s">
        <v>3060</v>
      </c>
      <c r="E717" t="s">
        <v>2921</v>
      </c>
      <c r="G717" t="s">
        <v>5451</v>
      </c>
      <c r="H717" t="s">
        <v>2922</v>
      </c>
      <c r="I717" t="s">
        <v>4658</v>
      </c>
      <c r="J717" t="s">
        <v>2828</v>
      </c>
      <c r="K717" t="s">
        <v>235</v>
      </c>
    </row>
    <row r="718" spans="1:11">
      <c r="A718" s="69" t="s">
        <v>4813</v>
      </c>
      <c r="B718" t="s">
        <v>87</v>
      </c>
      <c r="C718" t="s">
        <v>3059</v>
      </c>
      <c r="D718" t="s">
        <v>3060</v>
      </c>
      <c r="E718" t="s">
        <v>2921</v>
      </c>
      <c r="G718" t="s">
        <v>5451</v>
      </c>
      <c r="H718" t="s">
        <v>2922</v>
      </c>
      <c r="I718" t="s">
        <v>4658</v>
      </c>
      <c r="J718" t="s">
        <v>2828</v>
      </c>
      <c r="K718" t="s">
        <v>235</v>
      </c>
    </row>
    <row r="719" spans="1:11">
      <c r="A719" s="69" t="s">
        <v>4813</v>
      </c>
      <c r="B719" t="s">
        <v>88</v>
      </c>
      <c r="C719" t="s">
        <v>3062</v>
      </c>
      <c r="D719" t="s">
        <v>3020</v>
      </c>
      <c r="E719" t="s">
        <v>2925</v>
      </c>
      <c r="G719" t="s">
        <v>5451</v>
      </c>
      <c r="H719" t="s">
        <v>2918</v>
      </c>
      <c r="I719" t="s">
        <v>4662</v>
      </c>
      <c r="J719" t="s">
        <v>2828</v>
      </c>
      <c r="K719" t="s">
        <v>235</v>
      </c>
    </row>
    <row r="720" spans="1:11">
      <c r="A720" s="69" t="s">
        <v>4813</v>
      </c>
      <c r="B720" t="s">
        <v>88</v>
      </c>
      <c r="C720" t="s">
        <v>3063</v>
      </c>
      <c r="D720" t="s">
        <v>3020</v>
      </c>
      <c r="G720" t="s">
        <v>5435</v>
      </c>
      <c r="I720" t="s">
        <v>4662</v>
      </c>
    </row>
    <row r="721" spans="1:11">
      <c r="A721" s="69" t="s">
        <v>4813</v>
      </c>
      <c r="B721" t="s">
        <v>93</v>
      </c>
      <c r="C721" t="s">
        <v>3066</v>
      </c>
      <c r="E721" t="s">
        <v>666</v>
      </c>
      <c r="G721" t="s">
        <v>5436</v>
      </c>
      <c r="I721" t="s">
        <v>4666</v>
      </c>
    </row>
    <row r="722" spans="1:11">
      <c r="A722" s="69" t="s">
        <v>4813</v>
      </c>
      <c r="B722" t="s">
        <v>93</v>
      </c>
      <c r="C722" t="s">
        <v>3441</v>
      </c>
      <c r="D722" t="s">
        <v>95</v>
      </c>
      <c r="E722" t="s">
        <v>3442</v>
      </c>
      <c r="F722" t="s">
        <v>3444</v>
      </c>
      <c r="G722" t="s">
        <v>5452</v>
      </c>
      <c r="H722" t="s">
        <v>3525</v>
      </c>
      <c r="I722" t="s">
        <v>4666</v>
      </c>
      <c r="J722" t="s">
        <v>2826</v>
      </c>
      <c r="K722" t="s">
        <v>228</v>
      </c>
    </row>
    <row r="723" spans="1:11">
      <c r="A723" s="69" t="s">
        <v>4813</v>
      </c>
      <c r="B723" t="s">
        <v>93</v>
      </c>
      <c r="C723" t="s">
        <v>3068</v>
      </c>
      <c r="D723" t="s">
        <v>3020</v>
      </c>
      <c r="E723" t="s">
        <v>3069</v>
      </c>
      <c r="G723" t="s">
        <v>5437</v>
      </c>
      <c r="I723" t="s">
        <v>4666</v>
      </c>
    </row>
    <row r="724" spans="1:11">
      <c r="A724" s="69" t="s">
        <v>4813</v>
      </c>
      <c r="B724" t="s">
        <v>93</v>
      </c>
      <c r="C724" t="s">
        <v>3071</v>
      </c>
      <c r="D724" t="s">
        <v>97</v>
      </c>
      <c r="G724" t="s">
        <v>5438</v>
      </c>
      <c r="I724" t="s">
        <v>4666</v>
      </c>
    </row>
    <row r="725" spans="1:11">
      <c r="A725" s="69" t="s">
        <v>4813</v>
      </c>
      <c r="B725" t="s">
        <v>99</v>
      </c>
      <c r="C725" t="s">
        <v>3074</v>
      </c>
      <c r="D725" t="s">
        <v>3020</v>
      </c>
      <c r="E725" t="s">
        <v>2925</v>
      </c>
      <c r="F725" t="s">
        <v>3075</v>
      </c>
      <c r="G725" t="s">
        <v>5451</v>
      </c>
      <c r="H725" t="s">
        <v>2918</v>
      </c>
      <c r="I725" t="s">
        <v>4670</v>
      </c>
      <c r="J725" t="s">
        <v>2828</v>
      </c>
      <c r="K725" t="s">
        <v>235</v>
      </c>
    </row>
    <row r="726" spans="1:11">
      <c r="A726" s="69" t="s">
        <v>4813</v>
      </c>
      <c r="B726" t="s">
        <v>99</v>
      </c>
      <c r="C726" t="s">
        <v>3076</v>
      </c>
      <c r="D726" t="s">
        <v>103</v>
      </c>
      <c r="E726" t="s">
        <v>2921</v>
      </c>
      <c r="G726" t="s">
        <v>5451</v>
      </c>
      <c r="H726" t="s">
        <v>2922</v>
      </c>
      <c r="I726" t="s">
        <v>4670</v>
      </c>
      <c r="J726" t="s">
        <v>2828</v>
      </c>
      <c r="K726" t="s">
        <v>235</v>
      </c>
    </row>
    <row r="727" spans="1:11">
      <c r="A727" s="69" t="s">
        <v>4813</v>
      </c>
      <c r="B727" t="s">
        <v>99</v>
      </c>
      <c r="C727" t="s">
        <v>3077</v>
      </c>
      <c r="D727" t="s">
        <v>101</v>
      </c>
      <c r="E727" t="s">
        <v>3078</v>
      </c>
      <c r="F727" t="s">
        <v>3079</v>
      </c>
      <c r="G727" t="s">
        <v>5451</v>
      </c>
      <c r="H727" t="s">
        <v>2918</v>
      </c>
      <c r="I727" t="s">
        <v>4670</v>
      </c>
      <c r="J727" t="s">
        <v>2828</v>
      </c>
      <c r="K727" t="s">
        <v>235</v>
      </c>
    </row>
    <row r="728" spans="1:11">
      <c r="A728" s="69" t="s">
        <v>4813</v>
      </c>
      <c r="B728" t="s">
        <v>99</v>
      </c>
      <c r="C728" t="s">
        <v>3080</v>
      </c>
      <c r="D728" t="s">
        <v>3020</v>
      </c>
      <c r="E728" t="s">
        <v>2921</v>
      </c>
      <c r="G728" t="s">
        <v>5451</v>
      </c>
      <c r="H728" t="s">
        <v>2922</v>
      </c>
      <c r="I728" t="s">
        <v>4670</v>
      </c>
      <c r="J728" t="s">
        <v>2828</v>
      </c>
      <c r="K728" t="s">
        <v>235</v>
      </c>
    </row>
    <row r="729" spans="1:11">
      <c r="A729" s="69" t="s">
        <v>5453</v>
      </c>
      <c r="B729" t="s">
        <v>32</v>
      </c>
      <c r="C729" t="s">
        <v>2910</v>
      </c>
      <c r="D729" t="s">
        <v>36</v>
      </c>
      <c r="G729" t="s">
        <v>5427</v>
      </c>
      <c r="I729" t="s">
        <v>4599</v>
      </c>
    </row>
    <row r="730" spans="1:11">
      <c r="A730" s="69" t="s">
        <v>5453</v>
      </c>
      <c r="B730" t="s">
        <v>32</v>
      </c>
      <c r="C730" t="s">
        <v>3099</v>
      </c>
      <c r="D730" t="s">
        <v>2933</v>
      </c>
      <c r="E730" t="s">
        <v>3100</v>
      </c>
      <c r="F730" t="s">
        <v>3101</v>
      </c>
      <c r="G730" t="s">
        <v>5429</v>
      </c>
      <c r="H730" t="s">
        <v>677</v>
      </c>
      <c r="I730" t="s">
        <v>4599</v>
      </c>
    </row>
    <row r="731" spans="1:11">
      <c r="A731" s="69" t="s">
        <v>5453</v>
      </c>
      <c r="B731" t="s">
        <v>62</v>
      </c>
      <c r="C731" t="s">
        <v>3103</v>
      </c>
      <c r="D731" t="s">
        <v>35</v>
      </c>
      <c r="E731" t="s">
        <v>3104</v>
      </c>
      <c r="F731" t="s">
        <v>3106</v>
      </c>
      <c r="G731" t="s">
        <v>5429</v>
      </c>
      <c r="H731" t="s">
        <v>3530</v>
      </c>
      <c r="I731" t="s">
        <v>4603</v>
      </c>
    </row>
    <row r="732" spans="1:11">
      <c r="A732" s="69" t="s">
        <v>5453</v>
      </c>
      <c r="B732" t="s">
        <v>62</v>
      </c>
      <c r="C732" t="s">
        <v>2932</v>
      </c>
      <c r="D732" t="s">
        <v>2933</v>
      </c>
      <c r="G732" t="s">
        <v>5427</v>
      </c>
      <c r="I732" t="s">
        <v>4603</v>
      </c>
    </row>
    <row r="733" spans="1:11">
      <c r="A733" s="69" t="s">
        <v>5453</v>
      </c>
      <c r="B733" t="s">
        <v>62</v>
      </c>
      <c r="C733" t="s">
        <v>2934</v>
      </c>
      <c r="D733" t="s">
        <v>2933</v>
      </c>
      <c r="G733" t="s">
        <v>5427</v>
      </c>
      <c r="I733" t="s">
        <v>4603</v>
      </c>
    </row>
    <row r="734" spans="1:11">
      <c r="A734" s="69" t="s">
        <v>5453</v>
      </c>
      <c r="B734" t="s">
        <v>62</v>
      </c>
      <c r="C734" t="s">
        <v>2935</v>
      </c>
      <c r="D734" t="s">
        <v>2936</v>
      </c>
      <c r="G734" t="s">
        <v>5427</v>
      </c>
      <c r="I734" t="s">
        <v>4603</v>
      </c>
    </row>
    <row r="735" spans="1:11">
      <c r="A735" s="69" t="s">
        <v>5453</v>
      </c>
      <c r="B735" t="s">
        <v>62</v>
      </c>
      <c r="C735" t="s">
        <v>2937</v>
      </c>
      <c r="D735" t="s">
        <v>2938</v>
      </c>
      <c r="G735" t="s">
        <v>5427</v>
      </c>
      <c r="I735" t="s">
        <v>4603</v>
      </c>
    </row>
    <row r="736" spans="1:11">
      <c r="A736" s="69" t="s">
        <v>5453</v>
      </c>
      <c r="B736" t="s">
        <v>62</v>
      </c>
      <c r="C736" t="s">
        <v>2939</v>
      </c>
      <c r="D736" t="s">
        <v>2938</v>
      </c>
      <c r="G736" t="s">
        <v>5427</v>
      </c>
      <c r="I736" t="s">
        <v>4603</v>
      </c>
    </row>
    <row r="737" spans="1:9">
      <c r="A737" s="69" t="s">
        <v>5453</v>
      </c>
      <c r="B737" t="s">
        <v>62</v>
      </c>
      <c r="C737" t="s">
        <v>2940</v>
      </c>
      <c r="D737" t="s">
        <v>2938</v>
      </c>
      <c r="G737" t="s">
        <v>5427</v>
      </c>
      <c r="I737" t="s">
        <v>4603</v>
      </c>
    </row>
    <row r="738" spans="1:9">
      <c r="A738" s="69" t="s">
        <v>5453</v>
      </c>
      <c r="B738" t="s">
        <v>62</v>
      </c>
      <c r="C738" t="s">
        <v>2941</v>
      </c>
      <c r="D738" t="s">
        <v>2938</v>
      </c>
      <c r="G738" t="s">
        <v>5427</v>
      </c>
      <c r="I738" t="s">
        <v>4603</v>
      </c>
    </row>
    <row r="739" spans="1:9">
      <c r="A739" s="69" t="s">
        <v>5453</v>
      </c>
      <c r="B739" t="s">
        <v>62</v>
      </c>
      <c r="C739" t="s">
        <v>2942</v>
      </c>
      <c r="D739" t="s">
        <v>36</v>
      </c>
      <c r="G739" t="s">
        <v>5427</v>
      </c>
      <c r="I739" t="s">
        <v>4603</v>
      </c>
    </row>
    <row r="740" spans="1:9">
      <c r="A740" s="69" t="s">
        <v>5453</v>
      </c>
      <c r="B740" t="s">
        <v>62</v>
      </c>
      <c r="C740" t="s">
        <v>2943</v>
      </c>
      <c r="D740" t="s">
        <v>35</v>
      </c>
      <c r="G740" t="s">
        <v>5427</v>
      </c>
      <c r="I740" t="s">
        <v>4603</v>
      </c>
    </row>
    <row r="741" spans="1:9">
      <c r="A741" s="69" t="s">
        <v>5453</v>
      </c>
      <c r="B741" t="s">
        <v>62</v>
      </c>
      <c r="C741" t="s">
        <v>2944</v>
      </c>
      <c r="D741" t="s">
        <v>40</v>
      </c>
      <c r="G741" t="s">
        <v>5427</v>
      </c>
      <c r="I741" t="s">
        <v>4603</v>
      </c>
    </row>
    <row r="742" spans="1:9">
      <c r="A742" s="69" t="s">
        <v>5453</v>
      </c>
      <c r="B742" t="s">
        <v>62</v>
      </c>
      <c r="C742" t="s">
        <v>2945</v>
      </c>
      <c r="D742" t="s">
        <v>2946</v>
      </c>
      <c r="G742" t="s">
        <v>5427</v>
      </c>
      <c r="I742" t="s">
        <v>4603</v>
      </c>
    </row>
    <row r="743" spans="1:9">
      <c r="A743" s="69" t="s">
        <v>5453</v>
      </c>
      <c r="B743" t="s">
        <v>62</v>
      </c>
      <c r="C743" t="s">
        <v>2947</v>
      </c>
      <c r="D743" t="s">
        <v>35</v>
      </c>
      <c r="G743" t="s">
        <v>5427</v>
      </c>
      <c r="I743" t="s">
        <v>4603</v>
      </c>
    </row>
    <row r="744" spans="1:9">
      <c r="A744" s="69" t="s">
        <v>5453</v>
      </c>
      <c r="B744" t="s">
        <v>66</v>
      </c>
      <c r="C744" t="s">
        <v>2954</v>
      </c>
      <c r="D744" t="s">
        <v>40</v>
      </c>
      <c r="F744" t="s">
        <v>2955</v>
      </c>
      <c r="G744" t="s">
        <v>5427</v>
      </c>
      <c r="I744" t="s">
        <v>4607</v>
      </c>
    </row>
    <row r="745" spans="1:9">
      <c r="A745" s="69" t="s">
        <v>5453</v>
      </c>
      <c r="B745" t="s">
        <v>70</v>
      </c>
      <c r="C745" t="s">
        <v>2964</v>
      </c>
      <c r="D745" t="s">
        <v>64</v>
      </c>
      <c r="E745" t="s">
        <v>2965</v>
      </c>
      <c r="F745" t="s">
        <v>2968</v>
      </c>
      <c r="G745" t="s">
        <v>5429</v>
      </c>
      <c r="H745" t="s">
        <v>3533</v>
      </c>
      <c r="I745" t="s">
        <v>4611</v>
      </c>
    </row>
    <row r="746" spans="1:9">
      <c r="A746" s="69" t="s">
        <v>5453</v>
      </c>
      <c r="B746" t="s">
        <v>70</v>
      </c>
      <c r="C746" t="s">
        <v>2970</v>
      </c>
      <c r="D746" t="s">
        <v>36</v>
      </c>
      <c r="G746" t="s">
        <v>5427</v>
      </c>
      <c r="I746" t="s">
        <v>4611</v>
      </c>
    </row>
    <row r="747" spans="1:9">
      <c r="A747" s="69" t="s">
        <v>5453</v>
      </c>
      <c r="B747" t="s">
        <v>73</v>
      </c>
      <c r="C747" t="s">
        <v>2986</v>
      </c>
      <c r="D747" t="s">
        <v>36</v>
      </c>
      <c r="F747" t="s">
        <v>2987</v>
      </c>
      <c r="G747" t="s">
        <v>5427</v>
      </c>
      <c r="I747" t="s">
        <v>4619</v>
      </c>
    </row>
    <row r="748" spans="1:9">
      <c r="A748" s="69" t="s">
        <v>5453</v>
      </c>
      <c r="B748" t="s">
        <v>73</v>
      </c>
      <c r="C748" t="s">
        <v>2993</v>
      </c>
      <c r="D748" t="s">
        <v>65</v>
      </c>
      <c r="G748" t="s">
        <v>5427</v>
      </c>
      <c r="I748" t="s">
        <v>4619</v>
      </c>
    </row>
    <row r="749" spans="1:9">
      <c r="A749" s="69" t="s">
        <v>5453</v>
      </c>
      <c r="B749" t="s">
        <v>73</v>
      </c>
      <c r="C749" t="s">
        <v>2994</v>
      </c>
      <c r="D749" t="s">
        <v>40</v>
      </c>
      <c r="G749" t="s">
        <v>5427</v>
      </c>
      <c r="I749" t="s">
        <v>4619</v>
      </c>
    </row>
    <row r="750" spans="1:9">
      <c r="A750" s="69" t="s">
        <v>5453</v>
      </c>
      <c r="B750" t="s">
        <v>73</v>
      </c>
      <c r="C750" t="s">
        <v>2995</v>
      </c>
      <c r="D750" t="s">
        <v>42</v>
      </c>
      <c r="G750" t="s">
        <v>5427</v>
      </c>
      <c r="I750" t="s">
        <v>4619</v>
      </c>
    </row>
    <row r="751" spans="1:9">
      <c r="A751" s="69" t="s">
        <v>5453</v>
      </c>
      <c r="B751" t="s">
        <v>73</v>
      </c>
      <c r="C751" t="s">
        <v>2996</v>
      </c>
      <c r="D751" t="s">
        <v>42</v>
      </c>
      <c r="G751" t="s">
        <v>5427</v>
      </c>
      <c r="I751" t="s">
        <v>4619</v>
      </c>
    </row>
    <row r="752" spans="1:9">
      <c r="A752" s="69" t="s">
        <v>5453</v>
      </c>
      <c r="B752" t="s">
        <v>73</v>
      </c>
      <c r="C752" t="s">
        <v>2997</v>
      </c>
      <c r="D752" t="s">
        <v>2946</v>
      </c>
      <c r="G752" t="s">
        <v>5427</v>
      </c>
      <c r="I752" t="s">
        <v>4619</v>
      </c>
    </row>
    <row r="753" spans="1:11">
      <c r="A753" s="69" t="s">
        <v>5453</v>
      </c>
      <c r="B753" t="s">
        <v>73</v>
      </c>
      <c r="C753" t="s">
        <v>2998</v>
      </c>
      <c r="D753" t="s">
        <v>63</v>
      </c>
      <c r="G753" t="s">
        <v>5427</v>
      </c>
      <c r="I753" t="s">
        <v>4619</v>
      </c>
    </row>
    <row r="754" spans="1:11">
      <c r="A754" s="69" t="s">
        <v>5453</v>
      </c>
      <c r="B754" t="s">
        <v>73</v>
      </c>
      <c r="C754" t="s">
        <v>2999</v>
      </c>
      <c r="D754" t="s">
        <v>2946</v>
      </c>
      <c r="G754" t="s">
        <v>5427</v>
      </c>
      <c r="I754" t="s">
        <v>4619</v>
      </c>
    </row>
    <row r="755" spans="1:11">
      <c r="A755" s="69" t="s">
        <v>5453</v>
      </c>
      <c r="B755" t="s">
        <v>79</v>
      </c>
      <c r="C755" t="s">
        <v>3472</v>
      </c>
      <c r="D755" t="s">
        <v>44</v>
      </c>
      <c r="E755" t="s">
        <v>3473</v>
      </c>
      <c r="F755" t="s">
        <v>3474</v>
      </c>
      <c r="G755" t="s">
        <v>5429</v>
      </c>
      <c r="H755" t="s">
        <v>2665</v>
      </c>
      <c r="I755" t="s">
        <v>4623</v>
      </c>
    </row>
    <row r="756" spans="1:11">
      <c r="A756" s="69" t="s">
        <v>5453</v>
      </c>
      <c r="B756" t="s">
        <v>79</v>
      </c>
      <c r="C756" t="s">
        <v>3001</v>
      </c>
      <c r="D756" t="s">
        <v>44</v>
      </c>
      <c r="G756" t="s">
        <v>5430</v>
      </c>
      <c r="I756" t="s">
        <v>4623</v>
      </c>
    </row>
    <row r="757" spans="1:11">
      <c r="A757" s="69" t="s">
        <v>5453</v>
      </c>
      <c r="B757" t="s">
        <v>79</v>
      </c>
      <c r="C757" t="s">
        <v>3003</v>
      </c>
      <c r="D757" t="s">
        <v>44</v>
      </c>
      <c r="E757" t="s">
        <v>3004</v>
      </c>
      <c r="F757" t="s">
        <v>3006</v>
      </c>
      <c r="G757" t="s">
        <v>5431</v>
      </c>
      <c r="I757" t="s">
        <v>4623</v>
      </c>
    </row>
    <row r="758" spans="1:11">
      <c r="A758" s="69" t="s">
        <v>5453</v>
      </c>
      <c r="B758" t="s">
        <v>79</v>
      </c>
      <c r="C758" t="s">
        <v>3009</v>
      </c>
      <c r="D758" t="s">
        <v>2946</v>
      </c>
      <c r="G758" t="s">
        <v>5432</v>
      </c>
      <c r="I758" t="s">
        <v>4623</v>
      </c>
    </row>
    <row r="759" spans="1:11">
      <c r="A759" s="69" t="s">
        <v>5453</v>
      </c>
      <c r="B759" t="s">
        <v>98</v>
      </c>
      <c r="C759" t="s">
        <v>3014</v>
      </c>
      <c r="D759" t="s">
        <v>63</v>
      </c>
      <c r="G759" t="s">
        <v>5427</v>
      </c>
      <c r="I759" t="s">
        <v>4627</v>
      </c>
    </row>
    <row r="760" spans="1:11">
      <c r="A760" s="69" t="s">
        <v>5453</v>
      </c>
      <c r="B760" t="s">
        <v>87</v>
      </c>
      <c r="C760" t="s">
        <v>3046</v>
      </c>
      <c r="D760" t="s">
        <v>3047</v>
      </c>
      <c r="F760" t="s">
        <v>3049</v>
      </c>
      <c r="G760" t="s">
        <v>5433</v>
      </c>
      <c r="I760" t="s">
        <v>4658</v>
      </c>
    </row>
    <row r="761" spans="1:11">
      <c r="A761" s="69" t="s">
        <v>5453</v>
      </c>
      <c r="B761" t="s">
        <v>87</v>
      </c>
      <c r="C761" t="s">
        <v>3050</v>
      </c>
      <c r="D761" t="s">
        <v>3047</v>
      </c>
      <c r="G761" t="s">
        <v>5433</v>
      </c>
      <c r="I761" t="s">
        <v>4658</v>
      </c>
    </row>
    <row r="762" spans="1:11">
      <c r="A762" s="69" t="s">
        <v>5453</v>
      </c>
      <c r="B762" t="s">
        <v>87</v>
      </c>
      <c r="C762" t="s">
        <v>3053</v>
      </c>
      <c r="D762" t="s">
        <v>3041</v>
      </c>
      <c r="E762" t="s">
        <v>3054</v>
      </c>
      <c r="F762" t="s">
        <v>3056</v>
      </c>
      <c r="G762" t="s">
        <v>5434</v>
      </c>
      <c r="I762" t="s">
        <v>4658</v>
      </c>
    </row>
    <row r="763" spans="1:11">
      <c r="A763" s="69" t="s">
        <v>5453</v>
      </c>
      <c r="B763" t="s">
        <v>88</v>
      </c>
      <c r="C763" t="s">
        <v>3063</v>
      </c>
      <c r="D763" t="s">
        <v>3020</v>
      </c>
      <c r="G763" t="s">
        <v>5435</v>
      </c>
      <c r="I763" t="s">
        <v>4662</v>
      </c>
    </row>
    <row r="764" spans="1:11" ht="15">
      <c r="A764" s="69" t="s">
        <v>5453</v>
      </c>
      <c r="B764" t="s">
        <v>93</v>
      </c>
      <c r="C764" t="s">
        <v>3066</v>
      </c>
      <c r="E764" t="s">
        <v>666</v>
      </c>
      <c r="G764" t="s">
        <v>5436</v>
      </c>
      <c r="I764" t="s">
        <v>4666</v>
      </c>
      <c r="J764" s="218"/>
    </row>
    <row r="765" spans="1:11" ht="15">
      <c r="A765" s="69" t="s">
        <v>5453</v>
      </c>
      <c r="B765" t="s">
        <v>93</v>
      </c>
      <c r="C765" t="s">
        <v>3068</v>
      </c>
      <c r="D765" t="s">
        <v>3020</v>
      </c>
      <c r="E765" t="s">
        <v>3069</v>
      </c>
      <c r="G765" t="s">
        <v>5437</v>
      </c>
      <c r="I765" t="s">
        <v>4666</v>
      </c>
      <c r="J765" s="218"/>
    </row>
    <row r="766" spans="1:11" ht="15">
      <c r="A766" s="69" t="s">
        <v>5453</v>
      </c>
      <c r="B766" t="s">
        <v>93</v>
      </c>
      <c r="C766" t="s">
        <v>3068</v>
      </c>
      <c r="D766" t="s">
        <v>3020</v>
      </c>
      <c r="E766" t="s">
        <v>3069</v>
      </c>
      <c r="G766" t="s">
        <v>5429</v>
      </c>
      <c r="H766" t="s">
        <v>3530</v>
      </c>
      <c r="I766" t="s">
        <v>4666</v>
      </c>
      <c r="J766" s="218"/>
    </row>
    <row r="767" spans="1:11">
      <c r="A767" s="69" t="s">
        <v>5453</v>
      </c>
      <c r="B767" t="s">
        <v>93</v>
      </c>
      <c r="C767" t="s">
        <v>3071</v>
      </c>
      <c r="D767" t="s">
        <v>97</v>
      </c>
      <c r="G767" t="s">
        <v>5438</v>
      </c>
      <c r="I767" t="s">
        <v>4666</v>
      </c>
    </row>
    <row r="768" spans="1:11" ht="336">
      <c r="A768" s="69" t="s">
        <v>5454</v>
      </c>
      <c r="B768" t="s">
        <v>32</v>
      </c>
      <c r="C768" t="s">
        <v>3086</v>
      </c>
      <c r="D768" t="s">
        <v>36</v>
      </c>
      <c r="E768" t="s">
        <v>666</v>
      </c>
      <c r="F768" t="s">
        <v>3087</v>
      </c>
      <c r="G768" t="s">
        <v>5455</v>
      </c>
      <c r="H768" t="s">
        <v>666</v>
      </c>
      <c r="I768" t="s">
        <v>4599</v>
      </c>
      <c r="J768" s="218" t="s">
        <v>712</v>
      </c>
      <c r="K768" t="s">
        <v>254</v>
      </c>
    </row>
    <row r="769" spans="1:11" ht="336">
      <c r="A769" s="69" t="s">
        <v>5454</v>
      </c>
      <c r="B769" t="s">
        <v>32</v>
      </c>
      <c r="C769" t="s">
        <v>3088</v>
      </c>
      <c r="D769" t="s">
        <v>40</v>
      </c>
      <c r="E769" t="s">
        <v>666</v>
      </c>
      <c r="F769" t="s">
        <v>3089</v>
      </c>
      <c r="G769" t="s">
        <v>5455</v>
      </c>
      <c r="H769" t="s">
        <v>666</v>
      </c>
      <c r="I769" t="s">
        <v>4599</v>
      </c>
      <c r="J769" s="218" t="s">
        <v>712</v>
      </c>
      <c r="K769" t="s">
        <v>254</v>
      </c>
    </row>
    <row r="770" spans="1:11">
      <c r="A770" s="69" t="s">
        <v>5454</v>
      </c>
      <c r="B770" t="s">
        <v>32</v>
      </c>
      <c r="C770" t="s">
        <v>3090</v>
      </c>
      <c r="D770" t="s">
        <v>42</v>
      </c>
      <c r="E770" t="s">
        <v>3091</v>
      </c>
      <c r="F770" t="s">
        <v>3093</v>
      </c>
      <c r="G770" t="s">
        <v>5455</v>
      </c>
      <c r="H770" t="s">
        <v>666</v>
      </c>
      <c r="I770" t="s">
        <v>4599</v>
      </c>
      <c r="J770" t="s">
        <v>712</v>
      </c>
      <c r="K770" t="s">
        <v>254</v>
      </c>
    </row>
    <row r="771" spans="1:11" ht="336">
      <c r="A771" s="69" t="s">
        <v>5454</v>
      </c>
      <c r="B771" t="s">
        <v>32</v>
      </c>
      <c r="C771" t="s">
        <v>3095</v>
      </c>
      <c r="D771" t="s">
        <v>44</v>
      </c>
      <c r="E771" t="s">
        <v>1902</v>
      </c>
      <c r="F771" t="s">
        <v>3096</v>
      </c>
      <c r="G771" t="s">
        <v>5455</v>
      </c>
      <c r="H771" t="s">
        <v>666</v>
      </c>
      <c r="I771" t="s">
        <v>4599</v>
      </c>
      <c r="J771" s="218" t="s">
        <v>712</v>
      </c>
      <c r="K771" t="s">
        <v>254</v>
      </c>
    </row>
    <row r="772" spans="1:11" ht="15">
      <c r="A772" s="69" t="s">
        <v>5454</v>
      </c>
      <c r="B772" t="s">
        <v>32</v>
      </c>
      <c r="C772" t="s">
        <v>2910</v>
      </c>
      <c r="D772" t="s">
        <v>36</v>
      </c>
      <c r="G772" t="s">
        <v>5427</v>
      </c>
      <c r="I772" t="s">
        <v>4599</v>
      </c>
      <c r="J772" s="218"/>
    </row>
    <row r="773" spans="1:11">
      <c r="A773" s="69" t="s">
        <v>5454</v>
      </c>
      <c r="B773" t="s">
        <v>32</v>
      </c>
      <c r="C773" t="s">
        <v>3099</v>
      </c>
      <c r="D773" t="s">
        <v>2933</v>
      </c>
      <c r="E773" t="s">
        <v>3100</v>
      </c>
      <c r="F773" t="s">
        <v>3101</v>
      </c>
      <c r="G773" t="s">
        <v>5455</v>
      </c>
      <c r="H773" t="s">
        <v>677</v>
      </c>
      <c r="I773" t="s">
        <v>4599</v>
      </c>
      <c r="J773" t="s">
        <v>712</v>
      </c>
      <c r="K773" t="s">
        <v>254</v>
      </c>
    </row>
    <row r="774" spans="1:11" ht="15">
      <c r="A774" s="69" t="s">
        <v>5454</v>
      </c>
      <c r="B774" t="s">
        <v>62</v>
      </c>
      <c r="C774" t="s">
        <v>3103</v>
      </c>
      <c r="D774" t="s">
        <v>35</v>
      </c>
      <c r="E774" t="s">
        <v>3104</v>
      </c>
      <c r="F774" t="s">
        <v>3106</v>
      </c>
      <c r="G774" t="s">
        <v>5429</v>
      </c>
      <c r="H774" t="s">
        <v>3543</v>
      </c>
      <c r="I774" t="s">
        <v>4603</v>
      </c>
      <c r="J774" s="218"/>
    </row>
    <row r="775" spans="1:11">
      <c r="A775" s="69" t="s">
        <v>5454</v>
      </c>
      <c r="B775" t="s">
        <v>62</v>
      </c>
      <c r="C775" t="s">
        <v>2920</v>
      </c>
      <c r="D775" t="s">
        <v>36</v>
      </c>
      <c r="E775" t="s">
        <v>2921</v>
      </c>
      <c r="F775" t="s">
        <v>2923</v>
      </c>
      <c r="G775" t="s">
        <v>5456</v>
      </c>
      <c r="H775" t="s">
        <v>3544</v>
      </c>
      <c r="I775" t="s">
        <v>4603</v>
      </c>
      <c r="J775" t="s">
        <v>2860</v>
      </c>
      <c r="K775" t="s">
        <v>228</v>
      </c>
    </row>
    <row r="776" spans="1:11">
      <c r="A776" s="69" t="s">
        <v>5454</v>
      </c>
      <c r="B776" t="s">
        <v>62</v>
      </c>
      <c r="C776" t="s">
        <v>3110</v>
      </c>
      <c r="D776" t="s">
        <v>36</v>
      </c>
      <c r="E776" t="s">
        <v>3111</v>
      </c>
      <c r="F776" t="s">
        <v>3112</v>
      </c>
      <c r="G776" t="s">
        <v>5455</v>
      </c>
      <c r="H776" t="s">
        <v>666</v>
      </c>
      <c r="I776" t="s">
        <v>4603</v>
      </c>
      <c r="J776" t="s">
        <v>712</v>
      </c>
      <c r="K776" t="s">
        <v>254</v>
      </c>
    </row>
    <row r="777" spans="1:11">
      <c r="A777" s="69" t="s">
        <v>5454</v>
      </c>
      <c r="B777" t="s">
        <v>62</v>
      </c>
      <c r="C777" t="s">
        <v>3113</v>
      </c>
      <c r="D777" t="s">
        <v>38</v>
      </c>
      <c r="E777" t="s">
        <v>666</v>
      </c>
      <c r="G777" t="s">
        <v>5455</v>
      </c>
      <c r="H777" t="s">
        <v>666</v>
      </c>
      <c r="I777" t="s">
        <v>4603</v>
      </c>
      <c r="J777" t="s">
        <v>712</v>
      </c>
      <c r="K777" t="s">
        <v>254</v>
      </c>
    </row>
    <row r="778" spans="1:11" ht="198">
      <c r="A778" s="69" t="s">
        <v>5454</v>
      </c>
      <c r="B778" t="s">
        <v>62</v>
      </c>
      <c r="C778" t="s">
        <v>3114</v>
      </c>
      <c r="D778" t="s">
        <v>38</v>
      </c>
      <c r="E778" t="s">
        <v>3115</v>
      </c>
      <c r="F778" t="s">
        <v>3116</v>
      </c>
      <c r="G778" t="s">
        <v>5457</v>
      </c>
      <c r="H778" t="s">
        <v>1330</v>
      </c>
      <c r="I778" t="s">
        <v>4603</v>
      </c>
      <c r="J778" s="218" t="s">
        <v>2858</v>
      </c>
      <c r="K778" t="s">
        <v>666</v>
      </c>
    </row>
    <row r="779" spans="1:11" ht="409.6">
      <c r="A779" s="69" t="s">
        <v>5454</v>
      </c>
      <c r="B779" t="s">
        <v>62</v>
      </c>
      <c r="C779" t="s">
        <v>2927</v>
      </c>
      <c r="D779" t="s">
        <v>42</v>
      </c>
      <c r="E779" t="s">
        <v>2921</v>
      </c>
      <c r="F779" t="s">
        <v>2928</v>
      </c>
      <c r="G779" t="s">
        <v>5456</v>
      </c>
      <c r="H779" t="s">
        <v>3544</v>
      </c>
      <c r="I779" t="s">
        <v>4603</v>
      </c>
      <c r="J779" s="218" t="s">
        <v>2860</v>
      </c>
      <c r="K779" t="s">
        <v>228</v>
      </c>
    </row>
    <row r="780" spans="1:11">
      <c r="A780" s="69" t="s">
        <v>5454</v>
      </c>
      <c r="B780" t="s">
        <v>62</v>
      </c>
      <c r="C780" t="s">
        <v>3119</v>
      </c>
      <c r="D780" t="s">
        <v>42</v>
      </c>
      <c r="E780" t="s">
        <v>3120</v>
      </c>
      <c r="F780" t="s">
        <v>3121</v>
      </c>
      <c r="G780" t="s">
        <v>5455</v>
      </c>
      <c r="H780" t="s">
        <v>666</v>
      </c>
      <c r="I780" t="s">
        <v>4603</v>
      </c>
      <c r="J780" t="s">
        <v>712</v>
      </c>
      <c r="K780" t="s">
        <v>254</v>
      </c>
    </row>
    <row r="781" spans="1:11" ht="409.6">
      <c r="A781" s="69" t="s">
        <v>5454</v>
      </c>
      <c r="B781" t="s">
        <v>62</v>
      </c>
      <c r="C781" t="s">
        <v>2929</v>
      </c>
      <c r="D781" t="s">
        <v>44</v>
      </c>
      <c r="E781" t="s">
        <v>2921</v>
      </c>
      <c r="G781" t="s">
        <v>5456</v>
      </c>
      <c r="H781" t="s">
        <v>3544</v>
      </c>
      <c r="I781" t="s">
        <v>4603</v>
      </c>
      <c r="J781" s="218" t="s">
        <v>2860</v>
      </c>
      <c r="K781" t="s">
        <v>228</v>
      </c>
    </row>
    <row r="782" spans="1:11" ht="409.6">
      <c r="A782" s="69" t="s">
        <v>5454</v>
      </c>
      <c r="B782" t="s">
        <v>62</v>
      </c>
      <c r="C782" t="s">
        <v>2930</v>
      </c>
      <c r="D782" t="s">
        <v>64</v>
      </c>
      <c r="E782" t="s">
        <v>2921</v>
      </c>
      <c r="G782" t="s">
        <v>5456</v>
      </c>
      <c r="H782" t="s">
        <v>3544</v>
      </c>
      <c r="I782" t="s">
        <v>4603</v>
      </c>
      <c r="J782" s="218" t="s">
        <v>2860</v>
      </c>
      <c r="K782" t="s">
        <v>228</v>
      </c>
    </row>
    <row r="783" spans="1:11">
      <c r="A783" s="69" t="s">
        <v>5454</v>
      </c>
      <c r="B783" t="s">
        <v>62</v>
      </c>
      <c r="C783" t="s">
        <v>3129</v>
      </c>
      <c r="D783" t="s">
        <v>65</v>
      </c>
      <c r="E783" t="s">
        <v>3115</v>
      </c>
      <c r="F783" t="s">
        <v>3116</v>
      </c>
      <c r="G783" t="s">
        <v>5457</v>
      </c>
      <c r="H783" t="s">
        <v>1330</v>
      </c>
      <c r="I783" t="s">
        <v>4603</v>
      </c>
      <c r="J783" t="s">
        <v>2858</v>
      </c>
      <c r="K783" t="s">
        <v>666</v>
      </c>
    </row>
    <row r="784" spans="1:11" ht="15">
      <c r="A784" s="69" t="s">
        <v>5454</v>
      </c>
      <c r="B784" t="s">
        <v>62</v>
      </c>
      <c r="C784" t="s">
        <v>2932</v>
      </c>
      <c r="D784" t="s">
        <v>2933</v>
      </c>
      <c r="G784" t="s">
        <v>5427</v>
      </c>
      <c r="I784" t="s">
        <v>4603</v>
      </c>
      <c r="J784" s="218"/>
    </row>
    <row r="785" spans="1:11" ht="15">
      <c r="A785" s="69" t="s">
        <v>5454</v>
      </c>
      <c r="B785" t="s">
        <v>62</v>
      </c>
      <c r="C785" t="s">
        <v>2934</v>
      </c>
      <c r="D785" t="s">
        <v>2933</v>
      </c>
      <c r="G785" t="s">
        <v>5427</v>
      </c>
      <c r="I785" t="s">
        <v>4603</v>
      </c>
      <c r="J785" s="218"/>
    </row>
    <row r="786" spans="1:11" ht="15">
      <c r="A786" s="69" t="s">
        <v>5454</v>
      </c>
      <c r="B786" t="s">
        <v>62</v>
      </c>
      <c r="C786" t="s">
        <v>2935</v>
      </c>
      <c r="D786" t="s">
        <v>2936</v>
      </c>
      <c r="G786" t="s">
        <v>5427</v>
      </c>
      <c r="I786" t="s">
        <v>4603</v>
      </c>
      <c r="J786" s="218"/>
    </row>
    <row r="787" spans="1:11" ht="15">
      <c r="A787" s="69" t="s">
        <v>5454</v>
      </c>
      <c r="B787" t="s">
        <v>62</v>
      </c>
      <c r="C787" t="s">
        <v>2937</v>
      </c>
      <c r="D787" t="s">
        <v>2938</v>
      </c>
      <c r="G787" t="s">
        <v>5427</v>
      </c>
      <c r="I787" t="s">
        <v>4603</v>
      </c>
      <c r="J787" s="218"/>
    </row>
    <row r="788" spans="1:11">
      <c r="A788" s="69" t="s">
        <v>5454</v>
      </c>
      <c r="B788" t="s">
        <v>62</v>
      </c>
      <c r="C788" t="s">
        <v>2939</v>
      </c>
      <c r="D788" t="s">
        <v>2938</v>
      </c>
      <c r="G788" t="s">
        <v>5427</v>
      </c>
      <c r="I788" t="s">
        <v>4603</v>
      </c>
    </row>
    <row r="789" spans="1:11" ht="15">
      <c r="A789" s="69" t="s">
        <v>5454</v>
      </c>
      <c r="B789" t="s">
        <v>62</v>
      </c>
      <c r="C789" t="s">
        <v>2940</v>
      </c>
      <c r="D789" t="s">
        <v>2938</v>
      </c>
      <c r="G789" t="s">
        <v>5427</v>
      </c>
      <c r="I789" t="s">
        <v>4603</v>
      </c>
      <c r="J789" s="218"/>
    </row>
    <row r="790" spans="1:11" ht="15">
      <c r="A790" s="69" t="s">
        <v>5454</v>
      </c>
      <c r="B790" t="s">
        <v>62</v>
      </c>
      <c r="C790" t="s">
        <v>2941</v>
      </c>
      <c r="D790" t="s">
        <v>2938</v>
      </c>
      <c r="G790" t="s">
        <v>5427</v>
      </c>
      <c r="I790" t="s">
        <v>4603</v>
      </c>
      <c r="J790" s="218"/>
    </row>
    <row r="791" spans="1:11" ht="15">
      <c r="A791" s="69" t="s">
        <v>5454</v>
      </c>
      <c r="B791" t="s">
        <v>62</v>
      </c>
      <c r="C791" t="s">
        <v>2942</v>
      </c>
      <c r="D791" t="s">
        <v>36</v>
      </c>
      <c r="G791" t="s">
        <v>5427</v>
      </c>
      <c r="I791" t="s">
        <v>4603</v>
      </c>
      <c r="J791" s="218"/>
    </row>
    <row r="792" spans="1:11">
      <c r="A792" s="69" t="s">
        <v>5454</v>
      </c>
      <c r="B792" t="s">
        <v>62</v>
      </c>
      <c r="C792" t="s">
        <v>2943</v>
      </c>
      <c r="D792" t="s">
        <v>35</v>
      </c>
      <c r="G792" t="s">
        <v>5427</v>
      </c>
      <c r="I792" t="s">
        <v>4603</v>
      </c>
    </row>
    <row r="793" spans="1:11" ht="15">
      <c r="A793" s="69" t="s">
        <v>5454</v>
      </c>
      <c r="B793" t="s">
        <v>62</v>
      </c>
      <c r="C793" t="s">
        <v>2944</v>
      </c>
      <c r="D793" t="s">
        <v>40</v>
      </c>
      <c r="G793" t="s">
        <v>5427</v>
      </c>
      <c r="I793" t="s">
        <v>4603</v>
      </c>
      <c r="J793" s="218"/>
    </row>
    <row r="794" spans="1:11" ht="15">
      <c r="A794" s="69" t="s">
        <v>5454</v>
      </c>
      <c r="B794" t="s">
        <v>62</v>
      </c>
      <c r="C794" t="s">
        <v>2945</v>
      </c>
      <c r="D794" t="s">
        <v>2946</v>
      </c>
      <c r="G794" t="s">
        <v>5427</v>
      </c>
      <c r="I794" t="s">
        <v>4603</v>
      </c>
      <c r="J794" s="218"/>
    </row>
    <row r="795" spans="1:11" ht="15">
      <c r="A795" s="69" t="s">
        <v>5454</v>
      </c>
      <c r="B795" t="s">
        <v>62</v>
      </c>
      <c r="C795" t="s">
        <v>2947</v>
      </c>
      <c r="D795" t="s">
        <v>35</v>
      </c>
      <c r="G795" t="s">
        <v>5427</v>
      </c>
      <c r="I795" t="s">
        <v>4603</v>
      </c>
      <c r="J795" s="218"/>
    </row>
    <row r="796" spans="1:11">
      <c r="A796" s="69" t="s">
        <v>5454</v>
      </c>
      <c r="B796" t="s">
        <v>62</v>
      </c>
      <c r="C796" t="s">
        <v>2948</v>
      </c>
      <c r="D796" t="s">
        <v>42</v>
      </c>
      <c r="E796" t="s">
        <v>2921</v>
      </c>
      <c r="F796" t="s">
        <v>2949</v>
      </c>
      <c r="G796" t="s">
        <v>5456</v>
      </c>
      <c r="H796" t="s">
        <v>3544</v>
      </c>
      <c r="I796" t="s">
        <v>4603</v>
      </c>
      <c r="J796" t="s">
        <v>2860</v>
      </c>
      <c r="K796" t="s">
        <v>228</v>
      </c>
    </row>
    <row r="797" spans="1:11">
      <c r="A797" s="69" t="s">
        <v>5454</v>
      </c>
      <c r="B797" t="s">
        <v>62</v>
      </c>
      <c r="C797" t="s">
        <v>3132</v>
      </c>
      <c r="D797" t="s">
        <v>35</v>
      </c>
      <c r="E797" t="s">
        <v>666</v>
      </c>
      <c r="F797" t="s">
        <v>3133</v>
      </c>
      <c r="G797" t="s">
        <v>5455</v>
      </c>
      <c r="H797" t="s">
        <v>666</v>
      </c>
      <c r="I797" t="s">
        <v>4603</v>
      </c>
      <c r="J797" t="s">
        <v>712</v>
      </c>
      <c r="K797" t="s">
        <v>254</v>
      </c>
    </row>
    <row r="798" spans="1:11" ht="198">
      <c r="A798" s="69" t="s">
        <v>5454</v>
      </c>
      <c r="B798" t="s">
        <v>62</v>
      </c>
      <c r="C798" t="s">
        <v>3135</v>
      </c>
      <c r="D798" t="s">
        <v>3136</v>
      </c>
      <c r="E798" t="s">
        <v>1330</v>
      </c>
      <c r="F798" t="s">
        <v>3137</v>
      </c>
      <c r="G798" t="s">
        <v>5457</v>
      </c>
      <c r="H798" t="s">
        <v>1330</v>
      </c>
      <c r="I798" t="s">
        <v>4603</v>
      </c>
      <c r="J798" s="218" t="s">
        <v>2858</v>
      </c>
      <c r="K798" t="s">
        <v>666</v>
      </c>
    </row>
    <row r="799" spans="1:11" ht="336">
      <c r="A799" s="69" t="s">
        <v>5454</v>
      </c>
      <c r="B799" t="s">
        <v>66</v>
      </c>
      <c r="C799" t="s">
        <v>3139</v>
      </c>
      <c r="D799" t="s">
        <v>35</v>
      </c>
      <c r="E799" t="s">
        <v>666</v>
      </c>
      <c r="F799" t="s">
        <v>3140</v>
      </c>
      <c r="G799" t="s">
        <v>5455</v>
      </c>
      <c r="H799" t="s">
        <v>666</v>
      </c>
      <c r="I799" t="s">
        <v>4607</v>
      </c>
      <c r="J799" s="218" t="s">
        <v>712</v>
      </c>
      <c r="K799" t="s">
        <v>254</v>
      </c>
    </row>
    <row r="800" spans="1:11" ht="336">
      <c r="A800" s="69" t="s">
        <v>5454</v>
      </c>
      <c r="B800" t="s">
        <v>66</v>
      </c>
      <c r="C800" t="s">
        <v>3142</v>
      </c>
      <c r="D800" t="s">
        <v>35</v>
      </c>
      <c r="E800" t="s">
        <v>666</v>
      </c>
      <c r="F800" t="s">
        <v>3143</v>
      </c>
      <c r="G800" t="s">
        <v>5455</v>
      </c>
      <c r="H800" t="s">
        <v>666</v>
      </c>
      <c r="I800" t="s">
        <v>4607</v>
      </c>
      <c r="J800" s="218" t="s">
        <v>712</v>
      </c>
      <c r="K800" t="s">
        <v>254</v>
      </c>
    </row>
    <row r="801" spans="1:11">
      <c r="A801" s="69" t="s">
        <v>5454</v>
      </c>
      <c r="B801" t="s">
        <v>66</v>
      </c>
      <c r="C801" t="s">
        <v>3165</v>
      </c>
      <c r="D801" t="s">
        <v>2933</v>
      </c>
      <c r="E801" t="s">
        <v>666</v>
      </c>
      <c r="G801" t="s">
        <v>5455</v>
      </c>
      <c r="H801" t="s">
        <v>666</v>
      </c>
      <c r="I801" t="s">
        <v>4607</v>
      </c>
      <c r="J801" t="s">
        <v>712</v>
      </c>
      <c r="K801" t="s">
        <v>254</v>
      </c>
    </row>
    <row r="802" spans="1:11">
      <c r="A802" s="69" t="s">
        <v>5454</v>
      </c>
      <c r="B802" t="s">
        <v>66</v>
      </c>
      <c r="C802" t="s">
        <v>2954</v>
      </c>
      <c r="D802" t="s">
        <v>40</v>
      </c>
      <c r="F802" t="s">
        <v>2955</v>
      </c>
      <c r="G802" t="s">
        <v>5427</v>
      </c>
      <c r="I802" t="s">
        <v>4607</v>
      </c>
    </row>
    <row r="803" spans="1:11" ht="336">
      <c r="A803" s="69" t="s">
        <v>5454</v>
      </c>
      <c r="B803" t="s">
        <v>70</v>
      </c>
      <c r="C803" t="s">
        <v>3171</v>
      </c>
      <c r="D803" t="s">
        <v>40</v>
      </c>
      <c r="E803" t="s">
        <v>3172</v>
      </c>
      <c r="F803" t="s">
        <v>3173</v>
      </c>
      <c r="G803" t="s">
        <v>5455</v>
      </c>
      <c r="H803" t="s">
        <v>666</v>
      </c>
      <c r="I803" t="s">
        <v>4611</v>
      </c>
      <c r="J803" s="218" t="s">
        <v>712</v>
      </c>
      <c r="K803" t="s">
        <v>254</v>
      </c>
    </row>
    <row r="804" spans="1:11" ht="409.6">
      <c r="A804" s="69" t="s">
        <v>5454</v>
      </c>
      <c r="B804" t="s">
        <v>70</v>
      </c>
      <c r="C804" t="s">
        <v>2957</v>
      </c>
      <c r="D804" t="s">
        <v>42</v>
      </c>
      <c r="E804" t="s">
        <v>2921</v>
      </c>
      <c r="F804" t="s">
        <v>2958</v>
      </c>
      <c r="G804" t="s">
        <v>5456</v>
      </c>
      <c r="H804" t="s">
        <v>3544</v>
      </c>
      <c r="I804" t="s">
        <v>4611</v>
      </c>
      <c r="J804" s="218" t="s">
        <v>2860</v>
      </c>
      <c r="K804" t="s">
        <v>228</v>
      </c>
    </row>
    <row r="805" spans="1:11">
      <c r="A805" s="69" t="s">
        <v>5454</v>
      </c>
      <c r="B805" t="s">
        <v>70</v>
      </c>
      <c r="C805" t="s">
        <v>2959</v>
      </c>
      <c r="D805" t="s">
        <v>42</v>
      </c>
      <c r="E805" t="s">
        <v>2960</v>
      </c>
      <c r="F805" t="s">
        <v>2962</v>
      </c>
      <c r="G805" t="s">
        <v>5456</v>
      </c>
      <c r="H805" t="s">
        <v>3177</v>
      </c>
      <c r="I805" t="s">
        <v>4611</v>
      </c>
      <c r="J805" t="s">
        <v>2860</v>
      </c>
      <c r="K805" t="s">
        <v>228</v>
      </c>
    </row>
    <row r="806" spans="1:11">
      <c r="A806" s="69" t="s">
        <v>5454</v>
      </c>
      <c r="B806" t="s">
        <v>70</v>
      </c>
      <c r="C806" t="s">
        <v>3181</v>
      </c>
      <c r="D806" t="s">
        <v>44</v>
      </c>
      <c r="E806" t="s">
        <v>3182</v>
      </c>
      <c r="F806" t="s">
        <v>3183</v>
      </c>
      <c r="G806" t="s">
        <v>5457</v>
      </c>
      <c r="H806" t="s">
        <v>1330</v>
      </c>
      <c r="I806" t="s">
        <v>4611</v>
      </c>
      <c r="J806" t="s">
        <v>2858</v>
      </c>
      <c r="K806" t="s">
        <v>666</v>
      </c>
    </row>
    <row r="807" spans="1:11">
      <c r="A807" s="69" t="s">
        <v>5454</v>
      </c>
      <c r="B807" t="s">
        <v>70</v>
      </c>
      <c r="C807" t="s">
        <v>3184</v>
      </c>
      <c r="D807" t="s">
        <v>63</v>
      </c>
      <c r="E807" t="s">
        <v>666</v>
      </c>
      <c r="F807" t="s">
        <v>3185</v>
      </c>
      <c r="G807" t="s">
        <v>5455</v>
      </c>
      <c r="H807" t="s">
        <v>666</v>
      </c>
      <c r="I807" t="s">
        <v>4611</v>
      </c>
      <c r="J807" t="s">
        <v>712</v>
      </c>
      <c r="K807" t="s">
        <v>254</v>
      </c>
    </row>
    <row r="808" spans="1:11">
      <c r="A808" s="69" t="s">
        <v>5454</v>
      </c>
      <c r="B808" t="s">
        <v>70</v>
      </c>
      <c r="C808" t="s">
        <v>2963</v>
      </c>
      <c r="D808" t="s">
        <v>63</v>
      </c>
      <c r="E808" t="s">
        <v>2921</v>
      </c>
      <c r="F808" t="s">
        <v>2958</v>
      </c>
      <c r="G808" t="s">
        <v>5456</v>
      </c>
      <c r="H808" t="s">
        <v>3544</v>
      </c>
      <c r="I808" t="s">
        <v>4611</v>
      </c>
      <c r="J808" t="s">
        <v>2860</v>
      </c>
      <c r="K808" t="s">
        <v>228</v>
      </c>
    </row>
    <row r="809" spans="1:11">
      <c r="A809" s="69" t="s">
        <v>5454</v>
      </c>
      <c r="B809" t="s">
        <v>70</v>
      </c>
      <c r="C809" t="s">
        <v>3186</v>
      </c>
      <c r="D809" t="s">
        <v>65</v>
      </c>
      <c r="E809" t="s">
        <v>1330</v>
      </c>
      <c r="F809" t="s">
        <v>3187</v>
      </c>
      <c r="G809" t="s">
        <v>5457</v>
      </c>
      <c r="H809" t="s">
        <v>1330</v>
      </c>
      <c r="I809" t="s">
        <v>4611</v>
      </c>
      <c r="J809" t="s">
        <v>2858</v>
      </c>
      <c r="K809" t="s">
        <v>666</v>
      </c>
    </row>
    <row r="810" spans="1:11">
      <c r="A810" s="69" t="s">
        <v>5454</v>
      </c>
      <c r="B810" t="s">
        <v>70</v>
      </c>
      <c r="C810" t="s">
        <v>2969</v>
      </c>
      <c r="D810" t="s">
        <v>35</v>
      </c>
      <c r="E810" t="s">
        <v>2921</v>
      </c>
      <c r="G810" t="s">
        <v>5456</v>
      </c>
      <c r="H810" t="s">
        <v>3544</v>
      </c>
      <c r="I810" t="s">
        <v>4611</v>
      </c>
      <c r="J810" t="s">
        <v>2860</v>
      </c>
      <c r="K810" t="s">
        <v>228</v>
      </c>
    </row>
    <row r="811" spans="1:11">
      <c r="A811" s="69" t="s">
        <v>5454</v>
      </c>
      <c r="B811" t="s">
        <v>70</v>
      </c>
      <c r="C811" t="s">
        <v>2970</v>
      </c>
      <c r="D811" t="s">
        <v>36</v>
      </c>
      <c r="G811" t="s">
        <v>5427</v>
      </c>
      <c r="I811" t="s">
        <v>4611</v>
      </c>
    </row>
    <row r="812" spans="1:11">
      <c r="A812" s="69" t="s">
        <v>5454</v>
      </c>
      <c r="B812" t="s">
        <v>70</v>
      </c>
      <c r="C812" t="s">
        <v>3188</v>
      </c>
      <c r="D812" t="s">
        <v>3189</v>
      </c>
      <c r="E812" t="s">
        <v>666</v>
      </c>
      <c r="F812" t="s">
        <v>3190</v>
      </c>
      <c r="G812" t="s">
        <v>5455</v>
      </c>
      <c r="H812" t="s">
        <v>666</v>
      </c>
      <c r="I812" t="s">
        <v>4611</v>
      </c>
      <c r="J812" t="s">
        <v>712</v>
      </c>
      <c r="K812" t="s">
        <v>254</v>
      </c>
    </row>
    <row r="813" spans="1:11" ht="336">
      <c r="A813" s="69" t="s">
        <v>5454</v>
      </c>
      <c r="B813" t="s">
        <v>71</v>
      </c>
      <c r="C813" t="s">
        <v>3194</v>
      </c>
      <c r="D813" t="s">
        <v>38</v>
      </c>
      <c r="E813" t="s">
        <v>666</v>
      </c>
      <c r="F813" t="s">
        <v>3195</v>
      </c>
      <c r="G813" t="s">
        <v>5455</v>
      </c>
      <c r="H813" t="s">
        <v>666</v>
      </c>
      <c r="I813" t="s">
        <v>4615</v>
      </c>
      <c r="J813" s="218" t="s">
        <v>712</v>
      </c>
      <c r="K813" t="s">
        <v>254</v>
      </c>
    </row>
    <row r="814" spans="1:11" ht="409.6">
      <c r="A814" s="69" t="s">
        <v>5454</v>
      </c>
      <c r="B814" t="s">
        <v>71</v>
      </c>
      <c r="C814" t="s">
        <v>2978</v>
      </c>
      <c r="D814" t="s">
        <v>40</v>
      </c>
      <c r="E814" t="s">
        <v>2921</v>
      </c>
      <c r="G814" t="s">
        <v>5456</v>
      </c>
      <c r="H814" t="s">
        <v>3544</v>
      </c>
      <c r="I814" t="s">
        <v>4615</v>
      </c>
      <c r="J814" s="218" t="s">
        <v>2860</v>
      </c>
      <c r="K814" t="s">
        <v>228</v>
      </c>
    </row>
    <row r="815" spans="1:11">
      <c r="A815" s="69" t="s">
        <v>5454</v>
      </c>
      <c r="B815" t="s">
        <v>71</v>
      </c>
      <c r="C815" t="s">
        <v>3198</v>
      </c>
      <c r="D815" t="s">
        <v>40</v>
      </c>
      <c r="E815" t="s">
        <v>666</v>
      </c>
      <c r="F815" t="s">
        <v>3199</v>
      </c>
      <c r="G815" t="s">
        <v>5455</v>
      </c>
      <c r="H815" t="s">
        <v>666</v>
      </c>
      <c r="I815" t="s">
        <v>4615</v>
      </c>
      <c r="J815" t="s">
        <v>712</v>
      </c>
      <c r="K815" t="s">
        <v>254</v>
      </c>
    </row>
    <row r="816" spans="1:11" ht="409.6">
      <c r="A816" s="69" t="s">
        <v>5454</v>
      </c>
      <c r="B816" t="s">
        <v>71</v>
      </c>
      <c r="C816" t="s">
        <v>2979</v>
      </c>
      <c r="D816" t="s">
        <v>42</v>
      </c>
      <c r="E816" t="s">
        <v>2960</v>
      </c>
      <c r="G816" t="s">
        <v>5456</v>
      </c>
      <c r="H816" t="s">
        <v>3177</v>
      </c>
      <c r="I816" t="s">
        <v>4615</v>
      </c>
      <c r="J816" s="218" t="s">
        <v>2860</v>
      </c>
      <c r="K816" t="s">
        <v>228</v>
      </c>
    </row>
    <row r="817" spans="1:11" ht="409.6">
      <c r="A817" s="69" t="s">
        <v>5454</v>
      </c>
      <c r="B817" t="s">
        <v>71</v>
      </c>
      <c r="C817" t="s">
        <v>2980</v>
      </c>
      <c r="D817" t="s">
        <v>64</v>
      </c>
      <c r="E817" t="s">
        <v>2921</v>
      </c>
      <c r="F817" t="s">
        <v>2981</v>
      </c>
      <c r="G817" t="s">
        <v>5456</v>
      </c>
      <c r="H817" t="s">
        <v>3544</v>
      </c>
      <c r="I817" t="s">
        <v>4615</v>
      </c>
      <c r="J817" s="218" t="s">
        <v>2860</v>
      </c>
      <c r="K817" t="s">
        <v>228</v>
      </c>
    </row>
    <row r="818" spans="1:11">
      <c r="A818" s="69" t="s">
        <v>5454</v>
      </c>
      <c r="B818" t="s">
        <v>71</v>
      </c>
      <c r="C818" t="s">
        <v>3220</v>
      </c>
      <c r="E818" t="s">
        <v>3221</v>
      </c>
      <c r="F818" t="s">
        <v>3222</v>
      </c>
      <c r="G818" t="s">
        <v>5455</v>
      </c>
      <c r="H818" t="s">
        <v>666</v>
      </c>
      <c r="I818" t="s">
        <v>4615</v>
      </c>
      <c r="J818" t="s">
        <v>712</v>
      </c>
      <c r="K818" t="s">
        <v>254</v>
      </c>
    </row>
    <row r="819" spans="1:11" ht="198">
      <c r="A819" s="69" t="s">
        <v>5454</v>
      </c>
      <c r="B819" t="s">
        <v>71</v>
      </c>
      <c r="C819" t="s">
        <v>3223</v>
      </c>
      <c r="D819" t="s">
        <v>3224</v>
      </c>
      <c r="E819" t="s">
        <v>1330</v>
      </c>
      <c r="G819" t="s">
        <v>5457</v>
      </c>
      <c r="H819" t="s">
        <v>1330</v>
      </c>
      <c r="I819" t="s">
        <v>4615</v>
      </c>
      <c r="J819" s="218" t="s">
        <v>2858</v>
      </c>
      <c r="K819" t="s">
        <v>666</v>
      </c>
    </row>
    <row r="820" spans="1:11" ht="336">
      <c r="A820" s="69" t="s">
        <v>5454</v>
      </c>
      <c r="B820" t="s">
        <v>73</v>
      </c>
      <c r="C820" t="s">
        <v>3226</v>
      </c>
      <c r="D820" t="s">
        <v>36</v>
      </c>
      <c r="E820" t="s">
        <v>666</v>
      </c>
      <c r="G820" t="s">
        <v>5455</v>
      </c>
      <c r="H820" t="s">
        <v>666</v>
      </c>
      <c r="I820" t="s">
        <v>4619</v>
      </c>
      <c r="J820" s="218" t="s">
        <v>712</v>
      </c>
      <c r="K820" t="s">
        <v>254</v>
      </c>
    </row>
    <row r="821" spans="1:11" ht="336">
      <c r="A821" s="69" t="s">
        <v>5454</v>
      </c>
      <c r="B821" t="s">
        <v>73</v>
      </c>
      <c r="C821" t="s">
        <v>3229</v>
      </c>
      <c r="D821" t="s">
        <v>42</v>
      </c>
      <c r="E821" t="s">
        <v>3230</v>
      </c>
      <c r="F821" t="s">
        <v>3231</v>
      </c>
      <c r="G821" t="s">
        <v>5455</v>
      </c>
      <c r="H821" t="s">
        <v>666</v>
      </c>
      <c r="I821" t="s">
        <v>4619</v>
      </c>
      <c r="J821" s="218" t="s">
        <v>712</v>
      </c>
      <c r="K821" t="s">
        <v>254</v>
      </c>
    </row>
    <row r="822" spans="1:11" ht="409.6">
      <c r="A822" s="69" t="s">
        <v>5454</v>
      </c>
      <c r="B822" t="s">
        <v>73</v>
      </c>
      <c r="C822" t="s">
        <v>2985</v>
      </c>
      <c r="D822" t="s">
        <v>36</v>
      </c>
      <c r="E822" t="s">
        <v>2960</v>
      </c>
      <c r="G822" t="s">
        <v>5456</v>
      </c>
      <c r="H822" t="s">
        <v>3177</v>
      </c>
      <c r="I822" t="s">
        <v>4619</v>
      </c>
      <c r="J822" s="218" t="s">
        <v>2860</v>
      </c>
      <c r="K822" t="s">
        <v>228</v>
      </c>
    </row>
    <row r="823" spans="1:11">
      <c r="A823" s="69" t="s">
        <v>5454</v>
      </c>
      <c r="B823" t="s">
        <v>73</v>
      </c>
      <c r="C823" t="s">
        <v>2986</v>
      </c>
      <c r="D823" t="s">
        <v>36</v>
      </c>
      <c r="F823" t="s">
        <v>2987</v>
      </c>
      <c r="G823" t="s">
        <v>5427</v>
      </c>
      <c r="I823" t="s">
        <v>4619</v>
      </c>
    </row>
    <row r="824" spans="1:11" ht="336">
      <c r="A824" s="69" t="s">
        <v>5454</v>
      </c>
      <c r="B824" t="s">
        <v>73</v>
      </c>
      <c r="C824" t="s">
        <v>3238</v>
      </c>
      <c r="D824" t="s">
        <v>40</v>
      </c>
      <c r="E824" t="s">
        <v>3239</v>
      </c>
      <c r="F824" t="s">
        <v>3240</v>
      </c>
      <c r="G824" t="s">
        <v>5455</v>
      </c>
      <c r="H824" t="s">
        <v>666</v>
      </c>
      <c r="I824" t="s">
        <v>4619</v>
      </c>
      <c r="J824" s="218" t="s">
        <v>712</v>
      </c>
      <c r="K824" t="s">
        <v>254</v>
      </c>
    </row>
    <row r="825" spans="1:11" ht="336">
      <c r="A825" s="69" t="s">
        <v>5454</v>
      </c>
      <c r="B825" t="s">
        <v>73</v>
      </c>
      <c r="C825" t="s">
        <v>3243</v>
      </c>
      <c r="D825" t="s">
        <v>40</v>
      </c>
      <c r="E825" t="s">
        <v>666</v>
      </c>
      <c r="F825" t="s">
        <v>3244</v>
      </c>
      <c r="G825" t="s">
        <v>5455</v>
      </c>
      <c r="H825" t="s">
        <v>666</v>
      </c>
      <c r="I825" t="s">
        <v>4619</v>
      </c>
      <c r="J825" s="218" t="s">
        <v>712</v>
      </c>
      <c r="K825" t="s">
        <v>254</v>
      </c>
    </row>
    <row r="826" spans="1:11">
      <c r="A826" s="69" t="s">
        <v>5454</v>
      </c>
      <c r="B826" t="s">
        <v>73</v>
      </c>
      <c r="C826" t="s">
        <v>3247</v>
      </c>
      <c r="D826" t="s">
        <v>42</v>
      </c>
      <c r="E826" t="s">
        <v>3239</v>
      </c>
      <c r="F826" t="s">
        <v>3248</v>
      </c>
      <c r="G826" t="s">
        <v>5455</v>
      </c>
      <c r="H826" t="s">
        <v>666</v>
      </c>
      <c r="I826" t="s">
        <v>4619</v>
      </c>
      <c r="J826" t="s">
        <v>712</v>
      </c>
      <c r="K826" t="s">
        <v>254</v>
      </c>
    </row>
    <row r="827" spans="1:11">
      <c r="A827" s="69" t="s">
        <v>5454</v>
      </c>
      <c r="B827" t="s">
        <v>73</v>
      </c>
      <c r="C827" t="s">
        <v>2988</v>
      </c>
      <c r="D827" t="s">
        <v>42</v>
      </c>
      <c r="E827" t="s">
        <v>2989</v>
      </c>
      <c r="F827" t="s">
        <v>2990</v>
      </c>
      <c r="G827" t="s">
        <v>5456</v>
      </c>
      <c r="H827" t="s">
        <v>3544</v>
      </c>
      <c r="I827" t="s">
        <v>4619</v>
      </c>
      <c r="J827" t="s">
        <v>2860</v>
      </c>
      <c r="K827" t="s">
        <v>228</v>
      </c>
    </row>
    <row r="828" spans="1:11" ht="336">
      <c r="A828" s="69" t="s">
        <v>5454</v>
      </c>
      <c r="B828" t="s">
        <v>73</v>
      </c>
      <c r="C828" t="s">
        <v>3252</v>
      </c>
      <c r="D828" t="s">
        <v>42</v>
      </c>
      <c r="E828" t="s">
        <v>666</v>
      </c>
      <c r="F828" t="s">
        <v>3253</v>
      </c>
      <c r="G828" t="s">
        <v>5455</v>
      </c>
      <c r="H828" t="s">
        <v>666</v>
      </c>
      <c r="I828" t="s">
        <v>4619</v>
      </c>
      <c r="J828" s="218" t="s">
        <v>712</v>
      </c>
      <c r="K828" t="s">
        <v>254</v>
      </c>
    </row>
    <row r="829" spans="1:11">
      <c r="A829" s="69" t="s">
        <v>5454</v>
      </c>
      <c r="B829" t="s">
        <v>73</v>
      </c>
      <c r="C829" t="s">
        <v>2991</v>
      </c>
      <c r="D829" t="s">
        <v>44</v>
      </c>
      <c r="E829" t="s">
        <v>2921</v>
      </c>
      <c r="F829" t="s">
        <v>2992</v>
      </c>
      <c r="G829" t="s">
        <v>5456</v>
      </c>
      <c r="H829" t="s">
        <v>3544</v>
      </c>
      <c r="I829" t="s">
        <v>4619</v>
      </c>
      <c r="J829" t="s">
        <v>2860</v>
      </c>
      <c r="K829" t="s">
        <v>228</v>
      </c>
    </row>
    <row r="830" spans="1:11" ht="336">
      <c r="A830" s="69" t="s">
        <v>5454</v>
      </c>
      <c r="B830" t="s">
        <v>73</v>
      </c>
      <c r="C830" t="s">
        <v>3262</v>
      </c>
      <c r="D830" t="s">
        <v>2946</v>
      </c>
      <c r="E830" t="s">
        <v>3263</v>
      </c>
      <c r="F830" t="s">
        <v>3264</v>
      </c>
      <c r="G830" t="s">
        <v>5455</v>
      </c>
      <c r="H830" t="s">
        <v>666</v>
      </c>
      <c r="I830" t="s">
        <v>4619</v>
      </c>
      <c r="J830" s="218" t="s">
        <v>712</v>
      </c>
      <c r="K830" t="s">
        <v>254</v>
      </c>
    </row>
    <row r="831" spans="1:11" ht="15">
      <c r="A831" s="69" t="s">
        <v>5454</v>
      </c>
      <c r="B831" t="s">
        <v>73</v>
      </c>
      <c r="C831" t="s">
        <v>2993</v>
      </c>
      <c r="D831" t="s">
        <v>65</v>
      </c>
      <c r="G831" t="s">
        <v>5427</v>
      </c>
      <c r="I831" t="s">
        <v>4619</v>
      </c>
      <c r="J831" s="218"/>
    </row>
    <row r="832" spans="1:11">
      <c r="A832" s="69" t="s">
        <v>5454</v>
      </c>
      <c r="B832" t="s">
        <v>73</v>
      </c>
      <c r="C832" t="s">
        <v>2994</v>
      </c>
      <c r="D832" t="s">
        <v>40</v>
      </c>
      <c r="G832" t="s">
        <v>5427</v>
      </c>
      <c r="I832" t="s">
        <v>4619</v>
      </c>
    </row>
    <row r="833" spans="1:11" ht="15">
      <c r="A833" s="69" t="s">
        <v>5454</v>
      </c>
      <c r="B833" t="s">
        <v>73</v>
      </c>
      <c r="C833" t="s">
        <v>2995</v>
      </c>
      <c r="D833" t="s">
        <v>42</v>
      </c>
      <c r="G833" t="s">
        <v>5427</v>
      </c>
      <c r="I833" t="s">
        <v>4619</v>
      </c>
      <c r="J833" s="218"/>
    </row>
    <row r="834" spans="1:11" ht="15">
      <c r="A834" s="69" t="s">
        <v>5454</v>
      </c>
      <c r="B834" t="s">
        <v>73</v>
      </c>
      <c r="C834" t="s">
        <v>2996</v>
      </c>
      <c r="D834" t="s">
        <v>42</v>
      </c>
      <c r="G834" t="s">
        <v>5427</v>
      </c>
      <c r="I834" t="s">
        <v>4619</v>
      </c>
      <c r="J834" s="218"/>
    </row>
    <row r="835" spans="1:11" ht="15">
      <c r="A835" s="69" t="s">
        <v>5454</v>
      </c>
      <c r="B835" t="s">
        <v>73</v>
      </c>
      <c r="C835" t="s">
        <v>2997</v>
      </c>
      <c r="D835" t="s">
        <v>2946</v>
      </c>
      <c r="G835" t="s">
        <v>5427</v>
      </c>
      <c r="I835" t="s">
        <v>4619</v>
      </c>
      <c r="J835" s="218"/>
    </row>
    <row r="836" spans="1:11" ht="15">
      <c r="A836" s="69" t="s">
        <v>5454</v>
      </c>
      <c r="B836" t="s">
        <v>73</v>
      </c>
      <c r="C836" t="s">
        <v>2998</v>
      </c>
      <c r="D836" t="s">
        <v>63</v>
      </c>
      <c r="G836" t="s">
        <v>5427</v>
      </c>
      <c r="I836" t="s">
        <v>4619</v>
      </c>
      <c r="J836" s="218"/>
    </row>
    <row r="837" spans="1:11" ht="15">
      <c r="A837" s="69" t="s">
        <v>5454</v>
      </c>
      <c r="B837" t="s">
        <v>73</v>
      </c>
      <c r="C837" t="s">
        <v>2999</v>
      </c>
      <c r="D837" t="s">
        <v>2946</v>
      </c>
      <c r="G837" t="s">
        <v>5427</v>
      </c>
      <c r="I837" t="s">
        <v>4619</v>
      </c>
      <c r="J837" s="218"/>
    </row>
    <row r="838" spans="1:11" ht="336">
      <c r="A838" s="69" t="s">
        <v>5454</v>
      </c>
      <c r="B838" t="s">
        <v>79</v>
      </c>
      <c r="C838" t="s">
        <v>3279</v>
      </c>
      <c r="D838" t="s">
        <v>38</v>
      </c>
      <c r="E838" t="s">
        <v>666</v>
      </c>
      <c r="F838" t="s">
        <v>3280</v>
      </c>
      <c r="G838" t="s">
        <v>5455</v>
      </c>
      <c r="H838" t="s">
        <v>666</v>
      </c>
      <c r="I838" t="s">
        <v>4623</v>
      </c>
      <c r="J838" s="218" t="s">
        <v>712</v>
      </c>
      <c r="K838" t="s">
        <v>254</v>
      </c>
    </row>
    <row r="839" spans="1:11" ht="15">
      <c r="A839" s="69" t="s">
        <v>5454</v>
      </c>
      <c r="B839" t="s">
        <v>79</v>
      </c>
      <c r="C839" t="s">
        <v>3001</v>
      </c>
      <c r="D839" t="s">
        <v>44</v>
      </c>
      <c r="G839" t="s">
        <v>5430</v>
      </c>
      <c r="I839" t="s">
        <v>4623</v>
      </c>
      <c r="J839" s="218"/>
    </row>
    <row r="840" spans="1:11" ht="15">
      <c r="A840" s="69" t="s">
        <v>5454</v>
      </c>
      <c r="B840" t="s">
        <v>79</v>
      </c>
      <c r="C840" t="s">
        <v>3003</v>
      </c>
      <c r="D840" t="s">
        <v>44</v>
      </c>
      <c r="E840" t="s">
        <v>3004</v>
      </c>
      <c r="F840" t="s">
        <v>3006</v>
      </c>
      <c r="G840" t="s">
        <v>5431</v>
      </c>
      <c r="I840" t="s">
        <v>4623</v>
      </c>
      <c r="J840" s="218"/>
    </row>
    <row r="841" spans="1:11" ht="15">
      <c r="A841" s="69" t="s">
        <v>5454</v>
      </c>
      <c r="B841" t="s">
        <v>79</v>
      </c>
      <c r="C841" t="s">
        <v>3009</v>
      </c>
      <c r="D841" t="s">
        <v>2946</v>
      </c>
      <c r="G841" t="s">
        <v>5432</v>
      </c>
      <c r="I841" t="s">
        <v>4623</v>
      </c>
      <c r="J841" s="218"/>
    </row>
    <row r="842" spans="1:11">
      <c r="A842" s="69" t="s">
        <v>5454</v>
      </c>
      <c r="B842" t="s">
        <v>98</v>
      </c>
      <c r="C842" t="s">
        <v>3301</v>
      </c>
      <c r="D842" t="s">
        <v>33</v>
      </c>
      <c r="E842" t="s">
        <v>3302</v>
      </c>
      <c r="G842" t="s">
        <v>5455</v>
      </c>
      <c r="H842" t="s">
        <v>666</v>
      </c>
      <c r="I842" t="s">
        <v>4627</v>
      </c>
      <c r="J842" t="s">
        <v>712</v>
      </c>
      <c r="K842" t="s">
        <v>254</v>
      </c>
    </row>
    <row r="843" spans="1:11">
      <c r="A843" s="69" t="s">
        <v>5454</v>
      </c>
      <c r="B843" t="s">
        <v>98</v>
      </c>
      <c r="C843" t="s">
        <v>3318</v>
      </c>
      <c r="D843" t="s">
        <v>64</v>
      </c>
      <c r="E843" t="s">
        <v>3319</v>
      </c>
      <c r="F843" t="s">
        <v>3320</v>
      </c>
      <c r="G843" t="s">
        <v>5455</v>
      </c>
      <c r="H843" t="s">
        <v>666</v>
      </c>
      <c r="I843" t="s">
        <v>4627</v>
      </c>
      <c r="J843" t="s">
        <v>712</v>
      </c>
      <c r="K843" t="s">
        <v>254</v>
      </c>
    </row>
    <row r="844" spans="1:11">
      <c r="A844" s="69" t="s">
        <v>5454</v>
      </c>
      <c r="B844" t="s">
        <v>98</v>
      </c>
      <c r="C844" t="s">
        <v>3014</v>
      </c>
      <c r="D844" t="s">
        <v>63</v>
      </c>
      <c r="G844" t="s">
        <v>5427</v>
      </c>
      <c r="I844" t="s">
        <v>4627</v>
      </c>
    </row>
    <row r="845" spans="1:11">
      <c r="A845" s="69" t="s">
        <v>5454</v>
      </c>
      <c r="B845" t="s">
        <v>98</v>
      </c>
      <c r="C845" t="s">
        <v>3331</v>
      </c>
      <c r="D845" t="s">
        <v>3332</v>
      </c>
      <c r="E845" t="s">
        <v>1330</v>
      </c>
      <c r="G845" t="s">
        <v>5457</v>
      </c>
      <c r="H845" t="s">
        <v>1330</v>
      </c>
      <c r="I845" t="s">
        <v>4627</v>
      </c>
      <c r="J845" t="s">
        <v>2858</v>
      </c>
      <c r="K845" t="s">
        <v>666</v>
      </c>
    </row>
    <row r="846" spans="1:11">
      <c r="A846" s="69" t="s">
        <v>5454</v>
      </c>
      <c r="B846" t="s">
        <v>98</v>
      </c>
      <c r="C846" t="s">
        <v>3333</v>
      </c>
      <c r="D846" t="s">
        <v>3332</v>
      </c>
      <c r="E846" t="s">
        <v>1330</v>
      </c>
      <c r="G846" t="s">
        <v>5457</v>
      </c>
      <c r="H846" t="s">
        <v>1330</v>
      </c>
      <c r="I846" t="s">
        <v>4627</v>
      </c>
      <c r="J846" t="s">
        <v>2858</v>
      </c>
      <c r="K846" t="s">
        <v>666</v>
      </c>
    </row>
    <row r="847" spans="1:11">
      <c r="A847" s="69" t="s">
        <v>5454</v>
      </c>
      <c r="B847" t="s">
        <v>7</v>
      </c>
      <c r="C847" t="s">
        <v>3338</v>
      </c>
      <c r="D847" t="s">
        <v>12</v>
      </c>
      <c r="E847" t="s">
        <v>666</v>
      </c>
      <c r="F847" t="s">
        <v>3339</v>
      </c>
      <c r="G847" t="s">
        <v>5455</v>
      </c>
      <c r="H847" t="s">
        <v>666</v>
      </c>
      <c r="I847" t="s">
        <v>4630</v>
      </c>
      <c r="J847" t="s">
        <v>712</v>
      </c>
      <c r="K847" t="s">
        <v>254</v>
      </c>
    </row>
    <row r="848" spans="1:11">
      <c r="A848" s="69" t="s">
        <v>5454</v>
      </c>
      <c r="B848" t="s">
        <v>7</v>
      </c>
      <c r="C848" t="s">
        <v>3340</v>
      </c>
      <c r="D848" t="s">
        <v>3020</v>
      </c>
      <c r="E848" t="s">
        <v>1330</v>
      </c>
      <c r="G848" t="s">
        <v>5457</v>
      </c>
      <c r="H848" t="s">
        <v>1330</v>
      </c>
      <c r="I848" t="s">
        <v>4630</v>
      </c>
      <c r="J848" t="s">
        <v>2858</v>
      </c>
      <c r="K848" t="s">
        <v>666</v>
      </c>
    </row>
    <row r="849" spans="1:11">
      <c r="A849" s="69" t="s">
        <v>5454</v>
      </c>
      <c r="B849" t="s">
        <v>7</v>
      </c>
      <c r="C849" t="s">
        <v>3341</v>
      </c>
      <c r="E849" t="s">
        <v>3342</v>
      </c>
      <c r="G849" t="s">
        <v>5457</v>
      </c>
      <c r="H849" t="s">
        <v>1330</v>
      </c>
      <c r="I849" t="s">
        <v>4630</v>
      </c>
      <c r="J849" t="s">
        <v>2858</v>
      </c>
      <c r="K849" t="s">
        <v>666</v>
      </c>
    </row>
    <row r="850" spans="1:11">
      <c r="A850" s="69" t="s">
        <v>5454</v>
      </c>
      <c r="B850" t="s">
        <v>23</v>
      </c>
      <c r="C850" t="s">
        <v>3019</v>
      </c>
      <c r="D850" t="s">
        <v>3020</v>
      </c>
      <c r="E850" t="s">
        <v>2921</v>
      </c>
      <c r="G850" t="s">
        <v>5456</v>
      </c>
      <c r="H850" t="s">
        <v>3544</v>
      </c>
      <c r="I850" t="s">
        <v>4634</v>
      </c>
      <c r="J850" t="s">
        <v>2860</v>
      </c>
      <c r="K850" t="s">
        <v>228</v>
      </c>
    </row>
    <row r="851" spans="1:11" ht="336">
      <c r="A851" s="69" t="s">
        <v>5454</v>
      </c>
      <c r="B851" t="s">
        <v>47</v>
      </c>
      <c r="C851" t="s">
        <v>3366</v>
      </c>
      <c r="D851" t="s">
        <v>3020</v>
      </c>
      <c r="E851" t="s">
        <v>666</v>
      </c>
      <c r="F851" t="s">
        <v>3367</v>
      </c>
      <c r="G851" t="s">
        <v>5455</v>
      </c>
      <c r="H851" t="s">
        <v>666</v>
      </c>
      <c r="I851" t="s">
        <v>4642</v>
      </c>
      <c r="J851" s="218" t="s">
        <v>712</v>
      </c>
      <c r="K851" t="s">
        <v>254</v>
      </c>
    </row>
    <row r="852" spans="1:11">
      <c r="A852" s="69" t="s">
        <v>5454</v>
      </c>
      <c r="B852" t="s">
        <v>47</v>
      </c>
      <c r="C852" t="s">
        <v>3373</v>
      </c>
      <c r="D852" t="s">
        <v>3374</v>
      </c>
      <c r="E852" t="s">
        <v>666</v>
      </c>
      <c r="G852" t="s">
        <v>5455</v>
      </c>
      <c r="H852" t="s">
        <v>666</v>
      </c>
      <c r="I852" t="s">
        <v>4642</v>
      </c>
      <c r="J852" t="s">
        <v>712</v>
      </c>
      <c r="K852" t="s">
        <v>254</v>
      </c>
    </row>
    <row r="853" spans="1:11">
      <c r="A853" s="69" t="s">
        <v>5454</v>
      </c>
      <c r="B853" t="s">
        <v>50</v>
      </c>
      <c r="C853" t="s">
        <v>3022</v>
      </c>
      <c r="D853" t="s">
        <v>26</v>
      </c>
      <c r="E853" t="s">
        <v>2921</v>
      </c>
      <c r="G853" t="s">
        <v>5456</v>
      </c>
      <c r="H853" t="s">
        <v>3544</v>
      </c>
      <c r="I853" t="s">
        <v>4646</v>
      </c>
      <c r="J853" t="s">
        <v>2860</v>
      </c>
      <c r="K853" t="s">
        <v>228</v>
      </c>
    </row>
    <row r="854" spans="1:11">
      <c r="A854" s="69" t="s">
        <v>5454</v>
      </c>
      <c r="B854" t="s">
        <v>50</v>
      </c>
      <c r="C854" t="s">
        <v>3023</v>
      </c>
      <c r="D854" t="s">
        <v>26</v>
      </c>
      <c r="E854" t="s">
        <v>2921</v>
      </c>
      <c r="G854" t="s">
        <v>5456</v>
      </c>
      <c r="H854" t="s">
        <v>3544</v>
      </c>
      <c r="I854" t="s">
        <v>4646</v>
      </c>
      <c r="J854" t="s">
        <v>2860</v>
      </c>
      <c r="K854" t="s">
        <v>228</v>
      </c>
    </row>
    <row r="855" spans="1:11">
      <c r="A855" s="69" t="s">
        <v>5454</v>
      </c>
      <c r="B855" t="s">
        <v>50</v>
      </c>
      <c r="C855" t="s">
        <v>3024</v>
      </c>
      <c r="D855" t="s">
        <v>26</v>
      </c>
      <c r="E855" t="s">
        <v>2921</v>
      </c>
      <c r="G855" t="s">
        <v>5456</v>
      </c>
      <c r="H855" t="s">
        <v>3544</v>
      </c>
      <c r="I855" t="s">
        <v>4646</v>
      </c>
      <c r="J855" t="s">
        <v>2860</v>
      </c>
      <c r="K855" t="s">
        <v>228</v>
      </c>
    </row>
    <row r="856" spans="1:11" ht="409.6">
      <c r="A856" s="69" t="s">
        <v>5454</v>
      </c>
      <c r="B856" t="s">
        <v>50</v>
      </c>
      <c r="C856" t="s">
        <v>3025</v>
      </c>
      <c r="D856" t="s">
        <v>26</v>
      </c>
      <c r="E856" t="s">
        <v>2921</v>
      </c>
      <c r="G856" t="s">
        <v>5456</v>
      </c>
      <c r="H856" t="s">
        <v>3544</v>
      </c>
      <c r="I856" t="s">
        <v>4646</v>
      </c>
      <c r="J856" s="218" t="s">
        <v>2860</v>
      </c>
      <c r="K856" t="s">
        <v>228</v>
      </c>
    </row>
    <row r="857" spans="1:11" ht="409.6">
      <c r="A857" s="69" t="s">
        <v>5454</v>
      </c>
      <c r="B857" t="s">
        <v>61</v>
      </c>
      <c r="C857" t="s">
        <v>3030</v>
      </c>
      <c r="D857" t="s">
        <v>3020</v>
      </c>
      <c r="E857" t="s">
        <v>2921</v>
      </c>
      <c r="G857" t="s">
        <v>5456</v>
      </c>
      <c r="H857" t="s">
        <v>3544</v>
      </c>
      <c r="I857" t="s">
        <v>4648</v>
      </c>
      <c r="J857" s="218" t="s">
        <v>2860</v>
      </c>
      <c r="K857" t="s">
        <v>228</v>
      </c>
    </row>
    <row r="858" spans="1:11">
      <c r="A858" s="69" t="s">
        <v>5454</v>
      </c>
      <c r="B858" t="s">
        <v>61</v>
      </c>
      <c r="C858" t="s">
        <v>3031</v>
      </c>
      <c r="D858" t="s">
        <v>3020</v>
      </c>
      <c r="E858" t="s">
        <v>2921</v>
      </c>
      <c r="G858" t="s">
        <v>5456</v>
      </c>
      <c r="H858" t="s">
        <v>3544</v>
      </c>
      <c r="I858" t="s">
        <v>4648</v>
      </c>
      <c r="J858" t="s">
        <v>2860</v>
      </c>
      <c r="K858" t="s">
        <v>228</v>
      </c>
    </row>
    <row r="859" spans="1:11">
      <c r="A859" s="69" t="s">
        <v>5454</v>
      </c>
      <c r="B859" t="s">
        <v>61</v>
      </c>
      <c r="C859" t="s">
        <v>3032</v>
      </c>
      <c r="D859" t="s">
        <v>3020</v>
      </c>
      <c r="E859" t="s">
        <v>2921</v>
      </c>
      <c r="G859" t="s">
        <v>5456</v>
      </c>
      <c r="H859" t="s">
        <v>3544</v>
      </c>
      <c r="I859" t="s">
        <v>4648</v>
      </c>
      <c r="J859" t="s">
        <v>2860</v>
      </c>
      <c r="K859" t="s">
        <v>228</v>
      </c>
    </row>
    <row r="860" spans="1:11" ht="336">
      <c r="A860" s="69" t="s">
        <v>5454</v>
      </c>
      <c r="B860" t="s">
        <v>74</v>
      </c>
      <c r="C860" t="s">
        <v>3396</v>
      </c>
      <c r="D860" t="s">
        <v>3020</v>
      </c>
      <c r="E860" t="s">
        <v>3397</v>
      </c>
      <c r="G860" t="s">
        <v>5455</v>
      </c>
      <c r="H860" t="s">
        <v>666</v>
      </c>
      <c r="I860" t="s">
        <v>4650</v>
      </c>
      <c r="J860" s="218" t="s">
        <v>712</v>
      </c>
      <c r="K860" t="s">
        <v>254</v>
      </c>
    </row>
    <row r="861" spans="1:11" ht="409.6">
      <c r="A861" s="69" t="s">
        <v>5454</v>
      </c>
      <c r="B861" t="s">
        <v>74</v>
      </c>
      <c r="C861" t="s">
        <v>3037</v>
      </c>
      <c r="D861" t="s">
        <v>3020</v>
      </c>
      <c r="E861" t="s">
        <v>2921</v>
      </c>
      <c r="G861" t="s">
        <v>5456</v>
      </c>
      <c r="H861" t="s">
        <v>3544</v>
      </c>
      <c r="I861" t="s">
        <v>4650</v>
      </c>
      <c r="J861" s="218" t="s">
        <v>2860</v>
      </c>
      <c r="K861" t="s">
        <v>228</v>
      </c>
    </row>
    <row r="862" spans="1:11">
      <c r="A862" s="69" t="s">
        <v>5454</v>
      </c>
      <c r="B862" t="s">
        <v>74</v>
      </c>
      <c r="C862" t="s">
        <v>3038</v>
      </c>
      <c r="D862" t="s">
        <v>3020</v>
      </c>
      <c r="E862" t="s">
        <v>2921</v>
      </c>
      <c r="G862" t="s">
        <v>5456</v>
      </c>
      <c r="H862" t="s">
        <v>3544</v>
      </c>
      <c r="I862" t="s">
        <v>4650</v>
      </c>
      <c r="J862" t="s">
        <v>2860</v>
      </c>
      <c r="K862" t="s">
        <v>228</v>
      </c>
    </row>
    <row r="863" spans="1:11">
      <c r="A863" s="69" t="s">
        <v>5454</v>
      </c>
      <c r="B863" t="s">
        <v>87</v>
      </c>
      <c r="C863" t="s">
        <v>3409</v>
      </c>
      <c r="D863" t="s">
        <v>3410</v>
      </c>
      <c r="E863" t="s">
        <v>666</v>
      </c>
      <c r="G863" t="s">
        <v>5455</v>
      </c>
      <c r="H863" t="s">
        <v>666</v>
      </c>
      <c r="I863" t="s">
        <v>4658</v>
      </c>
      <c r="J863" t="s">
        <v>712</v>
      </c>
      <c r="K863" t="s">
        <v>254</v>
      </c>
    </row>
    <row r="864" spans="1:11">
      <c r="A864" s="69" t="s">
        <v>5454</v>
      </c>
      <c r="B864" t="s">
        <v>87</v>
      </c>
      <c r="C864" t="s">
        <v>3411</v>
      </c>
      <c r="D864" t="s">
        <v>86</v>
      </c>
      <c r="E864" t="s">
        <v>666</v>
      </c>
      <c r="F864" t="s">
        <v>3412</v>
      </c>
      <c r="G864" t="s">
        <v>5455</v>
      </c>
      <c r="H864" t="s">
        <v>666</v>
      </c>
      <c r="I864" t="s">
        <v>4658</v>
      </c>
      <c r="J864" t="s">
        <v>712</v>
      </c>
      <c r="K864" t="s">
        <v>254</v>
      </c>
    </row>
    <row r="865" spans="1:11">
      <c r="A865" s="69" t="s">
        <v>5454</v>
      </c>
      <c r="B865" t="s">
        <v>87</v>
      </c>
      <c r="C865" t="s">
        <v>3413</v>
      </c>
      <c r="D865" t="s">
        <v>89</v>
      </c>
      <c r="E865" t="s">
        <v>3414</v>
      </c>
      <c r="F865" t="s">
        <v>3415</v>
      </c>
      <c r="G865" t="s">
        <v>5455</v>
      </c>
      <c r="H865" t="s">
        <v>666</v>
      </c>
      <c r="I865" t="s">
        <v>4658</v>
      </c>
      <c r="J865" t="s">
        <v>712</v>
      </c>
      <c r="K865" t="s">
        <v>254</v>
      </c>
    </row>
    <row r="866" spans="1:11">
      <c r="A866" s="69" t="s">
        <v>5454</v>
      </c>
      <c r="B866" t="s">
        <v>87</v>
      </c>
      <c r="C866" t="s">
        <v>3046</v>
      </c>
      <c r="D866" t="s">
        <v>3047</v>
      </c>
      <c r="F866" t="s">
        <v>3049</v>
      </c>
      <c r="G866" t="s">
        <v>5433</v>
      </c>
      <c r="I866" t="s">
        <v>4658</v>
      </c>
    </row>
    <row r="867" spans="1:11">
      <c r="A867" s="69" t="s">
        <v>5454</v>
      </c>
      <c r="B867" t="s">
        <v>87</v>
      </c>
      <c r="C867" t="s">
        <v>3050</v>
      </c>
      <c r="D867" t="s">
        <v>3047</v>
      </c>
      <c r="G867" t="s">
        <v>5433</v>
      </c>
      <c r="I867" t="s">
        <v>4658</v>
      </c>
    </row>
    <row r="868" spans="1:11">
      <c r="A868" s="69" t="s">
        <v>5454</v>
      </c>
      <c r="B868" t="s">
        <v>87</v>
      </c>
      <c r="C868" t="s">
        <v>3053</v>
      </c>
      <c r="D868" t="s">
        <v>3041</v>
      </c>
      <c r="E868" t="s">
        <v>3054</v>
      </c>
      <c r="F868" t="s">
        <v>3056</v>
      </c>
      <c r="G868" t="s">
        <v>5434</v>
      </c>
      <c r="I868" t="s">
        <v>4658</v>
      </c>
    </row>
    <row r="869" spans="1:11">
      <c r="A869" s="69" t="s">
        <v>5454</v>
      </c>
      <c r="B869" t="s">
        <v>87</v>
      </c>
      <c r="C869" t="s">
        <v>3423</v>
      </c>
      <c r="D869" t="s">
        <v>3044</v>
      </c>
      <c r="E869" t="s">
        <v>666</v>
      </c>
      <c r="G869" t="s">
        <v>5455</v>
      </c>
      <c r="H869" t="s">
        <v>666</v>
      </c>
      <c r="I869" t="s">
        <v>4658</v>
      </c>
      <c r="J869" t="s">
        <v>712</v>
      </c>
      <c r="K869" t="s">
        <v>254</v>
      </c>
    </row>
    <row r="870" spans="1:11">
      <c r="A870" s="69" t="s">
        <v>5454</v>
      </c>
      <c r="B870" t="s">
        <v>87</v>
      </c>
      <c r="C870" t="s">
        <v>3424</v>
      </c>
      <c r="D870" t="s">
        <v>3421</v>
      </c>
      <c r="E870" t="s">
        <v>1902</v>
      </c>
      <c r="G870" t="s">
        <v>5455</v>
      </c>
      <c r="H870" t="s">
        <v>666</v>
      </c>
      <c r="I870" t="s">
        <v>4658</v>
      </c>
      <c r="J870" t="s">
        <v>712</v>
      </c>
      <c r="K870" t="s">
        <v>254</v>
      </c>
    </row>
    <row r="871" spans="1:11">
      <c r="A871" s="69" t="s">
        <v>5454</v>
      </c>
      <c r="B871" t="s">
        <v>87</v>
      </c>
      <c r="C871" t="s">
        <v>3057</v>
      </c>
      <c r="D871" t="s">
        <v>3020</v>
      </c>
      <c r="E871" t="s">
        <v>2960</v>
      </c>
      <c r="G871" t="s">
        <v>5456</v>
      </c>
      <c r="H871" t="s">
        <v>3177</v>
      </c>
      <c r="I871" t="s">
        <v>4658</v>
      </c>
      <c r="J871" t="s">
        <v>2860</v>
      </c>
      <c r="K871" t="s">
        <v>228</v>
      </c>
    </row>
    <row r="872" spans="1:11">
      <c r="A872" s="69" t="s">
        <v>5454</v>
      </c>
      <c r="B872" t="s">
        <v>87</v>
      </c>
      <c r="C872" t="s">
        <v>3059</v>
      </c>
      <c r="D872" t="s">
        <v>3060</v>
      </c>
      <c r="E872" t="s">
        <v>2921</v>
      </c>
      <c r="G872" t="s">
        <v>5456</v>
      </c>
      <c r="H872" t="s">
        <v>3544</v>
      </c>
      <c r="I872" t="s">
        <v>4658</v>
      </c>
      <c r="J872" t="s">
        <v>2860</v>
      </c>
      <c r="K872" t="s">
        <v>228</v>
      </c>
    </row>
    <row r="873" spans="1:11">
      <c r="A873" s="69" t="s">
        <v>5454</v>
      </c>
      <c r="B873" t="s">
        <v>87</v>
      </c>
      <c r="C873" t="s">
        <v>3059</v>
      </c>
      <c r="D873" t="s">
        <v>3060</v>
      </c>
      <c r="E873" t="s">
        <v>2921</v>
      </c>
      <c r="G873" t="s">
        <v>5456</v>
      </c>
      <c r="H873" t="s">
        <v>3544</v>
      </c>
      <c r="I873" t="s">
        <v>4658</v>
      </c>
      <c r="J873" t="s">
        <v>2860</v>
      </c>
      <c r="K873" t="s">
        <v>228</v>
      </c>
    </row>
    <row r="874" spans="1:11">
      <c r="A874" s="69" t="s">
        <v>5454</v>
      </c>
      <c r="B874" t="s">
        <v>88</v>
      </c>
      <c r="C874" t="s">
        <v>3435</v>
      </c>
      <c r="D874" t="s">
        <v>3020</v>
      </c>
      <c r="E874" t="s">
        <v>666</v>
      </c>
      <c r="F874" t="s">
        <v>3436</v>
      </c>
      <c r="G874" t="s">
        <v>5455</v>
      </c>
      <c r="H874" t="s">
        <v>666</v>
      </c>
      <c r="I874" t="s">
        <v>4662</v>
      </c>
      <c r="J874" t="s">
        <v>712</v>
      </c>
      <c r="K874" t="s">
        <v>254</v>
      </c>
    </row>
    <row r="875" spans="1:11">
      <c r="A875" s="69" t="s">
        <v>5454</v>
      </c>
      <c r="B875" t="s">
        <v>88</v>
      </c>
      <c r="C875" t="s">
        <v>3063</v>
      </c>
      <c r="D875" t="s">
        <v>3020</v>
      </c>
      <c r="G875" t="s">
        <v>5435</v>
      </c>
      <c r="I875" t="s">
        <v>4662</v>
      </c>
    </row>
    <row r="876" spans="1:11">
      <c r="A876" s="69" t="s">
        <v>5454</v>
      </c>
      <c r="B876" t="s">
        <v>93</v>
      </c>
      <c r="C876" t="s">
        <v>3066</v>
      </c>
      <c r="E876" t="s">
        <v>666</v>
      </c>
      <c r="G876" t="s">
        <v>5436</v>
      </c>
      <c r="I876" t="s">
        <v>4666</v>
      </c>
    </row>
    <row r="877" spans="1:11">
      <c r="A877" s="69" t="s">
        <v>5454</v>
      </c>
      <c r="B877" t="s">
        <v>93</v>
      </c>
      <c r="C877" t="s">
        <v>3066</v>
      </c>
      <c r="E877" t="s">
        <v>666</v>
      </c>
      <c r="G877" t="s">
        <v>5455</v>
      </c>
      <c r="H877" t="s">
        <v>666</v>
      </c>
      <c r="I877" t="s">
        <v>4666</v>
      </c>
      <c r="J877" t="s">
        <v>712</v>
      </c>
      <c r="K877" t="s">
        <v>254</v>
      </c>
    </row>
    <row r="878" spans="1:11">
      <c r="A878" s="69" t="s">
        <v>5454</v>
      </c>
      <c r="B878" t="s">
        <v>93</v>
      </c>
      <c r="C878" t="s">
        <v>3441</v>
      </c>
      <c r="D878" t="s">
        <v>95</v>
      </c>
      <c r="E878" t="s">
        <v>3442</v>
      </c>
      <c r="F878" t="s">
        <v>3444</v>
      </c>
      <c r="G878" t="s">
        <v>5457</v>
      </c>
      <c r="H878" t="s">
        <v>3443</v>
      </c>
      <c r="I878" t="s">
        <v>4666</v>
      </c>
      <c r="J878" t="s">
        <v>2858</v>
      </c>
      <c r="K878" t="s">
        <v>666</v>
      </c>
    </row>
    <row r="879" spans="1:11">
      <c r="A879" s="69" t="s">
        <v>5454</v>
      </c>
      <c r="B879" t="s">
        <v>93</v>
      </c>
      <c r="C879" t="s">
        <v>3068</v>
      </c>
      <c r="D879" t="s">
        <v>3020</v>
      </c>
      <c r="E879" t="s">
        <v>3069</v>
      </c>
      <c r="G879" t="s">
        <v>5437</v>
      </c>
      <c r="I879" t="s">
        <v>4666</v>
      </c>
    </row>
    <row r="880" spans="1:11">
      <c r="A880" s="69" t="s">
        <v>5454</v>
      </c>
      <c r="B880" t="s">
        <v>93</v>
      </c>
      <c r="C880" t="s">
        <v>3071</v>
      </c>
      <c r="D880" t="s">
        <v>97</v>
      </c>
      <c r="G880" t="s">
        <v>5438</v>
      </c>
      <c r="I880" t="s">
        <v>4666</v>
      </c>
    </row>
    <row r="881" spans="1:11">
      <c r="A881" s="69" t="s">
        <v>5454</v>
      </c>
      <c r="B881" t="s">
        <v>99</v>
      </c>
      <c r="C881" t="s">
        <v>3076</v>
      </c>
      <c r="D881" t="s">
        <v>103</v>
      </c>
      <c r="E881" t="s">
        <v>2921</v>
      </c>
      <c r="G881" t="s">
        <v>5456</v>
      </c>
      <c r="H881" t="s">
        <v>3544</v>
      </c>
      <c r="I881" t="s">
        <v>4670</v>
      </c>
      <c r="J881" t="s">
        <v>2860</v>
      </c>
      <c r="K881" t="s">
        <v>228</v>
      </c>
    </row>
    <row r="882" spans="1:11">
      <c r="A882" s="69" t="s">
        <v>5454</v>
      </c>
      <c r="B882" t="s">
        <v>99</v>
      </c>
      <c r="C882" t="s">
        <v>3080</v>
      </c>
      <c r="D882" t="s">
        <v>3020</v>
      </c>
      <c r="E882" t="s">
        <v>2921</v>
      </c>
      <c r="G882" t="s">
        <v>5456</v>
      </c>
      <c r="H882" t="s">
        <v>3544</v>
      </c>
      <c r="I882" t="s">
        <v>4670</v>
      </c>
      <c r="J882" t="s">
        <v>2860</v>
      </c>
      <c r="K882" t="s">
        <v>228</v>
      </c>
    </row>
    <row r="883" spans="1:11">
      <c r="A883" s="69" t="s">
        <v>5458</v>
      </c>
      <c r="B883" t="s">
        <v>32</v>
      </c>
      <c r="C883" t="s">
        <v>3090</v>
      </c>
      <c r="D883" t="s">
        <v>42</v>
      </c>
      <c r="E883" t="s">
        <v>3091</v>
      </c>
      <c r="F883" t="s">
        <v>3093</v>
      </c>
      <c r="G883" t="s">
        <v>5459</v>
      </c>
      <c r="H883" t="s">
        <v>214</v>
      </c>
      <c r="I883" t="s">
        <v>4599</v>
      </c>
      <c r="J883" t="s">
        <v>1325</v>
      </c>
      <c r="K883" t="s">
        <v>228</v>
      </c>
    </row>
    <row r="884" spans="1:11">
      <c r="A884" s="69" t="s">
        <v>5458</v>
      </c>
      <c r="B884" t="s">
        <v>32</v>
      </c>
      <c r="C884" t="s">
        <v>3095</v>
      </c>
      <c r="D884" t="s">
        <v>44</v>
      </c>
      <c r="E884" t="s">
        <v>1902</v>
      </c>
      <c r="F884" t="s">
        <v>3096</v>
      </c>
      <c r="G884" t="s">
        <v>5460</v>
      </c>
      <c r="H884" t="s">
        <v>214</v>
      </c>
      <c r="I884" t="s">
        <v>4599</v>
      </c>
      <c r="J884" t="s">
        <v>2578</v>
      </c>
      <c r="K884" t="s">
        <v>222</v>
      </c>
    </row>
    <row r="885" spans="1:11">
      <c r="A885" s="69" t="s">
        <v>5458</v>
      </c>
      <c r="B885" t="s">
        <v>32</v>
      </c>
      <c r="C885" t="s">
        <v>3097</v>
      </c>
      <c r="D885" t="s">
        <v>44</v>
      </c>
      <c r="E885" t="s">
        <v>214</v>
      </c>
      <c r="F885" t="s">
        <v>3098</v>
      </c>
      <c r="G885" t="s">
        <v>5460</v>
      </c>
      <c r="H885" t="s">
        <v>214</v>
      </c>
      <c r="I885" t="s">
        <v>4599</v>
      </c>
      <c r="J885" t="s">
        <v>2578</v>
      </c>
      <c r="K885" t="s">
        <v>222</v>
      </c>
    </row>
    <row r="886" spans="1:11">
      <c r="A886" s="69" t="s">
        <v>5458</v>
      </c>
      <c r="B886" t="s">
        <v>32</v>
      </c>
      <c r="C886" t="s">
        <v>2910</v>
      </c>
      <c r="D886" t="s">
        <v>36</v>
      </c>
      <c r="G886" t="s">
        <v>5427</v>
      </c>
      <c r="I886" t="s">
        <v>4599</v>
      </c>
    </row>
    <row r="887" spans="1:11">
      <c r="A887" s="69" t="s">
        <v>5458</v>
      </c>
      <c r="B887" t="s">
        <v>62</v>
      </c>
      <c r="C887" t="s">
        <v>2915</v>
      </c>
      <c r="D887" t="s">
        <v>35</v>
      </c>
      <c r="E887" t="s">
        <v>2916</v>
      </c>
      <c r="F887" t="s">
        <v>2919</v>
      </c>
      <c r="G887" t="s">
        <v>5460</v>
      </c>
      <c r="H887" t="s">
        <v>214</v>
      </c>
      <c r="I887" t="s">
        <v>4603</v>
      </c>
      <c r="J887" t="s">
        <v>2578</v>
      </c>
      <c r="K887" t="s">
        <v>222</v>
      </c>
    </row>
    <row r="888" spans="1:11">
      <c r="A888" s="69" t="s">
        <v>5458</v>
      </c>
      <c r="B888" t="s">
        <v>62</v>
      </c>
      <c r="C888" t="s">
        <v>3103</v>
      </c>
      <c r="D888" t="s">
        <v>35</v>
      </c>
      <c r="E888" t="s">
        <v>3104</v>
      </c>
      <c r="F888" t="s">
        <v>3106</v>
      </c>
      <c r="G888" t="s">
        <v>5459</v>
      </c>
      <c r="H888" t="s">
        <v>214</v>
      </c>
      <c r="I888" t="s">
        <v>4603</v>
      </c>
      <c r="J888" t="s">
        <v>1325</v>
      </c>
      <c r="K888" t="s">
        <v>228</v>
      </c>
    </row>
    <row r="889" spans="1:11">
      <c r="A889" s="69" t="s">
        <v>5458</v>
      </c>
      <c r="B889" t="s">
        <v>62</v>
      </c>
      <c r="C889" t="s">
        <v>2920</v>
      </c>
      <c r="D889" t="s">
        <v>36</v>
      </c>
      <c r="E889" t="s">
        <v>2921</v>
      </c>
      <c r="F889" t="s">
        <v>2923</v>
      </c>
      <c r="G889" t="s">
        <v>5460</v>
      </c>
      <c r="H889" t="s">
        <v>3564</v>
      </c>
      <c r="I889" t="s">
        <v>4603</v>
      </c>
      <c r="J889" t="s">
        <v>2578</v>
      </c>
      <c r="K889" t="s">
        <v>222</v>
      </c>
    </row>
    <row r="890" spans="1:11">
      <c r="A890" s="69" t="s">
        <v>5458</v>
      </c>
      <c r="B890" t="s">
        <v>62</v>
      </c>
      <c r="C890" t="s">
        <v>3108</v>
      </c>
      <c r="D890" t="s">
        <v>36</v>
      </c>
      <c r="E890" t="s">
        <v>214</v>
      </c>
      <c r="F890" t="s">
        <v>3109</v>
      </c>
      <c r="G890" t="s">
        <v>5460</v>
      </c>
      <c r="H890" t="s">
        <v>214</v>
      </c>
      <c r="I890" t="s">
        <v>4603</v>
      </c>
      <c r="J890" t="s">
        <v>2578</v>
      </c>
      <c r="K890" t="s">
        <v>222</v>
      </c>
    </row>
    <row r="891" spans="1:11">
      <c r="A891" s="69" t="s">
        <v>5458</v>
      </c>
      <c r="B891" t="s">
        <v>62</v>
      </c>
      <c r="C891" t="s">
        <v>3117</v>
      </c>
      <c r="D891" t="s">
        <v>42</v>
      </c>
      <c r="E891" t="s">
        <v>214</v>
      </c>
      <c r="F891" t="s">
        <v>3118</v>
      </c>
      <c r="G891" t="s">
        <v>5460</v>
      </c>
      <c r="H891" t="s">
        <v>214</v>
      </c>
      <c r="I891" t="s">
        <v>4603</v>
      </c>
      <c r="J891" t="s">
        <v>2578</v>
      </c>
      <c r="K891" t="s">
        <v>222</v>
      </c>
    </row>
    <row r="892" spans="1:11">
      <c r="A892" s="69" t="s">
        <v>5458</v>
      </c>
      <c r="B892" t="s">
        <v>62</v>
      </c>
      <c r="C892" t="s">
        <v>2927</v>
      </c>
      <c r="D892" t="s">
        <v>42</v>
      </c>
      <c r="E892" t="s">
        <v>2921</v>
      </c>
      <c r="F892" t="s">
        <v>2928</v>
      </c>
      <c r="G892" t="s">
        <v>5460</v>
      </c>
      <c r="H892" t="s">
        <v>3564</v>
      </c>
      <c r="I892" t="s">
        <v>4603</v>
      </c>
      <c r="J892" t="s">
        <v>2578</v>
      </c>
      <c r="K892" t="s">
        <v>222</v>
      </c>
    </row>
    <row r="893" spans="1:11">
      <c r="A893" s="69" t="s">
        <v>5458</v>
      </c>
      <c r="B893" t="s">
        <v>62</v>
      </c>
      <c r="C893" t="s">
        <v>3122</v>
      </c>
      <c r="D893" t="s">
        <v>44</v>
      </c>
      <c r="E893" t="s">
        <v>214</v>
      </c>
      <c r="F893" t="s">
        <v>3123</v>
      </c>
      <c r="G893" t="s">
        <v>5460</v>
      </c>
      <c r="H893" t="s">
        <v>214</v>
      </c>
      <c r="I893" t="s">
        <v>4603</v>
      </c>
      <c r="J893" t="s">
        <v>2578</v>
      </c>
      <c r="K893" t="s">
        <v>222</v>
      </c>
    </row>
    <row r="894" spans="1:11">
      <c r="A894" s="69" t="s">
        <v>5458</v>
      </c>
      <c r="B894" t="s">
        <v>62</v>
      </c>
      <c r="C894" t="s">
        <v>2929</v>
      </c>
      <c r="D894" t="s">
        <v>44</v>
      </c>
      <c r="E894" t="s">
        <v>2921</v>
      </c>
      <c r="G894" t="s">
        <v>5460</v>
      </c>
      <c r="H894" t="s">
        <v>3564</v>
      </c>
      <c r="I894" t="s">
        <v>4603</v>
      </c>
      <c r="J894" t="s">
        <v>2578</v>
      </c>
      <c r="K894" t="s">
        <v>222</v>
      </c>
    </row>
    <row r="895" spans="1:11">
      <c r="A895" s="69" t="s">
        <v>5458</v>
      </c>
      <c r="B895" t="s">
        <v>62</v>
      </c>
      <c r="C895" t="s">
        <v>2930</v>
      </c>
      <c r="D895" t="s">
        <v>64</v>
      </c>
      <c r="E895" t="s">
        <v>2921</v>
      </c>
      <c r="G895" t="s">
        <v>5460</v>
      </c>
      <c r="H895" t="s">
        <v>3564</v>
      </c>
      <c r="I895" t="s">
        <v>4603</v>
      </c>
      <c r="J895" t="s">
        <v>2578</v>
      </c>
      <c r="K895" t="s">
        <v>222</v>
      </c>
    </row>
    <row r="896" spans="1:11" ht="409.6">
      <c r="A896" s="69" t="s">
        <v>5458</v>
      </c>
      <c r="B896" t="s">
        <v>62</v>
      </c>
      <c r="C896" t="s">
        <v>3126</v>
      </c>
      <c r="D896" t="s">
        <v>64</v>
      </c>
      <c r="E896" t="s">
        <v>3127</v>
      </c>
      <c r="F896" t="s">
        <v>3128</v>
      </c>
      <c r="G896" t="s">
        <v>5460</v>
      </c>
      <c r="H896" t="s">
        <v>214</v>
      </c>
      <c r="I896" t="s">
        <v>4603</v>
      </c>
      <c r="J896" s="218" t="s">
        <v>2578</v>
      </c>
      <c r="K896" t="s">
        <v>222</v>
      </c>
    </row>
    <row r="897" spans="1:11" ht="15">
      <c r="A897" s="69" t="s">
        <v>5458</v>
      </c>
      <c r="B897" t="s">
        <v>62</v>
      </c>
      <c r="C897" t="s">
        <v>2932</v>
      </c>
      <c r="D897" t="s">
        <v>2933</v>
      </c>
      <c r="G897" t="s">
        <v>5427</v>
      </c>
      <c r="I897" t="s">
        <v>4603</v>
      </c>
      <c r="J897" s="218"/>
    </row>
    <row r="898" spans="1:11" ht="15">
      <c r="A898" s="69" t="s">
        <v>5458</v>
      </c>
      <c r="B898" t="s">
        <v>62</v>
      </c>
      <c r="C898" t="s">
        <v>2934</v>
      </c>
      <c r="D898" t="s">
        <v>2933</v>
      </c>
      <c r="G898" t="s">
        <v>5427</v>
      </c>
      <c r="I898" t="s">
        <v>4603</v>
      </c>
      <c r="J898" s="218"/>
    </row>
    <row r="899" spans="1:11" ht="15">
      <c r="A899" s="69" t="s">
        <v>5458</v>
      </c>
      <c r="B899" t="s">
        <v>62</v>
      </c>
      <c r="C899" t="s">
        <v>2935</v>
      </c>
      <c r="D899" t="s">
        <v>2936</v>
      </c>
      <c r="G899" t="s">
        <v>5427</v>
      </c>
      <c r="I899" t="s">
        <v>4603</v>
      </c>
      <c r="J899" s="218"/>
    </row>
    <row r="900" spans="1:11" ht="15">
      <c r="A900" s="69" t="s">
        <v>5458</v>
      </c>
      <c r="B900" t="s">
        <v>62</v>
      </c>
      <c r="C900" t="s">
        <v>2937</v>
      </c>
      <c r="D900" t="s">
        <v>2938</v>
      </c>
      <c r="G900" t="s">
        <v>5427</v>
      </c>
      <c r="I900" t="s">
        <v>4603</v>
      </c>
      <c r="J900" s="218"/>
    </row>
    <row r="901" spans="1:11" ht="15">
      <c r="A901" s="69" t="s">
        <v>5458</v>
      </c>
      <c r="B901" t="s">
        <v>62</v>
      </c>
      <c r="C901" t="s">
        <v>2939</v>
      </c>
      <c r="D901" t="s">
        <v>2938</v>
      </c>
      <c r="G901" t="s">
        <v>5427</v>
      </c>
      <c r="I901" t="s">
        <v>4603</v>
      </c>
      <c r="J901" s="218"/>
    </row>
    <row r="902" spans="1:11" ht="15">
      <c r="A902" s="69" t="s">
        <v>5458</v>
      </c>
      <c r="B902" t="s">
        <v>62</v>
      </c>
      <c r="C902" t="s">
        <v>2940</v>
      </c>
      <c r="D902" t="s">
        <v>2938</v>
      </c>
      <c r="G902" t="s">
        <v>5427</v>
      </c>
      <c r="I902" t="s">
        <v>4603</v>
      </c>
      <c r="J902" s="218"/>
    </row>
    <row r="903" spans="1:11" ht="15">
      <c r="A903" s="69" t="s">
        <v>5458</v>
      </c>
      <c r="B903" t="s">
        <v>62</v>
      </c>
      <c r="C903" t="s">
        <v>2941</v>
      </c>
      <c r="D903" t="s">
        <v>2938</v>
      </c>
      <c r="G903" t="s">
        <v>5427</v>
      </c>
      <c r="I903" t="s">
        <v>4603</v>
      </c>
      <c r="J903" s="218"/>
    </row>
    <row r="904" spans="1:11" ht="15">
      <c r="A904" s="69" t="s">
        <v>5458</v>
      </c>
      <c r="B904" t="s">
        <v>62</v>
      </c>
      <c r="C904" t="s">
        <v>2942</v>
      </c>
      <c r="D904" t="s">
        <v>36</v>
      </c>
      <c r="G904" t="s">
        <v>5427</v>
      </c>
      <c r="I904" t="s">
        <v>4603</v>
      </c>
      <c r="J904" s="218"/>
    </row>
    <row r="905" spans="1:11" ht="15">
      <c r="A905" s="69" t="s">
        <v>5458</v>
      </c>
      <c r="B905" t="s">
        <v>62</v>
      </c>
      <c r="C905" t="s">
        <v>2943</v>
      </c>
      <c r="D905" t="s">
        <v>35</v>
      </c>
      <c r="G905" t="s">
        <v>5427</v>
      </c>
      <c r="I905" t="s">
        <v>4603</v>
      </c>
      <c r="J905" s="218"/>
    </row>
    <row r="906" spans="1:11" ht="15">
      <c r="A906" s="69" t="s">
        <v>5458</v>
      </c>
      <c r="B906" t="s">
        <v>62</v>
      </c>
      <c r="C906" t="s">
        <v>2944</v>
      </c>
      <c r="D906" t="s">
        <v>40</v>
      </c>
      <c r="G906" t="s">
        <v>5427</v>
      </c>
      <c r="I906" t="s">
        <v>4603</v>
      </c>
      <c r="J906" s="218"/>
    </row>
    <row r="907" spans="1:11" ht="15">
      <c r="A907" s="69" t="s">
        <v>5458</v>
      </c>
      <c r="B907" t="s">
        <v>62</v>
      </c>
      <c r="C907" t="s">
        <v>2945</v>
      </c>
      <c r="D907" t="s">
        <v>2946</v>
      </c>
      <c r="G907" t="s">
        <v>5427</v>
      </c>
      <c r="I907" t="s">
        <v>4603</v>
      </c>
      <c r="J907" s="218"/>
    </row>
    <row r="908" spans="1:11">
      <c r="A908" s="69" t="s">
        <v>5458</v>
      </c>
      <c r="B908" t="s">
        <v>62</v>
      </c>
      <c r="C908" t="s">
        <v>2947</v>
      </c>
      <c r="D908" t="s">
        <v>35</v>
      </c>
      <c r="G908" t="s">
        <v>5427</v>
      </c>
      <c r="I908" t="s">
        <v>4603</v>
      </c>
    </row>
    <row r="909" spans="1:11" ht="409.6">
      <c r="A909" s="69" t="s">
        <v>5458</v>
      </c>
      <c r="B909" t="s">
        <v>62</v>
      </c>
      <c r="C909" t="s">
        <v>2948</v>
      </c>
      <c r="D909" t="s">
        <v>42</v>
      </c>
      <c r="E909" t="s">
        <v>2921</v>
      </c>
      <c r="F909" t="s">
        <v>2949</v>
      </c>
      <c r="G909" t="s">
        <v>5460</v>
      </c>
      <c r="H909" t="s">
        <v>3564</v>
      </c>
      <c r="I909" t="s">
        <v>4603</v>
      </c>
      <c r="J909" s="218" t="s">
        <v>2578</v>
      </c>
      <c r="K909" t="s">
        <v>222</v>
      </c>
    </row>
    <row r="910" spans="1:11" ht="409.6">
      <c r="A910" s="69" t="s">
        <v>5458</v>
      </c>
      <c r="B910" t="s">
        <v>66</v>
      </c>
      <c r="C910" t="s">
        <v>3141</v>
      </c>
      <c r="D910" t="s">
        <v>35</v>
      </c>
      <c r="E910" t="s">
        <v>214</v>
      </c>
      <c r="G910" t="s">
        <v>5460</v>
      </c>
      <c r="H910" t="s">
        <v>214</v>
      </c>
      <c r="I910" t="s">
        <v>4607</v>
      </c>
      <c r="J910" s="218" t="s">
        <v>2578</v>
      </c>
      <c r="K910" t="s">
        <v>222</v>
      </c>
    </row>
    <row r="911" spans="1:11" ht="409.6">
      <c r="A911" s="69" t="s">
        <v>5458</v>
      </c>
      <c r="B911" t="s">
        <v>66</v>
      </c>
      <c r="C911" t="s">
        <v>3144</v>
      </c>
      <c r="D911" t="s">
        <v>35</v>
      </c>
      <c r="E911" t="s">
        <v>214</v>
      </c>
      <c r="F911" t="s">
        <v>3145</v>
      </c>
      <c r="G911" t="s">
        <v>5460</v>
      </c>
      <c r="H911" t="s">
        <v>214</v>
      </c>
      <c r="I911" t="s">
        <v>4607</v>
      </c>
      <c r="J911" s="218" t="s">
        <v>2578</v>
      </c>
      <c r="K911" t="s">
        <v>222</v>
      </c>
    </row>
    <row r="912" spans="1:11" ht="409.6">
      <c r="A912" s="69" t="s">
        <v>5458</v>
      </c>
      <c r="B912" t="s">
        <v>66</v>
      </c>
      <c r="C912" t="s">
        <v>3146</v>
      </c>
      <c r="D912" t="s">
        <v>38</v>
      </c>
      <c r="E912" t="s">
        <v>3147</v>
      </c>
      <c r="F912" t="s">
        <v>3148</v>
      </c>
      <c r="G912" t="s">
        <v>5460</v>
      </c>
      <c r="H912" t="s">
        <v>214</v>
      </c>
      <c r="I912" t="s">
        <v>4607</v>
      </c>
      <c r="J912" s="218" t="s">
        <v>2578</v>
      </c>
      <c r="K912" t="s">
        <v>222</v>
      </c>
    </row>
    <row r="913" spans="1:11" ht="409.6">
      <c r="A913" s="69" t="s">
        <v>5458</v>
      </c>
      <c r="B913" t="s">
        <v>66</v>
      </c>
      <c r="C913" t="s">
        <v>3149</v>
      </c>
      <c r="D913" t="s">
        <v>40</v>
      </c>
      <c r="E913" t="s">
        <v>3150</v>
      </c>
      <c r="F913" t="s">
        <v>3151</v>
      </c>
      <c r="G913" t="s">
        <v>5459</v>
      </c>
      <c r="H913" t="s">
        <v>214</v>
      </c>
      <c r="I913" t="s">
        <v>4607</v>
      </c>
      <c r="J913" s="218" t="s">
        <v>1325</v>
      </c>
      <c r="K913" t="s">
        <v>228</v>
      </c>
    </row>
    <row r="914" spans="1:11">
      <c r="A914" s="69" t="s">
        <v>5458</v>
      </c>
      <c r="B914" t="s">
        <v>66</v>
      </c>
      <c r="C914" t="s">
        <v>3152</v>
      </c>
      <c r="D914" t="s">
        <v>42</v>
      </c>
      <c r="E914" t="s">
        <v>214</v>
      </c>
      <c r="F914" t="s">
        <v>3153</v>
      </c>
      <c r="G914" t="s">
        <v>5460</v>
      </c>
      <c r="H914" t="s">
        <v>214</v>
      </c>
      <c r="I914" t="s">
        <v>4607</v>
      </c>
      <c r="J914" t="s">
        <v>2578</v>
      </c>
      <c r="K914" t="s">
        <v>222</v>
      </c>
    </row>
    <row r="915" spans="1:11" ht="409.6">
      <c r="A915" s="69" t="s">
        <v>5458</v>
      </c>
      <c r="B915" t="s">
        <v>66</v>
      </c>
      <c r="C915" t="s">
        <v>3154</v>
      </c>
      <c r="D915" t="s">
        <v>44</v>
      </c>
      <c r="E915" t="s">
        <v>214</v>
      </c>
      <c r="F915" t="s">
        <v>3155</v>
      </c>
      <c r="G915" t="s">
        <v>5460</v>
      </c>
      <c r="H915" t="s">
        <v>214</v>
      </c>
      <c r="I915" t="s">
        <v>4607</v>
      </c>
      <c r="J915" s="218" t="s">
        <v>2578</v>
      </c>
      <c r="K915" t="s">
        <v>222</v>
      </c>
    </row>
    <row r="916" spans="1:11">
      <c r="A916" s="69" t="s">
        <v>5458</v>
      </c>
      <c r="B916" t="s">
        <v>66</v>
      </c>
      <c r="C916" t="s">
        <v>3156</v>
      </c>
      <c r="D916" t="s">
        <v>44</v>
      </c>
      <c r="E916" t="s">
        <v>214</v>
      </c>
      <c r="F916" t="s">
        <v>3157</v>
      </c>
      <c r="G916" t="s">
        <v>5460</v>
      </c>
      <c r="H916" t="s">
        <v>214</v>
      </c>
      <c r="I916" t="s">
        <v>4607</v>
      </c>
      <c r="J916" t="s">
        <v>2578</v>
      </c>
      <c r="K916" t="s">
        <v>222</v>
      </c>
    </row>
    <row r="917" spans="1:11" ht="409.6">
      <c r="A917" s="69" t="s">
        <v>5458</v>
      </c>
      <c r="B917" t="s">
        <v>66</v>
      </c>
      <c r="C917" t="s">
        <v>3158</v>
      </c>
      <c r="D917" t="s">
        <v>64</v>
      </c>
      <c r="E917" t="s">
        <v>214</v>
      </c>
      <c r="F917" t="s">
        <v>3159</v>
      </c>
      <c r="G917" t="s">
        <v>5460</v>
      </c>
      <c r="H917" t="s">
        <v>214</v>
      </c>
      <c r="I917" t="s">
        <v>4607</v>
      </c>
      <c r="J917" s="218" t="s">
        <v>2578</v>
      </c>
      <c r="K917" t="s">
        <v>222</v>
      </c>
    </row>
    <row r="918" spans="1:11" ht="409.6">
      <c r="A918" s="69" t="s">
        <v>5458</v>
      </c>
      <c r="B918" t="s">
        <v>66</v>
      </c>
      <c r="C918" t="s">
        <v>3160</v>
      </c>
      <c r="D918" t="s">
        <v>63</v>
      </c>
      <c r="E918" t="s">
        <v>214</v>
      </c>
      <c r="G918" t="s">
        <v>5460</v>
      </c>
      <c r="H918" t="s">
        <v>214</v>
      </c>
      <c r="I918" t="s">
        <v>4607</v>
      </c>
      <c r="J918" s="218" t="s">
        <v>2578</v>
      </c>
      <c r="K918" t="s">
        <v>222</v>
      </c>
    </row>
    <row r="919" spans="1:11" ht="409.6">
      <c r="A919" s="69" t="s">
        <v>5458</v>
      </c>
      <c r="B919" t="s">
        <v>66</v>
      </c>
      <c r="C919" t="s">
        <v>3163</v>
      </c>
      <c r="D919" t="s">
        <v>2933</v>
      </c>
      <c r="E919" t="s">
        <v>3164</v>
      </c>
      <c r="G919" t="s">
        <v>5460</v>
      </c>
      <c r="H919" t="s">
        <v>214</v>
      </c>
      <c r="I919" t="s">
        <v>4607</v>
      </c>
      <c r="J919" s="218" t="s">
        <v>2578</v>
      </c>
      <c r="K919" t="s">
        <v>222</v>
      </c>
    </row>
    <row r="920" spans="1:11">
      <c r="A920" s="69" t="s">
        <v>5458</v>
      </c>
      <c r="B920" t="s">
        <v>66</v>
      </c>
      <c r="C920" t="s">
        <v>2954</v>
      </c>
      <c r="D920" t="s">
        <v>40</v>
      </c>
      <c r="F920" t="s">
        <v>2955</v>
      </c>
      <c r="G920" t="s">
        <v>5427</v>
      </c>
      <c r="I920" t="s">
        <v>4607</v>
      </c>
    </row>
    <row r="921" spans="1:11" ht="409.6">
      <c r="A921" s="69" t="s">
        <v>5458</v>
      </c>
      <c r="B921" t="s">
        <v>70</v>
      </c>
      <c r="C921" t="s">
        <v>3174</v>
      </c>
      <c r="D921" t="s">
        <v>42</v>
      </c>
      <c r="E921" t="s">
        <v>3175</v>
      </c>
      <c r="F921" t="s">
        <v>3176</v>
      </c>
      <c r="G921" t="s">
        <v>5460</v>
      </c>
      <c r="H921" t="s">
        <v>214</v>
      </c>
      <c r="I921" t="s">
        <v>4611</v>
      </c>
      <c r="J921" s="218" t="s">
        <v>2578</v>
      </c>
      <c r="K921" t="s">
        <v>222</v>
      </c>
    </row>
    <row r="922" spans="1:11" ht="409.6">
      <c r="A922" s="69" t="s">
        <v>5458</v>
      </c>
      <c r="B922" t="s">
        <v>70</v>
      </c>
      <c r="C922" t="s">
        <v>2957</v>
      </c>
      <c r="D922" t="s">
        <v>42</v>
      </c>
      <c r="E922" t="s">
        <v>2921</v>
      </c>
      <c r="F922" t="s">
        <v>2958</v>
      </c>
      <c r="G922" t="s">
        <v>5460</v>
      </c>
      <c r="H922" t="s">
        <v>3564</v>
      </c>
      <c r="I922" t="s">
        <v>4611</v>
      </c>
      <c r="J922" s="218" t="s">
        <v>2578</v>
      </c>
      <c r="K922" t="s">
        <v>222</v>
      </c>
    </row>
    <row r="923" spans="1:11" ht="409.6">
      <c r="A923" s="69" t="s">
        <v>5458</v>
      </c>
      <c r="B923" t="s">
        <v>70</v>
      </c>
      <c r="C923" t="s">
        <v>3178</v>
      </c>
      <c r="D923" t="s">
        <v>44</v>
      </c>
      <c r="E923" t="s">
        <v>214</v>
      </c>
      <c r="F923" t="s">
        <v>3179</v>
      </c>
      <c r="G923" t="s">
        <v>5460</v>
      </c>
      <c r="H923" t="s">
        <v>214</v>
      </c>
      <c r="I923" t="s">
        <v>4611</v>
      </c>
      <c r="J923" s="218" t="s">
        <v>2578</v>
      </c>
      <c r="K923" t="s">
        <v>222</v>
      </c>
    </row>
    <row r="924" spans="1:11" ht="409.6">
      <c r="A924" s="69" t="s">
        <v>5458</v>
      </c>
      <c r="B924" t="s">
        <v>70</v>
      </c>
      <c r="C924" t="s">
        <v>3180</v>
      </c>
      <c r="D924" t="s">
        <v>44</v>
      </c>
      <c r="E924" t="s">
        <v>214</v>
      </c>
      <c r="G924" t="s">
        <v>5460</v>
      </c>
      <c r="H924" t="s">
        <v>214</v>
      </c>
      <c r="I924" t="s">
        <v>4611</v>
      </c>
      <c r="J924" s="218" t="s">
        <v>2578</v>
      </c>
      <c r="K924" t="s">
        <v>222</v>
      </c>
    </row>
    <row r="925" spans="1:11" ht="409.6">
      <c r="A925" s="69" t="s">
        <v>5458</v>
      </c>
      <c r="B925" t="s">
        <v>70</v>
      </c>
      <c r="C925" t="s">
        <v>3181</v>
      </c>
      <c r="D925" t="s">
        <v>44</v>
      </c>
      <c r="E925" t="s">
        <v>3182</v>
      </c>
      <c r="F925" t="s">
        <v>3183</v>
      </c>
      <c r="G925" t="s">
        <v>5459</v>
      </c>
      <c r="H925" t="s">
        <v>214</v>
      </c>
      <c r="I925" t="s">
        <v>4611</v>
      </c>
      <c r="J925" s="218" t="s">
        <v>1325</v>
      </c>
      <c r="K925" t="s">
        <v>228</v>
      </c>
    </row>
    <row r="926" spans="1:11" ht="409.6">
      <c r="A926" s="69" t="s">
        <v>5458</v>
      </c>
      <c r="B926" t="s">
        <v>70</v>
      </c>
      <c r="C926" t="s">
        <v>2963</v>
      </c>
      <c r="D926" t="s">
        <v>63</v>
      </c>
      <c r="E926" t="s">
        <v>2921</v>
      </c>
      <c r="F926" t="s">
        <v>2958</v>
      </c>
      <c r="G926" t="s">
        <v>5460</v>
      </c>
      <c r="H926" t="s">
        <v>3564</v>
      </c>
      <c r="I926" t="s">
        <v>4611</v>
      </c>
      <c r="J926" s="218" t="s">
        <v>2578</v>
      </c>
      <c r="K926" t="s">
        <v>222</v>
      </c>
    </row>
    <row r="927" spans="1:11" ht="409.6">
      <c r="A927" s="69" t="s">
        <v>5458</v>
      </c>
      <c r="B927" t="s">
        <v>70</v>
      </c>
      <c r="C927" t="s">
        <v>2969</v>
      </c>
      <c r="D927" t="s">
        <v>35</v>
      </c>
      <c r="E927" t="s">
        <v>2921</v>
      </c>
      <c r="G927" t="s">
        <v>5460</v>
      </c>
      <c r="H927" t="s">
        <v>3564</v>
      </c>
      <c r="I927" t="s">
        <v>4611</v>
      </c>
      <c r="J927" s="218" t="s">
        <v>2578</v>
      </c>
      <c r="K927" t="s">
        <v>222</v>
      </c>
    </row>
    <row r="928" spans="1:11" ht="15">
      <c r="A928" s="69" t="s">
        <v>5458</v>
      </c>
      <c r="B928" t="s">
        <v>70</v>
      </c>
      <c r="C928" t="s">
        <v>2970</v>
      </c>
      <c r="D928" t="s">
        <v>36</v>
      </c>
      <c r="G928" t="s">
        <v>5427</v>
      </c>
      <c r="I928" t="s">
        <v>4611</v>
      </c>
      <c r="J928" s="218"/>
    </row>
    <row r="929" spans="1:11" ht="409.6">
      <c r="A929" s="69" t="s">
        <v>5458</v>
      </c>
      <c r="B929" t="s">
        <v>71</v>
      </c>
      <c r="C929" t="s">
        <v>3192</v>
      </c>
      <c r="D929" t="s">
        <v>38</v>
      </c>
      <c r="E929" t="s">
        <v>214</v>
      </c>
      <c r="F929" t="s">
        <v>3193</v>
      </c>
      <c r="G929" t="s">
        <v>5460</v>
      </c>
      <c r="H929" t="s">
        <v>214</v>
      </c>
      <c r="I929" t="s">
        <v>4615</v>
      </c>
      <c r="J929" s="218" t="s">
        <v>2578</v>
      </c>
      <c r="K929" t="s">
        <v>222</v>
      </c>
    </row>
    <row r="930" spans="1:11">
      <c r="A930" s="69" t="s">
        <v>5458</v>
      </c>
      <c r="B930" t="s">
        <v>71</v>
      </c>
      <c r="C930" t="s">
        <v>2978</v>
      </c>
      <c r="D930" t="s">
        <v>40</v>
      </c>
      <c r="E930" t="s">
        <v>2921</v>
      </c>
      <c r="G930" t="s">
        <v>5460</v>
      </c>
      <c r="H930" t="s">
        <v>3564</v>
      </c>
      <c r="I930" t="s">
        <v>4615</v>
      </c>
      <c r="J930" t="s">
        <v>2578</v>
      </c>
      <c r="K930" t="s">
        <v>222</v>
      </c>
    </row>
    <row r="931" spans="1:11" ht="409.6">
      <c r="A931" s="69" t="s">
        <v>5458</v>
      </c>
      <c r="B931" t="s">
        <v>71</v>
      </c>
      <c r="C931" t="s">
        <v>3200</v>
      </c>
      <c r="D931" t="s">
        <v>40</v>
      </c>
      <c r="E931" t="s">
        <v>214</v>
      </c>
      <c r="F931" t="s">
        <v>3201</v>
      </c>
      <c r="G931" t="s">
        <v>5460</v>
      </c>
      <c r="H931" t="s">
        <v>214</v>
      </c>
      <c r="I931" t="s">
        <v>4615</v>
      </c>
      <c r="J931" s="218" t="s">
        <v>2578</v>
      </c>
      <c r="K931" t="s">
        <v>222</v>
      </c>
    </row>
    <row r="932" spans="1:11">
      <c r="A932" s="69" t="s">
        <v>5458</v>
      </c>
      <c r="B932" t="s">
        <v>71</v>
      </c>
      <c r="C932" t="s">
        <v>3204</v>
      </c>
      <c r="D932" t="s">
        <v>44</v>
      </c>
      <c r="E932" t="s">
        <v>214</v>
      </c>
      <c r="F932" t="s">
        <v>3205</v>
      </c>
      <c r="G932" t="s">
        <v>5460</v>
      </c>
      <c r="H932" t="s">
        <v>214</v>
      </c>
      <c r="I932" t="s">
        <v>4615</v>
      </c>
      <c r="J932" t="s">
        <v>2578</v>
      </c>
      <c r="K932" t="s">
        <v>222</v>
      </c>
    </row>
    <row r="933" spans="1:11" ht="409.6">
      <c r="A933" s="69" t="s">
        <v>5458</v>
      </c>
      <c r="B933" t="s">
        <v>71</v>
      </c>
      <c r="C933" t="s">
        <v>3206</v>
      </c>
      <c r="D933" t="s">
        <v>44</v>
      </c>
      <c r="E933" t="s">
        <v>214</v>
      </c>
      <c r="F933" t="s">
        <v>3207</v>
      </c>
      <c r="G933" t="s">
        <v>5460</v>
      </c>
      <c r="H933" t="s">
        <v>214</v>
      </c>
      <c r="I933" t="s">
        <v>4615</v>
      </c>
      <c r="J933" s="218" t="s">
        <v>2578</v>
      </c>
      <c r="K933" t="s">
        <v>222</v>
      </c>
    </row>
    <row r="934" spans="1:11">
      <c r="A934" s="69" t="s">
        <v>5458</v>
      </c>
      <c r="B934" t="s">
        <v>71</v>
      </c>
      <c r="C934" t="s">
        <v>3208</v>
      </c>
      <c r="D934" t="s">
        <v>63</v>
      </c>
      <c r="E934" t="s">
        <v>3209</v>
      </c>
      <c r="F934" t="s">
        <v>3210</v>
      </c>
      <c r="G934" t="s">
        <v>5460</v>
      </c>
      <c r="H934" t="s">
        <v>214</v>
      </c>
      <c r="I934" t="s">
        <v>4615</v>
      </c>
      <c r="J934" t="s">
        <v>2578</v>
      </c>
      <c r="K934" t="s">
        <v>222</v>
      </c>
    </row>
    <row r="935" spans="1:11">
      <c r="A935" s="69" t="s">
        <v>5458</v>
      </c>
      <c r="B935" t="s">
        <v>71</v>
      </c>
      <c r="C935" t="s">
        <v>2980</v>
      </c>
      <c r="D935" t="s">
        <v>64</v>
      </c>
      <c r="E935" t="s">
        <v>2921</v>
      </c>
      <c r="F935" t="s">
        <v>2981</v>
      </c>
      <c r="G935" t="s">
        <v>5460</v>
      </c>
      <c r="H935" t="s">
        <v>3564</v>
      </c>
      <c r="I935" t="s">
        <v>4615</v>
      </c>
      <c r="J935" t="s">
        <v>2578</v>
      </c>
      <c r="K935" t="s">
        <v>222</v>
      </c>
    </row>
    <row r="936" spans="1:11">
      <c r="A936" s="69" t="s">
        <v>5458</v>
      </c>
      <c r="B936" t="s">
        <v>71</v>
      </c>
      <c r="C936" t="s">
        <v>3218</v>
      </c>
      <c r="D936" t="s">
        <v>65</v>
      </c>
      <c r="E936" t="s">
        <v>214</v>
      </c>
      <c r="F936" t="s">
        <v>3219</v>
      </c>
      <c r="G936" t="s">
        <v>5460</v>
      </c>
      <c r="H936" t="s">
        <v>214</v>
      </c>
      <c r="I936" t="s">
        <v>4615</v>
      </c>
      <c r="J936" t="s">
        <v>2578</v>
      </c>
      <c r="K936" t="s">
        <v>222</v>
      </c>
    </row>
    <row r="937" spans="1:11" ht="409.6">
      <c r="A937" s="69" t="s">
        <v>5458</v>
      </c>
      <c r="B937" t="s">
        <v>71</v>
      </c>
      <c r="C937" t="s">
        <v>3220</v>
      </c>
      <c r="E937" t="s">
        <v>3221</v>
      </c>
      <c r="F937" t="s">
        <v>3222</v>
      </c>
      <c r="G937" t="s">
        <v>5459</v>
      </c>
      <c r="H937" t="s">
        <v>214</v>
      </c>
      <c r="I937" t="s">
        <v>4615</v>
      </c>
      <c r="J937" s="218" t="s">
        <v>1325</v>
      </c>
      <c r="K937" t="s">
        <v>228</v>
      </c>
    </row>
    <row r="938" spans="1:11">
      <c r="A938" s="69" t="s">
        <v>5458</v>
      </c>
      <c r="B938" t="s">
        <v>73</v>
      </c>
      <c r="C938" t="s">
        <v>3232</v>
      </c>
      <c r="D938" t="s">
        <v>36</v>
      </c>
      <c r="E938" t="s">
        <v>214</v>
      </c>
      <c r="F938" t="s">
        <v>3233</v>
      </c>
      <c r="G938" t="s">
        <v>5460</v>
      </c>
      <c r="H938" t="s">
        <v>214</v>
      </c>
      <c r="I938" t="s">
        <v>4619</v>
      </c>
      <c r="J938" t="s">
        <v>2578</v>
      </c>
      <c r="K938" t="s">
        <v>222</v>
      </c>
    </row>
    <row r="939" spans="1:11">
      <c r="A939" s="69" t="s">
        <v>5458</v>
      </c>
      <c r="B939" t="s">
        <v>73</v>
      </c>
      <c r="C939" t="s">
        <v>3236</v>
      </c>
      <c r="D939" t="s">
        <v>36</v>
      </c>
      <c r="E939" t="s">
        <v>214</v>
      </c>
      <c r="F939" t="s">
        <v>3237</v>
      </c>
      <c r="G939" t="s">
        <v>5460</v>
      </c>
      <c r="H939" t="s">
        <v>214</v>
      </c>
      <c r="I939" t="s">
        <v>4619</v>
      </c>
      <c r="J939" t="s">
        <v>2578</v>
      </c>
      <c r="K939" t="s">
        <v>222</v>
      </c>
    </row>
    <row r="940" spans="1:11">
      <c r="A940" s="69" t="s">
        <v>5458</v>
      </c>
      <c r="B940" t="s">
        <v>73</v>
      </c>
      <c r="C940" t="s">
        <v>2986</v>
      </c>
      <c r="D940" t="s">
        <v>36</v>
      </c>
      <c r="F940" t="s">
        <v>2987</v>
      </c>
      <c r="G940" t="s">
        <v>5427</v>
      </c>
      <c r="I940" t="s">
        <v>4619</v>
      </c>
    </row>
    <row r="941" spans="1:11">
      <c r="A941" s="69" t="s">
        <v>5458</v>
      </c>
      <c r="B941" t="s">
        <v>73</v>
      </c>
      <c r="C941" t="s">
        <v>3245</v>
      </c>
      <c r="D941" t="s">
        <v>40</v>
      </c>
      <c r="E941" t="s">
        <v>214</v>
      </c>
      <c r="F941" t="s">
        <v>3246</v>
      </c>
      <c r="G941" t="s">
        <v>5460</v>
      </c>
      <c r="H941" t="s">
        <v>214</v>
      </c>
      <c r="I941" t="s">
        <v>4619</v>
      </c>
      <c r="J941" t="s">
        <v>2578</v>
      </c>
      <c r="K941" t="s">
        <v>222</v>
      </c>
    </row>
    <row r="942" spans="1:11">
      <c r="A942" s="69" t="s">
        <v>5458</v>
      </c>
      <c r="B942" t="s">
        <v>73</v>
      </c>
      <c r="C942" t="s">
        <v>2988</v>
      </c>
      <c r="D942" t="s">
        <v>42</v>
      </c>
      <c r="E942" t="s">
        <v>2989</v>
      </c>
      <c r="F942" t="s">
        <v>2990</v>
      </c>
      <c r="G942" t="s">
        <v>5460</v>
      </c>
      <c r="H942" t="s">
        <v>3569</v>
      </c>
      <c r="I942" t="s">
        <v>4619</v>
      </c>
      <c r="J942" t="s">
        <v>2578</v>
      </c>
      <c r="K942" t="s">
        <v>222</v>
      </c>
    </row>
    <row r="943" spans="1:11">
      <c r="A943" s="69" t="s">
        <v>5458</v>
      </c>
      <c r="B943" t="s">
        <v>73</v>
      </c>
      <c r="C943" t="s">
        <v>2991</v>
      </c>
      <c r="D943" t="s">
        <v>44</v>
      </c>
      <c r="E943" t="s">
        <v>2921</v>
      </c>
      <c r="F943" t="s">
        <v>2992</v>
      </c>
      <c r="G943" t="s">
        <v>5460</v>
      </c>
      <c r="H943" t="s">
        <v>3564</v>
      </c>
      <c r="I943" t="s">
        <v>4619</v>
      </c>
      <c r="J943" t="s">
        <v>2578</v>
      </c>
      <c r="K943" t="s">
        <v>222</v>
      </c>
    </row>
    <row r="944" spans="1:11">
      <c r="A944" s="69" t="s">
        <v>5458</v>
      </c>
      <c r="B944" t="s">
        <v>73</v>
      </c>
      <c r="C944" t="s">
        <v>2993</v>
      </c>
      <c r="D944" t="s">
        <v>65</v>
      </c>
      <c r="G944" t="s">
        <v>5427</v>
      </c>
      <c r="I944" t="s">
        <v>4619</v>
      </c>
    </row>
    <row r="945" spans="1:11" ht="15">
      <c r="A945" s="69" t="s">
        <v>5458</v>
      </c>
      <c r="B945" t="s">
        <v>73</v>
      </c>
      <c r="C945" t="s">
        <v>2994</v>
      </c>
      <c r="D945" t="s">
        <v>40</v>
      </c>
      <c r="G945" t="s">
        <v>5427</v>
      </c>
      <c r="I945" t="s">
        <v>4619</v>
      </c>
      <c r="J945" s="218"/>
    </row>
    <row r="946" spans="1:11">
      <c r="A946" s="69" t="s">
        <v>5458</v>
      </c>
      <c r="B946" t="s">
        <v>73</v>
      </c>
      <c r="C946" t="s">
        <v>2995</v>
      </c>
      <c r="D946" t="s">
        <v>42</v>
      </c>
      <c r="G946" t="s">
        <v>5427</v>
      </c>
      <c r="I946" t="s">
        <v>4619</v>
      </c>
    </row>
    <row r="947" spans="1:11">
      <c r="A947" s="69" t="s">
        <v>5458</v>
      </c>
      <c r="B947" t="s">
        <v>73</v>
      </c>
      <c r="C947" t="s">
        <v>2996</v>
      </c>
      <c r="D947" t="s">
        <v>42</v>
      </c>
      <c r="G947" t="s">
        <v>5427</v>
      </c>
      <c r="I947" t="s">
        <v>4619</v>
      </c>
    </row>
    <row r="948" spans="1:11">
      <c r="A948" s="69" t="s">
        <v>5458</v>
      </c>
      <c r="B948" t="s">
        <v>73</v>
      </c>
      <c r="C948" t="s">
        <v>2997</v>
      </c>
      <c r="D948" t="s">
        <v>2946</v>
      </c>
      <c r="G948" t="s">
        <v>5427</v>
      </c>
      <c r="I948" t="s">
        <v>4619</v>
      </c>
    </row>
    <row r="949" spans="1:11">
      <c r="A949" s="69" t="s">
        <v>5458</v>
      </c>
      <c r="B949" t="s">
        <v>73</v>
      </c>
      <c r="C949" t="s">
        <v>2998</v>
      </c>
      <c r="D949" t="s">
        <v>63</v>
      </c>
      <c r="G949" t="s">
        <v>5427</v>
      </c>
      <c r="I949" t="s">
        <v>4619</v>
      </c>
    </row>
    <row r="950" spans="1:11" ht="15">
      <c r="A950" s="69" t="s">
        <v>5458</v>
      </c>
      <c r="B950" t="s">
        <v>73</v>
      </c>
      <c r="C950" t="s">
        <v>2999</v>
      </c>
      <c r="D950" t="s">
        <v>2946</v>
      </c>
      <c r="G950" t="s">
        <v>5427</v>
      </c>
      <c r="I950" t="s">
        <v>4619</v>
      </c>
      <c r="J950" s="218"/>
    </row>
    <row r="951" spans="1:11" ht="409.6">
      <c r="A951" s="69" t="s">
        <v>5458</v>
      </c>
      <c r="B951" t="s">
        <v>73</v>
      </c>
      <c r="C951" t="s">
        <v>3272</v>
      </c>
      <c r="D951" t="s">
        <v>3273</v>
      </c>
      <c r="E951" t="s">
        <v>214</v>
      </c>
      <c r="G951" t="s">
        <v>5460</v>
      </c>
      <c r="H951" t="s">
        <v>214</v>
      </c>
      <c r="I951" t="s">
        <v>4619</v>
      </c>
      <c r="J951" s="218" t="s">
        <v>2578</v>
      </c>
      <c r="K951" t="s">
        <v>222</v>
      </c>
    </row>
    <row r="952" spans="1:11">
      <c r="A952" s="69" t="s">
        <v>5458</v>
      </c>
      <c r="B952" t="s">
        <v>79</v>
      </c>
      <c r="C952" t="s">
        <v>3275</v>
      </c>
      <c r="D952" t="s">
        <v>35</v>
      </c>
      <c r="E952" t="s">
        <v>214</v>
      </c>
      <c r="F952" t="s">
        <v>3276</v>
      </c>
      <c r="G952" t="s">
        <v>5460</v>
      </c>
      <c r="H952" t="s">
        <v>214</v>
      </c>
      <c r="I952" t="s">
        <v>4623</v>
      </c>
      <c r="J952" t="s">
        <v>2578</v>
      </c>
      <c r="K952" t="s">
        <v>222</v>
      </c>
    </row>
    <row r="953" spans="1:11">
      <c r="A953" s="69" t="s">
        <v>5458</v>
      </c>
      <c r="B953" t="s">
        <v>79</v>
      </c>
      <c r="C953" t="s">
        <v>3281</v>
      </c>
      <c r="D953" t="s">
        <v>40</v>
      </c>
      <c r="E953" t="s">
        <v>214</v>
      </c>
      <c r="F953" t="s">
        <v>3282</v>
      </c>
      <c r="G953" t="s">
        <v>5460</v>
      </c>
      <c r="H953" t="s">
        <v>214</v>
      </c>
      <c r="I953" t="s">
        <v>4623</v>
      </c>
      <c r="J953" t="s">
        <v>2578</v>
      </c>
      <c r="K953" t="s">
        <v>222</v>
      </c>
    </row>
    <row r="954" spans="1:11" ht="409.6">
      <c r="A954" s="69" t="s">
        <v>5458</v>
      </c>
      <c r="B954" t="s">
        <v>79</v>
      </c>
      <c r="C954" t="s">
        <v>3283</v>
      </c>
      <c r="D954" t="s">
        <v>40</v>
      </c>
      <c r="E954" t="s">
        <v>214</v>
      </c>
      <c r="F954" t="s">
        <v>3284</v>
      </c>
      <c r="G954" t="s">
        <v>5460</v>
      </c>
      <c r="H954" t="s">
        <v>214</v>
      </c>
      <c r="I954" t="s">
        <v>4623</v>
      </c>
      <c r="J954" s="218" t="s">
        <v>2578</v>
      </c>
      <c r="K954" t="s">
        <v>222</v>
      </c>
    </row>
    <row r="955" spans="1:11" ht="409.6">
      <c r="A955" s="69" t="s">
        <v>5458</v>
      </c>
      <c r="B955" t="s">
        <v>79</v>
      </c>
      <c r="C955" t="s">
        <v>3285</v>
      </c>
      <c r="D955" t="s">
        <v>40</v>
      </c>
      <c r="E955" t="s">
        <v>214</v>
      </c>
      <c r="F955" t="s">
        <v>3286</v>
      </c>
      <c r="G955" t="s">
        <v>5460</v>
      </c>
      <c r="H955" t="s">
        <v>214</v>
      </c>
      <c r="I955" t="s">
        <v>4623</v>
      </c>
      <c r="J955" s="218" t="s">
        <v>2578</v>
      </c>
      <c r="K955" t="s">
        <v>222</v>
      </c>
    </row>
    <row r="956" spans="1:11" ht="409.6">
      <c r="A956" s="69" t="s">
        <v>5458</v>
      </c>
      <c r="B956" t="s">
        <v>79</v>
      </c>
      <c r="C956" t="s">
        <v>3287</v>
      </c>
      <c r="D956" t="s">
        <v>33</v>
      </c>
      <c r="E956" t="s">
        <v>214</v>
      </c>
      <c r="F956" t="s">
        <v>3288</v>
      </c>
      <c r="G956" t="s">
        <v>5460</v>
      </c>
      <c r="H956" t="s">
        <v>214</v>
      </c>
      <c r="I956" t="s">
        <v>4623</v>
      </c>
      <c r="J956" s="218" t="s">
        <v>2578</v>
      </c>
      <c r="K956" t="s">
        <v>222</v>
      </c>
    </row>
    <row r="957" spans="1:11">
      <c r="A957" s="69" t="s">
        <v>5458</v>
      </c>
      <c r="B957" t="s">
        <v>79</v>
      </c>
      <c r="C957" t="s">
        <v>3472</v>
      </c>
      <c r="D957" t="s">
        <v>44</v>
      </c>
      <c r="E957" t="s">
        <v>3473</v>
      </c>
      <c r="F957" t="s">
        <v>3474</v>
      </c>
      <c r="G957" t="s">
        <v>5459</v>
      </c>
      <c r="H957" t="s">
        <v>2665</v>
      </c>
      <c r="I957" t="s">
        <v>4623</v>
      </c>
      <c r="J957" t="s">
        <v>1325</v>
      </c>
      <c r="K957" t="s">
        <v>228</v>
      </c>
    </row>
    <row r="958" spans="1:11">
      <c r="A958" s="69" t="s">
        <v>5458</v>
      </c>
      <c r="B958" t="s">
        <v>79</v>
      </c>
      <c r="C958" t="s">
        <v>3001</v>
      </c>
      <c r="D958" t="s">
        <v>44</v>
      </c>
      <c r="G958" t="s">
        <v>5430</v>
      </c>
      <c r="I958" t="s">
        <v>4623</v>
      </c>
    </row>
    <row r="959" spans="1:11">
      <c r="A959" s="69" t="s">
        <v>5458</v>
      </c>
      <c r="B959" t="s">
        <v>79</v>
      </c>
      <c r="C959" t="s">
        <v>3003</v>
      </c>
      <c r="D959" t="s">
        <v>44</v>
      </c>
      <c r="E959" t="s">
        <v>3004</v>
      </c>
      <c r="F959" t="s">
        <v>3006</v>
      </c>
      <c r="G959" t="s">
        <v>5431</v>
      </c>
      <c r="I959" t="s">
        <v>4623</v>
      </c>
    </row>
    <row r="960" spans="1:11">
      <c r="A960" s="69" t="s">
        <v>5458</v>
      </c>
      <c r="B960" t="s">
        <v>79</v>
      </c>
      <c r="C960" t="s">
        <v>3289</v>
      </c>
      <c r="D960" t="s">
        <v>63</v>
      </c>
      <c r="E960" t="s">
        <v>214</v>
      </c>
      <c r="F960" t="s">
        <v>3284</v>
      </c>
      <c r="G960" t="s">
        <v>5460</v>
      </c>
      <c r="H960" t="s">
        <v>214</v>
      </c>
      <c r="I960" t="s">
        <v>4623</v>
      </c>
      <c r="J960" t="s">
        <v>2578</v>
      </c>
      <c r="K960" t="s">
        <v>222</v>
      </c>
    </row>
    <row r="961" spans="1:11">
      <c r="A961" s="69" t="s">
        <v>5458</v>
      </c>
      <c r="B961" t="s">
        <v>79</v>
      </c>
      <c r="C961" t="s">
        <v>3294</v>
      </c>
      <c r="D961" t="s">
        <v>65</v>
      </c>
      <c r="E961" t="s">
        <v>214</v>
      </c>
      <c r="F961" t="s">
        <v>3295</v>
      </c>
      <c r="G961" t="s">
        <v>5460</v>
      </c>
      <c r="H961" t="s">
        <v>214</v>
      </c>
      <c r="I961" t="s">
        <v>4623</v>
      </c>
      <c r="J961" t="s">
        <v>2578</v>
      </c>
      <c r="K961" t="s">
        <v>222</v>
      </c>
    </row>
    <row r="962" spans="1:11">
      <c r="A962" s="69" t="s">
        <v>5458</v>
      </c>
      <c r="B962" t="s">
        <v>79</v>
      </c>
      <c r="C962" t="s">
        <v>3296</v>
      </c>
      <c r="D962" t="s">
        <v>42</v>
      </c>
      <c r="E962" t="s">
        <v>3297</v>
      </c>
      <c r="G962" t="s">
        <v>5460</v>
      </c>
      <c r="H962" t="s">
        <v>214</v>
      </c>
      <c r="I962" t="s">
        <v>4623</v>
      </c>
      <c r="J962" t="s">
        <v>2578</v>
      </c>
      <c r="K962" t="s">
        <v>222</v>
      </c>
    </row>
    <row r="963" spans="1:11">
      <c r="A963" s="69" t="s">
        <v>5458</v>
      </c>
      <c r="B963" t="s">
        <v>79</v>
      </c>
      <c r="C963" t="s">
        <v>3299</v>
      </c>
      <c r="D963" t="s">
        <v>33</v>
      </c>
      <c r="E963" t="s">
        <v>214</v>
      </c>
      <c r="G963" t="s">
        <v>5460</v>
      </c>
      <c r="H963" t="s">
        <v>214</v>
      </c>
      <c r="I963" t="s">
        <v>4623</v>
      </c>
      <c r="J963" t="s">
        <v>2578</v>
      </c>
      <c r="K963" t="s">
        <v>222</v>
      </c>
    </row>
    <row r="964" spans="1:11">
      <c r="A964" s="69" t="s">
        <v>5458</v>
      </c>
      <c r="B964" t="s">
        <v>79</v>
      </c>
      <c r="C964" t="s">
        <v>3009</v>
      </c>
      <c r="D964" t="s">
        <v>2946</v>
      </c>
      <c r="G964" t="s">
        <v>5432</v>
      </c>
      <c r="I964" t="s">
        <v>4623</v>
      </c>
    </row>
    <row r="965" spans="1:11">
      <c r="A965" s="69" t="s">
        <v>5458</v>
      </c>
      <c r="B965" t="s">
        <v>98</v>
      </c>
      <c r="C965" t="s">
        <v>3303</v>
      </c>
      <c r="D965" t="s">
        <v>38</v>
      </c>
      <c r="E965" t="s">
        <v>214</v>
      </c>
      <c r="F965" t="s">
        <v>3295</v>
      </c>
      <c r="G965" t="s">
        <v>5460</v>
      </c>
      <c r="H965" t="s">
        <v>214</v>
      </c>
      <c r="I965" t="s">
        <v>4627</v>
      </c>
      <c r="J965" t="s">
        <v>2578</v>
      </c>
      <c r="K965" t="s">
        <v>222</v>
      </c>
    </row>
    <row r="966" spans="1:11">
      <c r="A966" s="69" t="s">
        <v>5458</v>
      </c>
      <c r="B966" t="s">
        <v>98</v>
      </c>
      <c r="C966" t="s">
        <v>3308</v>
      </c>
      <c r="D966" t="s">
        <v>44</v>
      </c>
      <c r="E966" t="s">
        <v>214</v>
      </c>
      <c r="F966" t="s">
        <v>3309</v>
      </c>
      <c r="G966" t="s">
        <v>5460</v>
      </c>
      <c r="H966" t="s">
        <v>214</v>
      </c>
      <c r="I966" t="s">
        <v>4627</v>
      </c>
      <c r="J966" t="s">
        <v>2578</v>
      </c>
      <c r="K966" t="s">
        <v>222</v>
      </c>
    </row>
    <row r="967" spans="1:11">
      <c r="A967" s="69" t="s">
        <v>5458</v>
      </c>
      <c r="B967" t="s">
        <v>98</v>
      </c>
      <c r="C967" t="s">
        <v>3310</v>
      </c>
      <c r="D967" t="s">
        <v>63</v>
      </c>
      <c r="E967" t="s">
        <v>3311</v>
      </c>
      <c r="F967" t="s">
        <v>3312</v>
      </c>
      <c r="G967" t="s">
        <v>5460</v>
      </c>
      <c r="H967" t="s">
        <v>214</v>
      </c>
      <c r="I967" t="s">
        <v>4627</v>
      </c>
      <c r="J967" t="s">
        <v>2578</v>
      </c>
      <c r="K967" t="s">
        <v>222</v>
      </c>
    </row>
    <row r="968" spans="1:11">
      <c r="A968" s="69" t="s">
        <v>5458</v>
      </c>
      <c r="B968" t="s">
        <v>98</v>
      </c>
      <c r="C968" t="s">
        <v>3313</v>
      </c>
      <c r="D968" t="s">
        <v>63</v>
      </c>
      <c r="E968" t="s">
        <v>3311</v>
      </c>
      <c r="F968" t="s">
        <v>3312</v>
      </c>
      <c r="G968" t="s">
        <v>5460</v>
      </c>
      <c r="H968" t="s">
        <v>214</v>
      </c>
      <c r="I968" t="s">
        <v>4627</v>
      </c>
      <c r="J968" t="s">
        <v>2578</v>
      </c>
      <c r="K968" t="s">
        <v>222</v>
      </c>
    </row>
    <row r="969" spans="1:11" ht="409.6">
      <c r="A969" s="69" t="s">
        <v>5458</v>
      </c>
      <c r="B969" t="s">
        <v>98</v>
      </c>
      <c r="C969" t="s">
        <v>3314</v>
      </c>
      <c r="D969" t="s">
        <v>63</v>
      </c>
      <c r="E969" t="s">
        <v>214</v>
      </c>
      <c r="F969" t="s">
        <v>3315</v>
      </c>
      <c r="G969" t="s">
        <v>5460</v>
      </c>
      <c r="H969" t="s">
        <v>214</v>
      </c>
      <c r="I969" t="s">
        <v>4627</v>
      </c>
      <c r="J969" s="218" t="s">
        <v>2578</v>
      </c>
      <c r="K969" t="s">
        <v>222</v>
      </c>
    </row>
    <row r="970" spans="1:11">
      <c r="A970" s="69" t="s">
        <v>5458</v>
      </c>
      <c r="B970" t="s">
        <v>98</v>
      </c>
      <c r="C970" t="s">
        <v>3012</v>
      </c>
      <c r="D970" t="s">
        <v>65</v>
      </c>
      <c r="E970" t="s">
        <v>2916</v>
      </c>
      <c r="F970" t="s">
        <v>3013</v>
      </c>
      <c r="G970" t="s">
        <v>5460</v>
      </c>
      <c r="H970" t="s">
        <v>214</v>
      </c>
      <c r="I970" t="s">
        <v>4627</v>
      </c>
      <c r="J970" t="s">
        <v>2578</v>
      </c>
      <c r="K970" t="s">
        <v>222</v>
      </c>
    </row>
    <row r="971" spans="1:11">
      <c r="A971" s="69" t="s">
        <v>5458</v>
      </c>
      <c r="B971" t="s">
        <v>98</v>
      </c>
      <c r="C971" t="s">
        <v>3323</v>
      </c>
      <c r="D971" t="s">
        <v>65</v>
      </c>
      <c r="E971" t="s">
        <v>214</v>
      </c>
      <c r="F971" t="s">
        <v>3324</v>
      </c>
      <c r="G971" t="s">
        <v>5460</v>
      </c>
      <c r="H971" t="s">
        <v>214</v>
      </c>
      <c r="I971" t="s">
        <v>4627</v>
      </c>
      <c r="J971" t="s">
        <v>2578</v>
      </c>
      <c r="K971" t="s">
        <v>222</v>
      </c>
    </row>
    <row r="972" spans="1:11" ht="15">
      <c r="A972" s="69" t="s">
        <v>5458</v>
      </c>
      <c r="B972" t="s">
        <v>98</v>
      </c>
      <c r="C972" t="s">
        <v>3014</v>
      </c>
      <c r="D972" t="s">
        <v>63</v>
      </c>
      <c r="G972" t="s">
        <v>5427</v>
      </c>
      <c r="I972" t="s">
        <v>4627</v>
      </c>
      <c r="J972" s="218"/>
    </row>
    <row r="973" spans="1:11">
      <c r="A973" s="69" t="s">
        <v>5458</v>
      </c>
      <c r="B973" t="s">
        <v>98</v>
      </c>
      <c r="C973" t="s">
        <v>3325</v>
      </c>
      <c r="D973" t="s">
        <v>3326</v>
      </c>
      <c r="E973" t="s">
        <v>214</v>
      </c>
      <c r="F973" t="s">
        <v>3327</v>
      </c>
      <c r="G973" t="s">
        <v>5460</v>
      </c>
      <c r="H973" t="s">
        <v>214</v>
      </c>
      <c r="I973" t="s">
        <v>4627</v>
      </c>
      <c r="J973" t="s">
        <v>2578</v>
      </c>
      <c r="K973" t="s">
        <v>222</v>
      </c>
    </row>
    <row r="974" spans="1:11" ht="409.6">
      <c r="A974" s="69" t="s">
        <v>5458</v>
      </c>
      <c r="B974" t="s">
        <v>98</v>
      </c>
      <c r="C974" t="s">
        <v>3334</v>
      </c>
      <c r="D974" t="s">
        <v>40</v>
      </c>
      <c r="E974" t="s">
        <v>214</v>
      </c>
      <c r="F974" t="s">
        <v>3335</v>
      </c>
      <c r="G974" t="s">
        <v>5460</v>
      </c>
      <c r="H974" t="s">
        <v>214</v>
      </c>
      <c r="I974" t="s">
        <v>4627</v>
      </c>
      <c r="J974" s="218" t="s">
        <v>2578</v>
      </c>
      <c r="K974" t="s">
        <v>222</v>
      </c>
    </row>
    <row r="975" spans="1:11">
      <c r="A975" s="69" t="s">
        <v>5458</v>
      </c>
      <c r="B975" t="s">
        <v>98</v>
      </c>
      <c r="C975" t="s">
        <v>3336</v>
      </c>
      <c r="E975" t="s">
        <v>214</v>
      </c>
      <c r="G975" t="s">
        <v>5460</v>
      </c>
      <c r="H975" t="s">
        <v>214</v>
      </c>
      <c r="I975" t="s">
        <v>4627</v>
      </c>
      <c r="J975" t="s">
        <v>2578</v>
      </c>
      <c r="K975" t="s">
        <v>222</v>
      </c>
    </row>
    <row r="976" spans="1:11">
      <c r="A976" s="69" t="s">
        <v>5458</v>
      </c>
      <c r="B976" t="s">
        <v>7</v>
      </c>
      <c r="C976" t="s">
        <v>3341</v>
      </c>
      <c r="E976" t="s">
        <v>3342</v>
      </c>
      <c r="G976" t="s">
        <v>5459</v>
      </c>
      <c r="H976" t="s">
        <v>214</v>
      </c>
      <c r="I976" t="s">
        <v>4630</v>
      </c>
      <c r="J976" t="s">
        <v>1325</v>
      </c>
      <c r="K976" t="s">
        <v>228</v>
      </c>
    </row>
    <row r="977" spans="1:11">
      <c r="A977" s="69" t="s">
        <v>5458</v>
      </c>
      <c r="B977" t="s">
        <v>7</v>
      </c>
      <c r="C977" t="s">
        <v>3346</v>
      </c>
      <c r="E977" t="s">
        <v>214</v>
      </c>
      <c r="G977" t="s">
        <v>5460</v>
      </c>
      <c r="H977" t="s">
        <v>214</v>
      </c>
      <c r="I977" t="s">
        <v>4630</v>
      </c>
      <c r="J977" t="s">
        <v>2578</v>
      </c>
      <c r="K977" t="s">
        <v>222</v>
      </c>
    </row>
    <row r="978" spans="1:11" ht="409.6">
      <c r="A978" s="69" t="s">
        <v>5458</v>
      </c>
      <c r="B978" t="s">
        <v>23</v>
      </c>
      <c r="C978" t="s">
        <v>3348</v>
      </c>
      <c r="D978" t="s">
        <v>26</v>
      </c>
      <c r="E978" t="s">
        <v>214</v>
      </c>
      <c r="G978" t="s">
        <v>5460</v>
      </c>
      <c r="H978" t="s">
        <v>214</v>
      </c>
      <c r="I978" t="s">
        <v>4634</v>
      </c>
      <c r="J978" s="218" t="s">
        <v>2578</v>
      </c>
      <c r="K978" t="s">
        <v>222</v>
      </c>
    </row>
    <row r="979" spans="1:11">
      <c r="A979" s="69" t="s">
        <v>5458</v>
      </c>
      <c r="B979" t="s">
        <v>23</v>
      </c>
      <c r="C979" t="s">
        <v>3349</v>
      </c>
      <c r="D979" t="s">
        <v>3350</v>
      </c>
      <c r="E979" t="s">
        <v>214</v>
      </c>
      <c r="F979" t="s">
        <v>3351</v>
      </c>
      <c r="G979" t="s">
        <v>5460</v>
      </c>
      <c r="H979" t="s">
        <v>214</v>
      </c>
      <c r="I979" t="s">
        <v>4634</v>
      </c>
      <c r="J979" t="s">
        <v>2578</v>
      </c>
      <c r="K979" t="s">
        <v>222</v>
      </c>
    </row>
    <row r="980" spans="1:11">
      <c r="A980" s="69" t="s">
        <v>5458</v>
      </c>
      <c r="B980" t="s">
        <v>23</v>
      </c>
      <c r="C980" t="s">
        <v>3352</v>
      </c>
      <c r="D980" t="s">
        <v>3350</v>
      </c>
      <c r="E980" t="s">
        <v>214</v>
      </c>
      <c r="G980" t="s">
        <v>5460</v>
      </c>
      <c r="H980" t="s">
        <v>214</v>
      </c>
      <c r="I980" t="s">
        <v>4634</v>
      </c>
      <c r="J980" t="s">
        <v>2578</v>
      </c>
      <c r="K980" t="s">
        <v>222</v>
      </c>
    </row>
    <row r="981" spans="1:11">
      <c r="A981" s="69" t="s">
        <v>5458</v>
      </c>
      <c r="B981" t="s">
        <v>23</v>
      </c>
      <c r="C981" t="s">
        <v>3353</v>
      </c>
      <c r="D981" t="s">
        <v>28</v>
      </c>
      <c r="E981" t="s">
        <v>214</v>
      </c>
      <c r="F981" t="s">
        <v>3354</v>
      </c>
      <c r="G981" t="s">
        <v>5460</v>
      </c>
      <c r="H981" t="s">
        <v>214</v>
      </c>
      <c r="I981" t="s">
        <v>4634</v>
      </c>
      <c r="J981" t="s">
        <v>2578</v>
      </c>
      <c r="K981" t="s">
        <v>222</v>
      </c>
    </row>
    <row r="982" spans="1:11">
      <c r="A982" s="69" t="s">
        <v>5458</v>
      </c>
      <c r="B982" t="s">
        <v>23</v>
      </c>
      <c r="C982" t="s">
        <v>3019</v>
      </c>
      <c r="D982" t="s">
        <v>3020</v>
      </c>
      <c r="E982" t="s">
        <v>2921</v>
      </c>
      <c r="G982" t="s">
        <v>5460</v>
      </c>
      <c r="H982" t="s">
        <v>3564</v>
      </c>
      <c r="I982" t="s">
        <v>4634</v>
      </c>
      <c r="J982" t="s">
        <v>2578</v>
      </c>
      <c r="K982" t="s">
        <v>222</v>
      </c>
    </row>
    <row r="983" spans="1:11">
      <c r="A983" s="69" t="s">
        <v>5458</v>
      </c>
      <c r="B983" t="s">
        <v>4371</v>
      </c>
      <c r="C983" t="s">
        <v>3356</v>
      </c>
      <c r="D983" t="s">
        <v>3047</v>
      </c>
      <c r="E983" t="s">
        <v>214</v>
      </c>
      <c r="G983" t="s">
        <v>5460</v>
      </c>
      <c r="H983" t="s">
        <v>214</v>
      </c>
      <c r="I983" t="s">
        <v>4638</v>
      </c>
      <c r="J983" t="s">
        <v>2578</v>
      </c>
      <c r="K983" t="s">
        <v>222</v>
      </c>
    </row>
    <row r="984" spans="1:11">
      <c r="A984" s="69" t="s">
        <v>5458</v>
      </c>
      <c r="B984" t="s">
        <v>4371</v>
      </c>
      <c r="C984" t="s">
        <v>3357</v>
      </c>
      <c r="D984" t="s">
        <v>3047</v>
      </c>
      <c r="E984" t="s">
        <v>3358</v>
      </c>
      <c r="G984" t="s">
        <v>5459</v>
      </c>
      <c r="H984" t="s">
        <v>214</v>
      </c>
      <c r="I984" t="s">
        <v>4638</v>
      </c>
      <c r="J984" t="s">
        <v>1325</v>
      </c>
      <c r="K984" t="s">
        <v>228</v>
      </c>
    </row>
    <row r="985" spans="1:11">
      <c r="A985" s="69" t="s">
        <v>5458</v>
      </c>
      <c r="B985" t="s">
        <v>4371</v>
      </c>
      <c r="C985" t="s">
        <v>3359</v>
      </c>
      <c r="D985" t="s">
        <v>3047</v>
      </c>
      <c r="E985" t="s">
        <v>3297</v>
      </c>
      <c r="F985" t="s">
        <v>3360</v>
      </c>
      <c r="G985" t="s">
        <v>5460</v>
      </c>
      <c r="H985" t="s">
        <v>214</v>
      </c>
      <c r="I985" t="s">
        <v>4638</v>
      </c>
      <c r="J985" t="s">
        <v>2578</v>
      </c>
      <c r="K985" t="s">
        <v>222</v>
      </c>
    </row>
    <row r="986" spans="1:11" ht="409.6">
      <c r="A986" s="69" t="s">
        <v>5458</v>
      </c>
      <c r="B986" t="s">
        <v>4371</v>
      </c>
      <c r="C986" t="s">
        <v>3361</v>
      </c>
      <c r="D986" t="s">
        <v>3047</v>
      </c>
      <c r="E986" t="s">
        <v>214</v>
      </c>
      <c r="G986" t="s">
        <v>5460</v>
      </c>
      <c r="H986" t="s">
        <v>214</v>
      </c>
      <c r="I986" t="s">
        <v>4638</v>
      </c>
      <c r="J986" s="218" t="s">
        <v>2578</v>
      </c>
      <c r="K986" t="s">
        <v>222</v>
      </c>
    </row>
    <row r="987" spans="1:11">
      <c r="A987" s="69" t="s">
        <v>5458</v>
      </c>
      <c r="B987" t="s">
        <v>47</v>
      </c>
      <c r="C987" t="s">
        <v>3363</v>
      </c>
      <c r="D987" t="s">
        <v>3364</v>
      </c>
      <c r="E987" t="s">
        <v>3365</v>
      </c>
      <c r="G987" t="s">
        <v>5460</v>
      </c>
      <c r="H987" t="s">
        <v>214</v>
      </c>
      <c r="I987" t="s">
        <v>4642</v>
      </c>
      <c r="J987" t="s">
        <v>2578</v>
      </c>
      <c r="K987" t="s">
        <v>222</v>
      </c>
    </row>
    <row r="988" spans="1:11">
      <c r="A988" s="69" t="s">
        <v>5458</v>
      </c>
      <c r="B988" t="s">
        <v>47</v>
      </c>
      <c r="C988" t="s">
        <v>3368</v>
      </c>
      <c r="D988" t="s">
        <v>3369</v>
      </c>
      <c r="E988" t="s">
        <v>3370</v>
      </c>
      <c r="G988" t="s">
        <v>5460</v>
      </c>
      <c r="H988" t="s">
        <v>214</v>
      </c>
      <c r="I988" t="s">
        <v>4642</v>
      </c>
      <c r="J988" t="s">
        <v>2578</v>
      </c>
      <c r="K988" t="s">
        <v>222</v>
      </c>
    </row>
    <row r="989" spans="1:11">
      <c r="A989" s="69" t="s">
        <v>5458</v>
      </c>
      <c r="B989" t="s">
        <v>47</v>
      </c>
      <c r="C989" t="s">
        <v>3371</v>
      </c>
      <c r="D989" t="s">
        <v>3372</v>
      </c>
      <c r="E989" t="s">
        <v>214</v>
      </c>
      <c r="G989" t="s">
        <v>5460</v>
      </c>
      <c r="H989" t="s">
        <v>214</v>
      </c>
      <c r="I989" t="s">
        <v>4642</v>
      </c>
      <c r="J989" t="s">
        <v>2578</v>
      </c>
      <c r="K989" t="s">
        <v>222</v>
      </c>
    </row>
    <row r="990" spans="1:11">
      <c r="A990" s="69" t="s">
        <v>5458</v>
      </c>
      <c r="B990" t="s">
        <v>47</v>
      </c>
      <c r="C990" t="s">
        <v>3375</v>
      </c>
      <c r="D990" t="s">
        <v>3376</v>
      </c>
      <c r="E990" t="s">
        <v>214</v>
      </c>
      <c r="G990" t="s">
        <v>5460</v>
      </c>
      <c r="H990" t="s">
        <v>214</v>
      </c>
      <c r="I990" t="s">
        <v>4642</v>
      </c>
      <c r="J990" t="s">
        <v>2578</v>
      </c>
      <c r="K990" t="s">
        <v>222</v>
      </c>
    </row>
    <row r="991" spans="1:11" ht="409.6">
      <c r="A991" s="69" t="s">
        <v>5458</v>
      </c>
      <c r="B991" t="s">
        <v>47</v>
      </c>
      <c r="C991" t="s">
        <v>3377</v>
      </c>
      <c r="D991" t="s">
        <v>3372</v>
      </c>
      <c r="E991" t="s">
        <v>214</v>
      </c>
      <c r="G991" t="s">
        <v>5460</v>
      </c>
      <c r="H991" t="s">
        <v>214</v>
      </c>
      <c r="I991" t="s">
        <v>4642</v>
      </c>
      <c r="J991" s="218" t="s">
        <v>2578</v>
      </c>
      <c r="K991" t="s">
        <v>222</v>
      </c>
    </row>
    <row r="992" spans="1:11" ht="409.6">
      <c r="A992" s="69" t="s">
        <v>5458</v>
      </c>
      <c r="B992" t="s">
        <v>47</v>
      </c>
      <c r="C992" t="s">
        <v>3378</v>
      </c>
      <c r="D992" t="s">
        <v>3372</v>
      </c>
      <c r="E992" t="s">
        <v>214</v>
      </c>
      <c r="G992" t="s">
        <v>5460</v>
      </c>
      <c r="H992" t="s">
        <v>214</v>
      </c>
      <c r="I992" t="s">
        <v>4642</v>
      </c>
      <c r="J992" s="218" t="s">
        <v>2578</v>
      </c>
      <c r="K992" t="s">
        <v>222</v>
      </c>
    </row>
    <row r="993" spans="1:11">
      <c r="A993" s="69" t="s">
        <v>5458</v>
      </c>
      <c r="B993" t="s">
        <v>50</v>
      </c>
      <c r="C993" t="s">
        <v>3380</v>
      </c>
      <c r="D993" t="s">
        <v>26</v>
      </c>
      <c r="E993" t="s">
        <v>214</v>
      </c>
      <c r="G993" t="s">
        <v>5460</v>
      </c>
      <c r="H993" t="s">
        <v>214</v>
      </c>
      <c r="I993" t="s">
        <v>4646</v>
      </c>
      <c r="J993" t="s">
        <v>2578</v>
      </c>
      <c r="K993" t="s">
        <v>222</v>
      </c>
    </row>
    <row r="994" spans="1:11">
      <c r="A994" s="69" t="s">
        <v>5458</v>
      </c>
      <c r="B994" t="s">
        <v>50</v>
      </c>
      <c r="C994" t="s">
        <v>3022</v>
      </c>
      <c r="D994" t="s">
        <v>26</v>
      </c>
      <c r="E994" t="s">
        <v>2921</v>
      </c>
      <c r="G994" t="s">
        <v>5460</v>
      </c>
      <c r="H994" t="s">
        <v>3564</v>
      </c>
      <c r="I994" t="s">
        <v>4646</v>
      </c>
      <c r="J994" t="s">
        <v>2578</v>
      </c>
      <c r="K994" t="s">
        <v>222</v>
      </c>
    </row>
    <row r="995" spans="1:11">
      <c r="A995" s="69" t="s">
        <v>5458</v>
      </c>
      <c r="B995" t="s">
        <v>50</v>
      </c>
      <c r="C995" t="s">
        <v>3023</v>
      </c>
      <c r="D995" t="s">
        <v>26</v>
      </c>
      <c r="E995" t="s">
        <v>2921</v>
      </c>
      <c r="G995" t="s">
        <v>5460</v>
      </c>
      <c r="H995" t="s">
        <v>3564</v>
      </c>
      <c r="I995" t="s">
        <v>4646</v>
      </c>
      <c r="J995" t="s">
        <v>2578</v>
      </c>
      <c r="K995" t="s">
        <v>222</v>
      </c>
    </row>
    <row r="996" spans="1:11" ht="409.6">
      <c r="A996" s="69" t="s">
        <v>5458</v>
      </c>
      <c r="B996" t="s">
        <v>50</v>
      </c>
      <c r="C996" t="s">
        <v>3024</v>
      </c>
      <c r="D996" t="s">
        <v>26</v>
      </c>
      <c r="E996" t="s">
        <v>2921</v>
      </c>
      <c r="G996" t="s">
        <v>5460</v>
      </c>
      <c r="H996" t="s">
        <v>3564</v>
      </c>
      <c r="I996" t="s">
        <v>4646</v>
      </c>
      <c r="J996" s="218" t="s">
        <v>2578</v>
      </c>
      <c r="K996" t="s">
        <v>222</v>
      </c>
    </row>
    <row r="997" spans="1:11" ht="409.6">
      <c r="A997" s="69" t="s">
        <v>5458</v>
      </c>
      <c r="B997" t="s">
        <v>50</v>
      </c>
      <c r="C997" t="s">
        <v>3025</v>
      </c>
      <c r="D997" t="s">
        <v>26</v>
      </c>
      <c r="E997" t="s">
        <v>2921</v>
      </c>
      <c r="G997" t="s">
        <v>5460</v>
      </c>
      <c r="H997" t="s">
        <v>3564</v>
      </c>
      <c r="I997" t="s">
        <v>4646</v>
      </c>
      <c r="J997" s="218" t="s">
        <v>2578</v>
      </c>
      <c r="K997" t="s">
        <v>222</v>
      </c>
    </row>
    <row r="998" spans="1:11">
      <c r="A998" s="69" t="s">
        <v>5458</v>
      </c>
      <c r="B998" t="s">
        <v>50</v>
      </c>
      <c r="C998" t="s">
        <v>3381</v>
      </c>
      <c r="D998" t="s">
        <v>51</v>
      </c>
      <c r="E998" t="s">
        <v>214</v>
      </c>
      <c r="F998" t="s">
        <v>3382</v>
      </c>
      <c r="G998" t="s">
        <v>5460</v>
      </c>
      <c r="H998" t="s">
        <v>214</v>
      </c>
      <c r="I998" t="s">
        <v>4646</v>
      </c>
      <c r="J998" t="s">
        <v>2578</v>
      </c>
      <c r="K998" t="s">
        <v>222</v>
      </c>
    </row>
    <row r="999" spans="1:11">
      <c r="A999" s="69" t="s">
        <v>5458</v>
      </c>
      <c r="B999" t="s">
        <v>50</v>
      </c>
      <c r="C999" t="s">
        <v>3383</v>
      </c>
      <c r="D999" t="s">
        <v>51</v>
      </c>
      <c r="E999" t="s">
        <v>214</v>
      </c>
      <c r="G999" t="s">
        <v>5460</v>
      </c>
      <c r="H999" t="s">
        <v>214</v>
      </c>
      <c r="I999" t="s">
        <v>4646</v>
      </c>
      <c r="J999" t="s">
        <v>2578</v>
      </c>
      <c r="K999" t="s">
        <v>222</v>
      </c>
    </row>
    <row r="1000" spans="1:11">
      <c r="A1000" s="69" t="s">
        <v>5458</v>
      </c>
      <c r="B1000" t="s">
        <v>61</v>
      </c>
      <c r="C1000" t="s">
        <v>3385</v>
      </c>
      <c r="D1000" t="s">
        <v>75</v>
      </c>
      <c r="E1000" t="s">
        <v>214</v>
      </c>
      <c r="G1000" t="s">
        <v>5460</v>
      </c>
      <c r="H1000" t="s">
        <v>214</v>
      </c>
      <c r="I1000" t="s">
        <v>4648</v>
      </c>
      <c r="J1000" t="s">
        <v>2578</v>
      </c>
      <c r="K1000" t="s">
        <v>222</v>
      </c>
    </row>
    <row r="1001" spans="1:11">
      <c r="A1001" s="69" t="s">
        <v>5458</v>
      </c>
      <c r="B1001" t="s">
        <v>61</v>
      </c>
      <c r="C1001" t="s">
        <v>3386</v>
      </c>
      <c r="D1001" t="s">
        <v>3387</v>
      </c>
      <c r="E1001" t="s">
        <v>3365</v>
      </c>
      <c r="G1001" t="s">
        <v>5460</v>
      </c>
      <c r="H1001" t="s">
        <v>214</v>
      </c>
      <c r="I1001" t="s">
        <v>4648</v>
      </c>
      <c r="J1001" t="s">
        <v>2578</v>
      </c>
      <c r="K1001" t="s">
        <v>222</v>
      </c>
    </row>
    <row r="1002" spans="1:11">
      <c r="A1002" s="69" t="s">
        <v>5458</v>
      </c>
      <c r="B1002" t="s">
        <v>61</v>
      </c>
      <c r="C1002" t="s">
        <v>3388</v>
      </c>
      <c r="D1002" t="s">
        <v>75</v>
      </c>
      <c r="E1002" t="s">
        <v>3389</v>
      </c>
      <c r="F1002" t="s">
        <v>3390</v>
      </c>
      <c r="G1002" t="s">
        <v>5460</v>
      </c>
      <c r="H1002" t="s">
        <v>214</v>
      </c>
      <c r="I1002" t="s">
        <v>4648</v>
      </c>
      <c r="J1002" t="s">
        <v>2578</v>
      </c>
      <c r="K1002" t="s">
        <v>222</v>
      </c>
    </row>
    <row r="1003" spans="1:11">
      <c r="A1003" s="69" t="s">
        <v>5458</v>
      </c>
      <c r="B1003" t="s">
        <v>61</v>
      </c>
      <c r="C1003" t="s">
        <v>3027</v>
      </c>
      <c r="D1003" t="s">
        <v>3020</v>
      </c>
      <c r="E1003" t="s">
        <v>3028</v>
      </c>
      <c r="G1003" t="s">
        <v>5460</v>
      </c>
      <c r="H1003" t="s">
        <v>214</v>
      </c>
      <c r="I1003" t="s">
        <v>4648</v>
      </c>
      <c r="J1003" t="s">
        <v>2578</v>
      </c>
      <c r="K1003" t="s">
        <v>222</v>
      </c>
    </row>
    <row r="1004" spans="1:11">
      <c r="A1004" s="69" t="s">
        <v>5458</v>
      </c>
      <c r="B1004" t="s">
        <v>61</v>
      </c>
      <c r="C1004" t="s">
        <v>3030</v>
      </c>
      <c r="D1004" t="s">
        <v>3020</v>
      </c>
      <c r="E1004" t="s">
        <v>2921</v>
      </c>
      <c r="G1004" t="s">
        <v>5460</v>
      </c>
      <c r="H1004" t="s">
        <v>3564</v>
      </c>
      <c r="I1004" t="s">
        <v>4648</v>
      </c>
      <c r="J1004" t="s">
        <v>2578</v>
      </c>
      <c r="K1004" t="s">
        <v>222</v>
      </c>
    </row>
    <row r="1005" spans="1:11">
      <c r="A1005" s="69" t="s">
        <v>5458</v>
      </c>
      <c r="B1005" t="s">
        <v>61</v>
      </c>
      <c r="C1005" t="s">
        <v>3031</v>
      </c>
      <c r="D1005" t="s">
        <v>3020</v>
      </c>
      <c r="E1005" t="s">
        <v>2921</v>
      </c>
      <c r="G1005" t="s">
        <v>5460</v>
      </c>
      <c r="H1005" t="s">
        <v>3564</v>
      </c>
      <c r="I1005" t="s">
        <v>4648</v>
      </c>
      <c r="J1005" t="s">
        <v>2578</v>
      </c>
      <c r="K1005" t="s">
        <v>222</v>
      </c>
    </row>
    <row r="1006" spans="1:11">
      <c r="A1006" s="69" t="s">
        <v>5458</v>
      </c>
      <c r="B1006" t="s">
        <v>61</v>
      </c>
      <c r="C1006" t="s">
        <v>3032</v>
      </c>
      <c r="D1006" t="s">
        <v>3020</v>
      </c>
      <c r="E1006" t="s">
        <v>2921</v>
      </c>
      <c r="G1006" t="s">
        <v>5460</v>
      </c>
      <c r="H1006" t="s">
        <v>3564</v>
      </c>
      <c r="I1006" t="s">
        <v>4648</v>
      </c>
      <c r="J1006" t="s">
        <v>2578</v>
      </c>
      <c r="K1006" t="s">
        <v>222</v>
      </c>
    </row>
    <row r="1007" spans="1:11">
      <c r="A1007" s="69" t="s">
        <v>5458</v>
      </c>
      <c r="B1007" t="s">
        <v>61</v>
      </c>
      <c r="C1007" t="s">
        <v>3392</v>
      </c>
      <c r="D1007" t="s">
        <v>84</v>
      </c>
      <c r="E1007" t="s">
        <v>214</v>
      </c>
      <c r="G1007" t="s">
        <v>5460</v>
      </c>
      <c r="H1007" t="s">
        <v>214</v>
      </c>
      <c r="I1007" t="s">
        <v>4648</v>
      </c>
      <c r="J1007" t="s">
        <v>2578</v>
      </c>
      <c r="K1007" t="s">
        <v>222</v>
      </c>
    </row>
    <row r="1008" spans="1:11">
      <c r="A1008" s="69" t="s">
        <v>5458</v>
      </c>
      <c r="B1008" t="s">
        <v>61</v>
      </c>
      <c r="C1008" t="s">
        <v>3393</v>
      </c>
      <c r="D1008" t="s">
        <v>3387</v>
      </c>
      <c r="E1008" t="s">
        <v>214</v>
      </c>
      <c r="G1008" t="s">
        <v>5460</v>
      </c>
      <c r="H1008" t="s">
        <v>214</v>
      </c>
      <c r="I1008" t="s">
        <v>4648</v>
      </c>
      <c r="J1008" t="s">
        <v>2578</v>
      </c>
      <c r="K1008" t="s">
        <v>222</v>
      </c>
    </row>
    <row r="1009" spans="1:11">
      <c r="A1009" s="69" t="s">
        <v>5458</v>
      </c>
      <c r="B1009" t="s">
        <v>74</v>
      </c>
      <c r="C1009" t="s">
        <v>3398</v>
      </c>
      <c r="D1009" t="s">
        <v>75</v>
      </c>
      <c r="E1009" t="s">
        <v>214</v>
      </c>
      <c r="G1009" t="s">
        <v>5460</v>
      </c>
      <c r="H1009" t="s">
        <v>214</v>
      </c>
      <c r="I1009" t="s">
        <v>4650</v>
      </c>
      <c r="J1009" t="s">
        <v>2578</v>
      </c>
      <c r="K1009" t="s">
        <v>222</v>
      </c>
    </row>
    <row r="1010" spans="1:11">
      <c r="A1010" s="69" t="s">
        <v>5458</v>
      </c>
      <c r="B1010" t="s">
        <v>74</v>
      </c>
      <c r="C1010" t="s">
        <v>3399</v>
      </c>
      <c r="D1010" t="s">
        <v>75</v>
      </c>
      <c r="E1010" t="s">
        <v>214</v>
      </c>
      <c r="G1010" t="s">
        <v>5460</v>
      </c>
      <c r="H1010" t="s">
        <v>214</v>
      </c>
      <c r="I1010" t="s">
        <v>4650</v>
      </c>
      <c r="J1010" t="s">
        <v>2578</v>
      </c>
      <c r="K1010" t="s">
        <v>222</v>
      </c>
    </row>
    <row r="1011" spans="1:11">
      <c r="A1011" s="69" t="s">
        <v>5458</v>
      </c>
      <c r="B1011" t="s">
        <v>74</v>
      </c>
      <c r="C1011" t="s">
        <v>3400</v>
      </c>
      <c r="D1011" t="s">
        <v>51</v>
      </c>
      <c r="E1011" t="s">
        <v>214</v>
      </c>
      <c r="G1011" t="s">
        <v>5460</v>
      </c>
      <c r="H1011" t="s">
        <v>214</v>
      </c>
      <c r="I1011" t="s">
        <v>4650</v>
      </c>
      <c r="J1011" t="s">
        <v>2578</v>
      </c>
      <c r="K1011" t="s">
        <v>222</v>
      </c>
    </row>
    <row r="1012" spans="1:11">
      <c r="A1012" s="69" t="s">
        <v>5458</v>
      </c>
      <c r="B1012" t="s">
        <v>74</v>
      </c>
      <c r="C1012" t="s">
        <v>3037</v>
      </c>
      <c r="D1012" t="s">
        <v>3020</v>
      </c>
      <c r="E1012" t="s">
        <v>2921</v>
      </c>
      <c r="G1012" t="s">
        <v>5460</v>
      </c>
      <c r="H1012" t="s">
        <v>3564</v>
      </c>
      <c r="I1012" t="s">
        <v>4650</v>
      </c>
      <c r="J1012" t="s">
        <v>2578</v>
      </c>
      <c r="K1012" t="s">
        <v>222</v>
      </c>
    </row>
    <row r="1013" spans="1:11">
      <c r="A1013" s="69" t="s">
        <v>5458</v>
      </c>
      <c r="B1013" t="s">
        <v>74</v>
      </c>
      <c r="C1013" t="s">
        <v>3403</v>
      </c>
      <c r="D1013" t="s">
        <v>76</v>
      </c>
      <c r="E1013" t="s">
        <v>214</v>
      </c>
      <c r="F1013" t="s">
        <v>3404</v>
      </c>
      <c r="G1013" t="s">
        <v>5460</v>
      </c>
      <c r="H1013" t="s">
        <v>214</v>
      </c>
      <c r="I1013" t="s">
        <v>4650</v>
      </c>
      <c r="J1013" t="s">
        <v>2578</v>
      </c>
      <c r="K1013" t="s">
        <v>222</v>
      </c>
    </row>
    <row r="1014" spans="1:11">
      <c r="A1014" s="69" t="s">
        <v>5458</v>
      </c>
      <c r="B1014" t="s">
        <v>74</v>
      </c>
      <c r="C1014" t="s">
        <v>3038</v>
      </c>
      <c r="D1014" t="s">
        <v>3020</v>
      </c>
      <c r="E1014" t="s">
        <v>2921</v>
      </c>
      <c r="G1014" t="s">
        <v>5460</v>
      </c>
      <c r="H1014" t="s">
        <v>3564</v>
      </c>
      <c r="I1014" t="s">
        <v>4650</v>
      </c>
      <c r="J1014" t="s">
        <v>2578</v>
      </c>
      <c r="K1014" t="s">
        <v>222</v>
      </c>
    </row>
    <row r="1015" spans="1:11">
      <c r="A1015" s="69" t="s">
        <v>5458</v>
      </c>
      <c r="B1015" t="s">
        <v>82</v>
      </c>
      <c r="C1015" t="s">
        <v>3406</v>
      </c>
      <c r="D1015" t="s">
        <v>83</v>
      </c>
      <c r="E1015" t="s">
        <v>214</v>
      </c>
      <c r="G1015" t="s">
        <v>5460</v>
      </c>
      <c r="H1015" t="s">
        <v>214</v>
      </c>
      <c r="I1015" t="s">
        <v>4654</v>
      </c>
      <c r="J1015" t="s">
        <v>2578</v>
      </c>
      <c r="K1015" t="s">
        <v>222</v>
      </c>
    </row>
    <row r="1016" spans="1:11">
      <c r="A1016" s="69" t="s">
        <v>5458</v>
      </c>
      <c r="B1016" t="s">
        <v>82</v>
      </c>
      <c r="C1016" t="s">
        <v>3407</v>
      </c>
      <c r="D1016" t="s">
        <v>85</v>
      </c>
      <c r="E1016" t="s">
        <v>214</v>
      </c>
      <c r="G1016" t="s">
        <v>5460</v>
      </c>
      <c r="H1016" t="s">
        <v>214</v>
      </c>
      <c r="I1016" t="s">
        <v>4654</v>
      </c>
      <c r="J1016" t="s">
        <v>2578</v>
      </c>
      <c r="K1016" t="s">
        <v>222</v>
      </c>
    </row>
    <row r="1017" spans="1:11">
      <c r="A1017" s="69" t="s">
        <v>5458</v>
      </c>
      <c r="B1017" t="s">
        <v>87</v>
      </c>
      <c r="C1017" t="s">
        <v>3418</v>
      </c>
      <c r="D1017" t="s">
        <v>89</v>
      </c>
      <c r="E1017" t="s">
        <v>214</v>
      </c>
      <c r="F1017" t="s">
        <v>3419</v>
      </c>
      <c r="G1017" t="s">
        <v>5460</v>
      </c>
      <c r="H1017" t="s">
        <v>214</v>
      </c>
      <c r="I1017" t="s">
        <v>4658</v>
      </c>
      <c r="J1017" t="s">
        <v>2578</v>
      </c>
      <c r="K1017" t="s">
        <v>222</v>
      </c>
    </row>
    <row r="1018" spans="1:11">
      <c r="A1018" s="69" t="s">
        <v>5458</v>
      </c>
      <c r="B1018" t="s">
        <v>87</v>
      </c>
      <c r="C1018" t="s">
        <v>3420</v>
      </c>
      <c r="D1018" t="s">
        <v>3421</v>
      </c>
      <c r="E1018" t="s">
        <v>214</v>
      </c>
      <c r="F1018" t="s">
        <v>3422</v>
      </c>
      <c r="G1018" t="s">
        <v>5460</v>
      </c>
      <c r="H1018" t="s">
        <v>214</v>
      </c>
      <c r="I1018" t="s">
        <v>4658</v>
      </c>
      <c r="J1018" t="s">
        <v>2578</v>
      </c>
      <c r="K1018" t="s">
        <v>222</v>
      </c>
    </row>
    <row r="1019" spans="1:11">
      <c r="A1019" s="69" t="s">
        <v>5458</v>
      </c>
      <c r="B1019" t="s">
        <v>87</v>
      </c>
      <c r="C1019" t="s">
        <v>3046</v>
      </c>
      <c r="D1019" t="s">
        <v>3047</v>
      </c>
      <c r="F1019" t="s">
        <v>3049</v>
      </c>
      <c r="G1019" t="s">
        <v>5433</v>
      </c>
      <c r="I1019" t="s">
        <v>4658</v>
      </c>
    </row>
    <row r="1020" spans="1:11">
      <c r="A1020" s="69" t="s">
        <v>5458</v>
      </c>
      <c r="B1020" t="s">
        <v>87</v>
      </c>
      <c r="C1020" t="s">
        <v>3050</v>
      </c>
      <c r="D1020" t="s">
        <v>3047</v>
      </c>
      <c r="G1020" t="s">
        <v>5433</v>
      </c>
      <c r="I1020" t="s">
        <v>4658</v>
      </c>
    </row>
    <row r="1021" spans="1:11">
      <c r="A1021" s="69" t="s">
        <v>5458</v>
      </c>
      <c r="B1021" t="s">
        <v>87</v>
      </c>
      <c r="C1021" t="s">
        <v>3053</v>
      </c>
      <c r="D1021" t="s">
        <v>3041</v>
      </c>
      <c r="E1021" t="s">
        <v>3054</v>
      </c>
      <c r="F1021" t="s">
        <v>3056</v>
      </c>
      <c r="G1021" t="s">
        <v>5434</v>
      </c>
      <c r="I1021" t="s">
        <v>4658</v>
      </c>
    </row>
    <row r="1022" spans="1:11">
      <c r="A1022" s="69" t="s">
        <v>5458</v>
      </c>
      <c r="B1022" t="s">
        <v>87</v>
      </c>
      <c r="C1022" t="s">
        <v>3424</v>
      </c>
      <c r="D1022" t="s">
        <v>3421</v>
      </c>
      <c r="E1022" t="s">
        <v>1902</v>
      </c>
      <c r="G1022" t="s">
        <v>5460</v>
      </c>
      <c r="H1022" t="s">
        <v>214</v>
      </c>
      <c r="I1022" t="s">
        <v>4658</v>
      </c>
      <c r="J1022" t="s">
        <v>2578</v>
      </c>
      <c r="K1022" t="s">
        <v>222</v>
      </c>
    </row>
    <row r="1023" spans="1:11">
      <c r="A1023" s="69" t="s">
        <v>5458</v>
      </c>
      <c r="B1023" t="s">
        <v>87</v>
      </c>
      <c r="C1023" t="s">
        <v>3425</v>
      </c>
      <c r="D1023" t="s">
        <v>86</v>
      </c>
      <c r="E1023" t="s">
        <v>214</v>
      </c>
      <c r="G1023" t="s">
        <v>5460</v>
      </c>
      <c r="H1023" t="s">
        <v>214</v>
      </c>
      <c r="I1023" t="s">
        <v>4658</v>
      </c>
      <c r="J1023" t="s">
        <v>2578</v>
      </c>
      <c r="K1023" t="s">
        <v>222</v>
      </c>
    </row>
    <row r="1024" spans="1:11">
      <c r="A1024" s="69" t="s">
        <v>5458</v>
      </c>
      <c r="B1024" t="s">
        <v>87</v>
      </c>
      <c r="C1024" t="s">
        <v>3059</v>
      </c>
      <c r="D1024" t="s">
        <v>3060</v>
      </c>
      <c r="E1024" t="s">
        <v>2921</v>
      </c>
      <c r="G1024" t="s">
        <v>5460</v>
      </c>
      <c r="H1024" t="s">
        <v>3564</v>
      </c>
      <c r="I1024" t="s">
        <v>4658</v>
      </c>
      <c r="J1024" t="s">
        <v>2578</v>
      </c>
      <c r="K1024" t="s">
        <v>222</v>
      </c>
    </row>
    <row r="1025" spans="1:11">
      <c r="A1025" s="69" t="s">
        <v>5458</v>
      </c>
      <c r="B1025" t="s">
        <v>87</v>
      </c>
      <c r="C1025" t="s">
        <v>3059</v>
      </c>
      <c r="D1025" t="s">
        <v>3060</v>
      </c>
      <c r="E1025" t="s">
        <v>2921</v>
      </c>
      <c r="G1025" t="s">
        <v>5460</v>
      </c>
      <c r="H1025" t="s">
        <v>3564</v>
      </c>
      <c r="I1025" t="s">
        <v>4658</v>
      </c>
      <c r="J1025" t="s">
        <v>2578</v>
      </c>
      <c r="K1025" t="s">
        <v>222</v>
      </c>
    </row>
    <row r="1026" spans="1:11">
      <c r="A1026" s="69" t="s">
        <v>5458</v>
      </c>
      <c r="B1026" t="s">
        <v>88</v>
      </c>
      <c r="C1026" t="s">
        <v>3434</v>
      </c>
      <c r="D1026" t="s">
        <v>89</v>
      </c>
      <c r="E1026" t="s">
        <v>214</v>
      </c>
      <c r="G1026" t="s">
        <v>5460</v>
      </c>
      <c r="H1026" t="s">
        <v>214</v>
      </c>
      <c r="I1026" t="s">
        <v>4662</v>
      </c>
      <c r="J1026" t="s">
        <v>2578</v>
      </c>
      <c r="K1026" t="s">
        <v>222</v>
      </c>
    </row>
    <row r="1027" spans="1:11">
      <c r="A1027" s="69" t="s">
        <v>5458</v>
      </c>
      <c r="B1027" t="s">
        <v>88</v>
      </c>
      <c r="C1027" t="s">
        <v>3063</v>
      </c>
      <c r="D1027" t="s">
        <v>3020</v>
      </c>
      <c r="G1027" t="s">
        <v>5435</v>
      </c>
      <c r="I1027" t="s">
        <v>4662</v>
      </c>
    </row>
    <row r="1028" spans="1:11">
      <c r="A1028" s="69" t="s">
        <v>5458</v>
      </c>
      <c r="B1028" t="s">
        <v>93</v>
      </c>
      <c r="C1028" t="s">
        <v>3066</v>
      </c>
      <c r="E1028" t="s">
        <v>666</v>
      </c>
      <c r="G1028" t="s">
        <v>5436</v>
      </c>
      <c r="I1028" t="s">
        <v>4666</v>
      </c>
    </row>
    <row r="1029" spans="1:11">
      <c r="A1029" s="69" t="s">
        <v>5458</v>
      </c>
      <c r="B1029" t="s">
        <v>93</v>
      </c>
      <c r="C1029" t="s">
        <v>3438</v>
      </c>
      <c r="D1029" t="s">
        <v>94</v>
      </c>
      <c r="E1029" t="s">
        <v>214</v>
      </c>
      <c r="G1029" t="s">
        <v>5460</v>
      </c>
      <c r="H1029" t="s">
        <v>214</v>
      </c>
      <c r="I1029" t="s">
        <v>4666</v>
      </c>
      <c r="J1029" t="s">
        <v>2578</v>
      </c>
      <c r="K1029" t="s">
        <v>222</v>
      </c>
    </row>
    <row r="1030" spans="1:11">
      <c r="A1030" s="69" t="s">
        <v>5458</v>
      </c>
      <c r="B1030" t="s">
        <v>93</v>
      </c>
      <c r="C1030" t="s">
        <v>3445</v>
      </c>
      <c r="D1030" t="s">
        <v>95</v>
      </c>
      <c r="E1030" t="s">
        <v>3297</v>
      </c>
      <c r="F1030" t="s">
        <v>3446</v>
      </c>
      <c r="G1030" t="s">
        <v>5460</v>
      </c>
      <c r="H1030" t="s">
        <v>214</v>
      </c>
      <c r="I1030" t="s">
        <v>4666</v>
      </c>
      <c r="J1030" t="s">
        <v>2578</v>
      </c>
      <c r="K1030" t="s">
        <v>222</v>
      </c>
    </row>
    <row r="1031" spans="1:11">
      <c r="A1031" s="69" t="s">
        <v>5458</v>
      </c>
      <c r="B1031" t="s">
        <v>93</v>
      </c>
      <c r="C1031" t="s">
        <v>3447</v>
      </c>
      <c r="D1031" t="s">
        <v>94</v>
      </c>
      <c r="E1031" t="s">
        <v>3448</v>
      </c>
      <c r="G1031" t="s">
        <v>5460</v>
      </c>
      <c r="H1031" t="s">
        <v>214</v>
      </c>
      <c r="I1031" t="s">
        <v>4666</v>
      </c>
      <c r="J1031" t="s">
        <v>2578</v>
      </c>
      <c r="K1031" t="s">
        <v>222</v>
      </c>
    </row>
    <row r="1032" spans="1:11">
      <c r="A1032" s="69" t="s">
        <v>5458</v>
      </c>
      <c r="B1032" t="s">
        <v>93</v>
      </c>
      <c r="C1032" t="s">
        <v>3068</v>
      </c>
      <c r="D1032" t="s">
        <v>3020</v>
      </c>
      <c r="E1032" t="s">
        <v>3069</v>
      </c>
      <c r="G1032" t="s">
        <v>5437</v>
      </c>
      <c r="I1032" t="s">
        <v>4666</v>
      </c>
    </row>
    <row r="1033" spans="1:11">
      <c r="A1033" s="69" t="s">
        <v>5458</v>
      </c>
      <c r="B1033" t="s">
        <v>93</v>
      </c>
      <c r="C1033" t="s">
        <v>3449</v>
      </c>
      <c r="D1033" t="s">
        <v>94</v>
      </c>
      <c r="E1033" t="s">
        <v>3450</v>
      </c>
      <c r="F1033" t="s">
        <v>3451</v>
      </c>
      <c r="G1033" t="s">
        <v>5459</v>
      </c>
      <c r="H1033" t="s">
        <v>3450</v>
      </c>
      <c r="I1033" t="s">
        <v>4666</v>
      </c>
      <c r="J1033" t="s">
        <v>1325</v>
      </c>
      <c r="K1033" t="s">
        <v>228</v>
      </c>
    </row>
    <row r="1034" spans="1:11">
      <c r="A1034" s="69" t="s">
        <v>5458</v>
      </c>
      <c r="B1034" t="s">
        <v>93</v>
      </c>
      <c r="C1034" t="s">
        <v>3452</v>
      </c>
      <c r="D1034" t="s">
        <v>94</v>
      </c>
      <c r="E1034" t="s">
        <v>3453</v>
      </c>
      <c r="F1034" t="s">
        <v>3454</v>
      </c>
      <c r="G1034" t="s">
        <v>5460</v>
      </c>
      <c r="H1034" t="s">
        <v>214</v>
      </c>
      <c r="I1034" t="s">
        <v>4666</v>
      </c>
      <c r="J1034" t="s">
        <v>2578</v>
      </c>
      <c r="K1034" t="s">
        <v>222</v>
      </c>
    </row>
    <row r="1035" spans="1:11">
      <c r="A1035" s="69" t="s">
        <v>5458</v>
      </c>
      <c r="B1035" t="s">
        <v>93</v>
      </c>
      <c r="C1035" t="s">
        <v>3071</v>
      </c>
      <c r="D1035" t="s">
        <v>97</v>
      </c>
      <c r="G1035" t="s">
        <v>5438</v>
      </c>
      <c r="I1035" t="s">
        <v>4666</v>
      </c>
    </row>
    <row r="1036" spans="1:11">
      <c r="A1036" s="69" t="s">
        <v>5458</v>
      </c>
      <c r="B1036" t="s">
        <v>99</v>
      </c>
      <c r="C1036" t="s">
        <v>3456</v>
      </c>
      <c r="D1036" t="s">
        <v>100</v>
      </c>
      <c r="E1036" t="s">
        <v>3457</v>
      </c>
      <c r="F1036" t="s">
        <v>3458</v>
      </c>
      <c r="G1036" t="s">
        <v>5460</v>
      </c>
      <c r="H1036" t="s">
        <v>214</v>
      </c>
      <c r="I1036" t="s">
        <v>4670</v>
      </c>
      <c r="J1036" t="s">
        <v>2578</v>
      </c>
      <c r="K1036" t="s">
        <v>222</v>
      </c>
    </row>
    <row r="1037" spans="1:11">
      <c r="A1037" s="69" t="s">
        <v>5458</v>
      </c>
      <c r="B1037" t="s">
        <v>99</v>
      </c>
      <c r="C1037" t="s">
        <v>3076</v>
      </c>
      <c r="D1037" t="s">
        <v>103</v>
      </c>
      <c r="E1037" t="s">
        <v>2921</v>
      </c>
      <c r="G1037" t="s">
        <v>5460</v>
      </c>
      <c r="H1037" t="s">
        <v>3564</v>
      </c>
      <c r="I1037" t="s">
        <v>4670</v>
      </c>
      <c r="J1037" t="s">
        <v>2578</v>
      </c>
      <c r="K1037" t="s">
        <v>222</v>
      </c>
    </row>
    <row r="1038" spans="1:11">
      <c r="A1038" s="69" t="s">
        <v>5458</v>
      </c>
      <c r="B1038" t="s">
        <v>99</v>
      </c>
      <c r="C1038" t="s">
        <v>3077</v>
      </c>
      <c r="D1038" t="s">
        <v>101</v>
      </c>
      <c r="E1038" t="s">
        <v>3078</v>
      </c>
      <c r="F1038" t="s">
        <v>3079</v>
      </c>
      <c r="G1038" t="s">
        <v>5460</v>
      </c>
      <c r="H1038" t="s">
        <v>214</v>
      </c>
      <c r="I1038" t="s">
        <v>4670</v>
      </c>
      <c r="J1038" t="s">
        <v>2578</v>
      </c>
      <c r="K1038" t="s">
        <v>222</v>
      </c>
    </row>
    <row r="1039" spans="1:11">
      <c r="A1039" s="69" t="s">
        <v>5458</v>
      </c>
      <c r="B1039" t="s">
        <v>99</v>
      </c>
      <c r="C1039" t="s">
        <v>3080</v>
      </c>
      <c r="D1039" t="s">
        <v>3020</v>
      </c>
      <c r="E1039" t="s">
        <v>2921</v>
      </c>
      <c r="G1039" t="s">
        <v>5460</v>
      </c>
      <c r="H1039" t="s">
        <v>3564</v>
      </c>
      <c r="I1039" t="s">
        <v>4670</v>
      </c>
      <c r="J1039" t="s">
        <v>2578</v>
      </c>
      <c r="K1039" t="s">
        <v>222</v>
      </c>
    </row>
    <row r="1040" spans="1:11">
      <c r="A1040" s="69" t="s">
        <v>5458</v>
      </c>
      <c r="B1040" t="s">
        <v>99</v>
      </c>
      <c r="C1040" t="s">
        <v>3459</v>
      </c>
      <c r="D1040" t="s">
        <v>3020</v>
      </c>
      <c r="E1040" t="s">
        <v>214</v>
      </c>
      <c r="G1040" t="s">
        <v>5460</v>
      </c>
      <c r="H1040" t="s">
        <v>214</v>
      </c>
      <c r="I1040" t="s">
        <v>4670</v>
      </c>
      <c r="J1040" t="s">
        <v>2578</v>
      </c>
      <c r="K1040" t="s">
        <v>222</v>
      </c>
    </row>
    <row r="1041" spans="1:9">
      <c r="A1041" s="69" t="s">
        <v>5461</v>
      </c>
      <c r="B1041" t="s">
        <v>32</v>
      </c>
      <c r="C1041" t="s">
        <v>2910</v>
      </c>
      <c r="D1041" t="s">
        <v>36</v>
      </c>
      <c r="G1041" t="s">
        <v>5427</v>
      </c>
      <c r="I1041" t="s">
        <v>4599</v>
      </c>
    </row>
    <row r="1042" spans="1:9">
      <c r="A1042" s="69" t="s">
        <v>5461</v>
      </c>
      <c r="B1042" t="s">
        <v>62</v>
      </c>
      <c r="C1042" t="s">
        <v>2932</v>
      </c>
      <c r="D1042" t="s">
        <v>2933</v>
      </c>
      <c r="G1042" t="s">
        <v>5427</v>
      </c>
      <c r="I1042" t="s">
        <v>4603</v>
      </c>
    </row>
    <row r="1043" spans="1:9">
      <c r="A1043" s="69" t="s">
        <v>5461</v>
      </c>
      <c r="B1043" t="s">
        <v>62</v>
      </c>
      <c r="C1043" t="s">
        <v>2934</v>
      </c>
      <c r="D1043" t="s">
        <v>2933</v>
      </c>
      <c r="G1043" t="s">
        <v>5427</v>
      </c>
      <c r="I1043" t="s">
        <v>4603</v>
      </c>
    </row>
    <row r="1044" spans="1:9">
      <c r="A1044" s="69" t="s">
        <v>5461</v>
      </c>
      <c r="B1044" t="s">
        <v>62</v>
      </c>
      <c r="C1044" t="s">
        <v>2935</v>
      </c>
      <c r="D1044" t="s">
        <v>2936</v>
      </c>
      <c r="G1044" t="s">
        <v>5427</v>
      </c>
      <c r="I1044" t="s">
        <v>4603</v>
      </c>
    </row>
    <row r="1045" spans="1:9">
      <c r="A1045" s="69" t="s">
        <v>5461</v>
      </c>
      <c r="B1045" t="s">
        <v>62</v>
      </c>
      <c r="C1045" t="s">
        <v>2937</v>
      </c>
      <c r="D1045" t="s">
        <v>2938</v>
      </c>
      <c r="G1045" t="s">
        <v>5427</v>
      </c>
      <c r="I1045" t="s">
        <v>4603</v>
      </c>
    </row>
    <row r="1046" spans="1:9">
      <c r="A1046" s="69" t="s">
        <v>5461</v>
      </c>
      <c r="B1046" t="s">
        <v>62</v>
      </c>
      <c r="C1046" t="s">
        <v>2939</v>
      </c>
      <c r="D1046" t="s">
        <v>2938</v>
      </c>
      <c r="G1046" t="s">
        <v>5427</v>
      </c>
      <c r="I1046" t="s">
        <v>4603</v>
      </c>
    </row>
    <row r="1047" spans="1:9">
      <c r="A1047" s="69" t="s">
        <v>5461</v>
      </c>
      <c r="B1047" t="s">
        <v>62</v>
      </c>
      <c r="C1047" t="s">
        <v>2940</v>
      </c>
      <c r="D1047" t="s">
        <v>2938</v>
      </c>
      <c r="G1047" t="s">
        <v>5427</v>
      </c>
      <c r="I1047" t="s">
        <v>4603</v>
      </c>
    </row>
    <row r="1048" spans="1:9">
      <c r="A1048" s="69" t="s">
        <v>5461</v>
      </c>
      <c r="B1048" t="s">
        <v>62</v>
      </c>
      <c r="C1048" t="s">
        <v>2941</v>
      </c>
      <c r="D1048" t="s">
        <v>2938</v>
      </c>
      <c r="G1048" t="s">
        <v>5427</v>
      </c>
      <c r="I1048" t="s">
        <v>4603</v>
      </c>
    </row>
    <row r="1049" spans="1:9">
      <c r="A1049" s="69" t="s">
        <v>5461</v>
      </c>
      <c r="B1049" t="s">
        <v>62</v>
      </c>
      <c r="C1049" t="s">
        <v>2942</v>
      </c>
      <c r="D1049" t="s">
        <v>36</v>
      </c>
      <c r="G1049" t="s">
        <v>5427</v>
      </c>
      <c r="I1049" t="s">
        <v>4603</v>
      </c>
    </row>
    <row r="1050" spans="1:9">
      <c r="A1050" s="69" t="s">
        <v>5461</v>
      </c>
      <c r="B1050" t="s">
        <v>62</v>
      </c>
      <c r="C1050" t="s">
        <v>2943</v>
      </c>
      <c r="D1050" t="s">
        <v>35</v>
      </c>
      <c r="G1050" t="s">
        <v>5427</v>
      </c>
      <c r="I1050" t="s">
        <v>4603</v>
      </c>
    </row>
    <row r="1051" spans="1:9">
      <c r="A1051" s="69" t="s">
        <v>5461</v>
      </c>
      <c r="B1051" t="s">
        <v>62</v>
      </c>
      <c r="C1051" t="s">
        <v>2944</v>
      </c>
      <c r="D1051" t="s">
        <v>40</v>
      </c>
      <c r="G1051" t="s">
        <v>5427</v>
      </c>
      <c r="I1051" t="s">
        <v>4603</v>
      </c>
    </row>
    <row r="1052" spans="1:9">
      <c r="A1052" s="69" t="s">
        <v>5461</v>
      </c>
      <c r="B1052" t="s">
        <v>62</v>
      </c>
      <c r="C1052" t="s">
        <v>2945</v>
      </c>
      <c r="D1052" t="s">
        <v>2946</v>
      </c>
      <c r="G1052" t="s">
        <v>5427</v>
      </c>
      <c r="I1052" t="s">
        <v>4603</v>
      </c>
    </row>
    <row r="1053" spans="1:9">
      <c r="A1053" s="69" t="s">
        <v>5461</v>
      </c>
      <c r="B1053" t="s">
        <v>62</v>
      </c>
      <c r="C1053" t="s">
        <v>2947</v>
      </c>
      <c r="D1053" t="s">
        <v>35</v>
      </c>
      <c r="G1053" t="s">
        <v>5427</v>
      </c>
      <c r="I1053" t="s">
        <v>4603</v>
      </c>
    </row>
    <row r="1054" spans="1:9">
      <c r="A1054" s="69" t="s">
        <v>5461</v>
      </c>
      <c r="B1054" t="s">
        <v>66</v>
      </c>
      <c r="C1054" t="s">
        <v>2954</v>
      </c>
      <c r="D1054" t="s">
        <v>40</v>
      </c>
      <c r="F1054" t="s">
        <v>2955</v>
      </c>
      <c r="G1054" t="s">
        <v>5427</v>
      </c>
      <c r="I1054" t="s">
        <v>4607</v>
      </c>
    </row>
    <row r="1055" spans="1:9">
      <c r="A1055" s="69" t="s">
        <v>5461</v>
      </c>
      <c r="B1055" t="s">
        <v>70</v>
      </c>
      <c r="C1055" t="s">
        <v>2964</v>
      </c>
      <c r="D1055" t="s">
        <v>64</v>
      </c>
      <c r="E1055" t="s">
        <v>2965</v>
      </c>
      <c r="F1055" t="s">
        <v>2968</v>
      </c>
      <c r="G1055" t="s">
        <v>5429</v>
      </c>
      <c r="H1055" t="s">
        <v>3533</v>
      </c>
      <c r="I1055" t="s">
        <v>4611</v>
      </c>
    </row>
    <row r="1056" spans="1:9">
      <c r="A1056" s="69" t="s">
        <v>5461</v>
      </c>
      <c r="B1056" t="s">
        <v>70</v>
      </c>
      <c r="C1056" t="s">
        <v>2970</v>
      </c>
      <c r="D1056" t="s">
        <v>36</v>
      </c>
      <c r="G1056" t="s">
        <v>5427</v>
      </c>
      <c r="I1056" t="s">
        <v>4611</v>
      </c>
    </row>
    <row r="1057" spans="1:10">
      <c r="A1057" s="69" t="s">
        <v>5461</v>
      </c>
      <c r="B1057" t="s">
        <v>73</v>
      </c>
      <c r="C1057" t="s">
        <v>2986</v>
      </c>
      <c r="D1057" t="s">
        <v>36</v>
      </c>
      <c r="F1057" t="s">
        <v>2987</v>
      </c>
      <c r="G1057" t="s">
        <v>5427</v>
      </c>
      <c r="I1057" t="s">
        <v>4619</v>
      </c>
    </row>
    <row r="1058" spans="1:10">
      <c r="A1058" s="69" t="s">
        <v>5461</v>
      </c>
      <c r="B1058" t="s">
        <v>73</v>
      </c>
      <c r="C1058" t="s">
        <v>2993</v>
      </c>
      <c r="D1058" t="s">
        <v>65</v>
      </c>
      <c r="G1058" t="s">
        <v>5427</v>
      </c>
      <c r="I1058" t="s">
        <v>4619</v>
      </c>
    </row>
    <row r="1059" spans="1:10">
      <c r="A1059" s="69" t="s">
        <v>5461</v>
      </c>
      <c r="B1059" t="s">
        <v>73</v>
      </c>
      <c r="C1059" t="s">
        <v>2994</v>
      </c>
      <c r="D1059" t="s">
        <v>40</v>
      </c>
      <c r="G1059" t="s">
        <v>5427</v>
      </c>
      <c r="I1059" t="s">
        <v>4619</v>
      </c>
    </row>
    <row r="1060" spans="1:10">
      <c r="A1060" s="69" t="s">
        <v>5461</v>
      </c>
      <c r="B1060" t="s">
        <v>73</v>
      </c>
      <c r="C1060" t="s">
        <v>2995</v>
      </c>
      <c r="D1060" t="s">
        <v>42</v>
      </c>
      <c r="G1060" t="s">
        <v>5427</v>
      </c>
      <c r="I1060" t="s">
        <v>4619</v>
      </c>
    </row>
    <row r="1061" spans="1:10">
      <c r="A1061" s="69" t="s">
        <v>5461</v>
      </c>
      <c r="B1061" t="s">
        <v>73</v>
      </c>
      <c r="C1061" t="s">
        <v>2996</v>
      </c>
      <c r="D1061" t="s">
        <v>42</v>
      </c>
      <c r="G1061" t="s">
        <v>5427</v>
      </c>
      <c r="I1061" t="s">
        <v>4619</v>
      </c>
    </row>
    <row r="1062" spans="1:10">
      <c r="A1062" s="69" t="s">
        <v>5461</v>
      </c>
      <c r="B1062" t="s">
        <v>73</v>
      </c>
      <c r="C1062" t="s">
        <v>2997</v>
      </c>
      <c r="D1062" t="s">
        <v>2946</v>
      </c>
      <c r="G1062" t="s">
        <v>5427</v>
      </c>
      <c r="I1062" t="s">
        <v>4619</v>
      </c>
    </row>
    <row r="1063" spans="1:10">
      <c r="A1063" s="69" t="s">
        <v>5461</v>
      </c>
      <c r="B1063" t="s">
        <v>73</v>
      </c>
      <c r="C1063" t="s">
        <v>2998</v>
      </c>
      <c r="D1063" t="s">
        <v>63</v>
      </c>
      <c r="G1063" t="s">
        <v>5427</v>
      </c>
      <c r="I1063" t="s">
        <v>4619</v>
      </c>
    </row>
    <row r="1064" spans="1:10">
      <c r="A1064" s="69" t="s">
        <v>5461</v>
      </c>
      <c r="B1064" t="s">
        <v>73</v>
      </c>
      <c r="C1064" t="s">
        <v>2999</v>
      </c>
      <c r="D1064" t="s">
        <v>2946</v>
      </c>
      <c r="G1064" t="s">
        <v>5427</v>
      </c>
      <c r="I1064" t="s">
        <v>4619</v>
      </c>
    </row>
    <row r="1065" spans="1:10">
      <c r="A1065" s="69" t="s">
        <v>5461</v>
      </c>
      <c r="B1065" t="s">
        <v>79</v>
      </c>
      <c r="C1065" t="s">
        <v>3001</v>
      </c>
      <c r="D1065" t="s">
        <v>44</v>
      </c>
      <c r="G1065" t="s">
        <v>5430</v>
      </c>
      <c r="I1065" t="s">
        <v>4623</v>
      </c>
    </row>
    <row r="1066" spans="1:10">
      <c r="A1066" s="69" t="s">
        <v>5461</v>
      </c>
      <c r="B1066" t="s">
        <v>79</v>
      </c>
      <c r="C1066" t="s">
        <v>3003</v>
      </c>
      <c r="D1066" t="s">
        <v>44</v>
      </c>
      <c r="E1066" t="s">
        <v>3004</v>
      </c>
      <c r="F1066" t="s">
        <v>3006</v>
      </c>
      <c r="G1066" t="s">
        <v>5431</v>
      </c>
      <c r="I1066" t="s">
        <v>4623</v>
      </c>
    </row>
    <row r="1067" spans="1:10">
      <c r="A1067" s="69" t="s">
        <v>5461</v>
      </c>
      <c r="B1067" t="s">
        <v>79</v>
      </c>
      <c r="C1067" t="s">
        <v>3003</v>
      </c>
      <c r="D1067" t="s">
        <v>44</v>
      </c>
      <c r="E1067" t="s">
        <v>3004</v>
      </c>
      <c r="F1067" t="s">
        <v>3006</v>
      </c>
      <c r="G1067" t="s">
        <v>5429</v>
      </c>
      <c r="H1067" t="s">
        <v>240</v>
      </c>
      <c r="I1067" t="s">
        <v>4623</v>
      </c>
    </row>
    <row r="1068" spans="1:10">
      <c r="A1068" s="69" t="s">
        <v>5461</v>
      </c>
      <c r="B1068" t="s">
        <v>79</v>
      </c>
      <c r="C1068" t="s">
        <v>3009</v>
      </c>
      <c r="D1068" t="s">
        <v>2946</v>
      </c>
      <c r="G1068" t="s">
        <v>5432</v>
      </c>
      <c r="I1068" t="s">
        <v>4623</v>
      </c>
    </row>
    <row r="1069" spans="1:10" ht="15">
      <c r="A1069" s="69" t="s">
        <v>5461</v>
      </c>
      <c r="B1069" t="s">
        <v>98</v>
      </c>
      <c r="C1069" t="s">
        <v>3014</v>
      </c>
      <c r="D1069" t="s">
        <v>63</v>
      </c>
      <c r="G1069" t="s">
        <v>5427</v>
      </c>
      <c r="I1069" t="s">
        <v>4627</v>
      </c>
      <c r="J1069" s="218"/>
    </row>
    <row r="1070" spans="1:10" ht="15">
      <c r="A1070" s="69" t="s">
        <v>5461</v>
      </c>
      <c r="B1070" t="s">
        <v>87</v>
      </c>
      <c r="C1070" t="s">
        <v>3046</v>
      </c>
      <c r="D1070" t="s">
        <v>3047</v>
      </c>
      <c r="F1070" t="s">
        <v>3049</v>
      </c>
      <c r="G1070" t="s">
        <v>5433</v>
      </c>
      <c r="I1070" t="s">
        <v>4658</v>
      </c>
      <c r="J1070" s="218"/>
    </row>
    <row r="1071" spans="1:10" ht="15">
      <c r="A1071" s="69" t="s">
        <v>5461</v>
      </c>
      <c r="B1071" t="s">
        <v>87</v>
      </c>
      <c r="C1071" t="s">
        <v>3050</v>
      </c>
      <c r="D1071" t="s">
        <v>3047</v>
      </c>
      <c r="G1071" t="s">
        <v>5433</v>
      </c>
      <c r="I1071" t="s">
        <v>4658</v>
      </c>
      <c r="J1071" s="218"/>
    </row>
    <row r="1072" spans="1:10" ht="15">
      <c r="A1072" s="69" t="s">
        <v>5461</v>
      </c>
      <c r="B1072" t="s">
        <v>87</v>
      </c>
      <c r="C1072" t="s">
        <v>3053</v>
      </c>
      <c r="D1072" t="s">
        <v>3041</v>
      </c>
      <c r="E1072" t="s">
        <v>3054</v>
      </c>
      <c r="F1072" t="s">
        <v>3056</v>
      </c>
      <c r="G1072" t="s">
        <v>5434</v>
      </c>
      <c r="I1072" t="s">
        <v>4658</v>
      </c>
      <c r="J1072" s="218"/>
    </row>
    <row r="1073" spans="1:11" ht="15">
      <c r="A1073" s="69" t="s">
        <v>5461</v>
      </c>
      <c r="B1073" t="s">
        <v>88</v>
      </c>
      <c r="C1073" t="s">
        <v>3063</v>
      </c>
      <c r="D1073" t="s">
        <v>3020</v>
      </c>
      <c r="G1073" t="s">
        <v>5435</v>
      </c>
      <c r="I1073" t="s">
        <v>4662</v>
      </c>
      <c r="J1073" s="218"/>
    </row>
    <row r="1074" spans="1:11" ht="15">
      <c r="A1074" s="69" t="s">
        <v>5461</v>
      </c>
      <c r="B1074" t="s">
        <v>93</v>
      </c>
      <c r="C1074" t="s">
        <v>3066</v>
      </c>
      <c r="E1074" t="s">
        <v>666</v>
      </c>
      <c r="G1074" t="s">
        <v>5436</v>
      </c>
      <c r="I1074" t="s">
        <v>4666</v>
      </c>
      <c r="J1074" s="218"/>
    </row>
    <row r="1075" spans="1:11" ht="15">
      <c r="A1075" s="69" t="s">
        <v>5461</v>
      </c>
      <c r="B1075" t="s">
        <v>93</v>
      </c>
      <c r="C1075" t="s">
        <v>3068</v>
      </c>
      <c r="D1075" t="s">
        <v>3020</v>
      </c>
      <c r="E1075" t="s">
        <v>3069</v>
      </c>
      <c r="G1075" t="s">
        <v>5437</v>
      </c>
      <c r="I1075" t="s">
        <v>4666</v>
      </c>
      <c r="J1075" s="218"/>
    </row>
    <row r="1076" spans="1:11" ht="15">
      <c r="A1076" s="69" t="s">
        <v>5461</v>
      </c>
      <c r="B1076" t="s">
        <v>93</v>
      </c>
      <c r="C1076" t="s">
        <v>3071</v>
      </c>
      <c r="D1076" t="s">
        <v>97</v>
      </c>
      <c r="G1076" t="s">
        <v>5438</v>
      </c>
      <c r="I1076" t="s">
        <v>4666</v>
      </c>
      <c r="J1076" s="218"/>
    </row>
    <row r="1077" spans="1:11" ht="15">
      <c r="A1077" s="69" t="s">
        <v>5462</v>
      </c>
      <c r="B1077" t="s">
        <v>32</v>
      </c>
      <c r="C1077" t="s">
        <v>2910</v>
      </c>
      <c r="D1077" t="s">
        <v>36</v>
      </c>
      <c r="G1077" t="s">
        <v>5427</v>
      </c>
      <c r="I1077" t="s">
        <v>4599</v>
      </c>
      <c r="J1077" s="218"/>
    </row>
    <row r="1078" spans="1:11" ht="351">
      <c r="A1078" s="69" t="s">
        <v>5462</v>
      </c>
      <c r="B1078" t="s">
        <v>62</v>
      </c>
      <c r="C1078" t="s">
        <v>2915</v>
      </c>
      <c r="D1078" t="s">
        <v>35</v>
      </c>
      <c r="E1078" t="s">
        <v>2916</v>
      </c>
      <c r="F1078" t="s">
        <v>2919</v>
      </c>
      <c r="G1078" t="s">
        <v>5463</v>
      </c>
      <c r="H1078" t="s">
        <v>2918</v>
      </c>
      <c r="I1078" t="s">
        <v>4603</v>
      </c>
      <c r="J1078" s="218" t="s">
        <v>2898</v>
      </c>
      <c r="K1078" t="s">
        <v>136</v>
      </c>
    </row>
    <row r="1079" spans="1:11" ht="336">
      <c r="A1079" s="69" t="s">
        <v>5462</v>
      </c>
      <c r="B1079" t="s">
        <v>62</v>
      </c>
      <c r="C1079" t="s">
        <v>3103</v>
      </c>
      <c r="D1079" t="s">
        <v>35</v>
      </c>
      <c r="E1079" t="s">
        <v>3104</v>
      </c>
      <c r="F1079" t="s">
        <v>3106</v>
      </c>
      <c r="G1079" t="s">
        <v>5464</v>
      </c>
      <c r="H1079" t="s">
        <v>3598</v>
      </c>
      <c r="I1079" t="s">
        <v>4603</v>
      </c>
      <c r="J1079" s="218" t="s">
        <v>2896</v>
      </c>
      <c r="K1079" t="s">
        <v>228</v>
      </c>
    </row>
    <row r="1080" spans="1:11" ht="351">
      <c r="A1080" s="69" t="s">
        <v>5462</v>
      </c>
      <c r="B1080" t="s">
        <v>62</v>
      </c>
      <c r="C1080" t="s">
        <v>2920</v>
      </c>
      <c r="D1080" t="s">
        <v>36</v>
      </c>
      <c r="E1080" t="s">
        <v>2921</v>
      </c>
      <c r="F1080" t="s">
        <v>2923</v>
      </c>
      <c r="G1080" t="s">
        <v>5463</v>
      </c>
      <c r="H1080" t="s">
        <v>2922</v>
      </c>
      <c r="I1080" t="s">
        <v>4603</v>
      </c>
      <c r="J1080" s="218" t="s">
        <v>2898</v>
      </c>
      <c r="K1080" t="s">
        <v>136</v>
      </c>
    </row>
    <row r="1081" spans="1:11" ht="336">
      <c r="A1081" s="69" t="s">
        <v>5462</v>
      </c>
      <c r="B1081" t="s">
        <v>62</v>
      </c>
      <c r="C1081" t="s">
        <v>3114</v>
      </c>
      <c r="D1081" t="s">
        <v>38</v>
      </c>
      <c r="E1081" t="s">
        <v>3115</v>
      </c>
      <c r="F1081" t="s">
        <v>3116</v>
      </c>
      <c r="G1081" t="s">
        <v>5464</v>
      </c>
      <c r="H1081" t="s">
        <v>1330</v>
      </c>
      <c r="I1081" t="s">
        <v>4603</v>
      </c>
      <c r="J1081" s="218" t="s">
        <v>2896</v>
      </c>
      <c r="K1081" t="s">
        <v>228</v>
      </c>
    </row>
    <row r="1082" spans="1:11" ht="351">
      <c r="A1082" s="69" t="s">
        <v>5462</v>
      </c>
      <c r="B1082" t="s">
        <v>62</v>
      </c>
      <c r="C1082" t="s">
        <v>2924</v>
      </c>
      <c r="D1082" t="s">
        <v>38</v>
      </c>
      <c r="E1082" t="s">
        <v>2925</v>
      </c>
      <c r="F1082" t="s">
        <v>2926</v>
      </c>
      <c r="G1082" t="s">
        <v>5463</v>
      </c>
      <c r="H1082" t="s">
        <v>2918</v>
      </c>
      <c r="I1082" t="s">
        <v>4603</v>
      </c>
      <c r="J1082" s="218" t="s">
        <v>2898</v>
      </c>
      <c r="K1082" t="s">
        <v>136</v>
      </c>
    </row>
    <row r="1083" spans="1:11" ht="351">
      <c r="A1083" s="69" t="s">
        <v>5462</v>
      </c>
      <c r="B1083" t="s">
        <v>62</v>
      </c>
      <c r="C1083" t="s">
        <v>2927</v>
      </c>
      <c r="D1083" t="s">
        <v>42</v>
      </c>
      <c r="E1083" t="s">
        <v>2921</v>
      </c>
      <c r="F1083" t="s">
        <v>2928</v>
      </c>
      <c r="G1083" t="s">
        <v>5463</v>
      </c>
      <c r="H1083" t="s">
        <v>2922</v>
      </c>
      <c r="I1083" t="s">
        <v>4603</v>
      </c>
      <c r="J1083" s="218" t="s">
        <v>2898</v>
      </c>
      <c r="K1083" t="s">
        <v>136</v>
      </c>
    </row>
    <row r="1084" spans="1:11" ht="351">
      <c r="A1084" s="69" t="s">
        <v>5462</v>
      </c>
      <c r="B1084" t="s">
        <v>62</v>
      </c>
      <c r="C1084" t="s">
        <v>2929</v>
      </c>
      <c r="D1084" t="s">
        <v>44</v>
      </c>
      <c r="E1084" t="s">
        <v>2921</v>
      </c>
      <c r="G1084" t="s">
        <v>5463</v>
      </c>
      <c r="H1084" t="s">
        <v>2922</v>
      </c>
      <c r="I1084" t="s">
        <v>4603</v>
      </c>
      <c r="J1084" s="218" t="s">
        <v>2898</v>
      </c>
      <c r="K1084" t="s">
        <v>136</v>
      </c>
    </row>
    <row r="1085" spans="1:11" ht="351">
      <c r="A1085" s="69" t="s">
        <v>5462</v>
      </c>
      <c r="B1085" t="s">
        <v>62</v>
      </c>
      <c r="C1085" t="s">
        <v>2930</v>
      </c>
      <c r="D1085" t="s">
        <v>64</v>
      </c>
      <c r="E1085" t="s">
        <v>2921</v>
      </c>
      <c r="G1085" t="s">
        <v>5463</v>
      </c>
      <c r="H1085" t="s">
        <v>2922</v>
      </c>
      <c r="I1085" t="s">
        <v>4603</v>
      </c>
      <c r="J1085" s="218" t="s">
        <v>2898</v>
      </c>
      <c r="K1085" t="s">
        <v>136</v>
      </c>
    </row>
    <row r="1086" spans="1:11" ht="351">
      <c r="A1086" s="69" t="s">
        <v>5462</v>
      </c>
      <c r="B1086" t="s">
        <v>62</v>
      </c>
      <c r="C1086" t="s">
        <v>2931</v>
      </c>
      <c r="D1086" t="s">
        <v>63</v>
      </c>
      <c r="E1086" t="s">
        <v>2925</v>
      </c>
      <c r="F1086" t="s">
        <v>2926</v>
      </c>
      <c r="G1086" t="s">
        <v>5463</v>
      </c>
      <c r="H1086" t="s">
        <v>2918</v>
      </c>
      <c r="I1086" t="s">
        <v>4603</v>
      </c>
      <c r="J1086" s="218" t="s">
        <v>2898</v>
      </c>
      <c r="K1086" t="s">
        <v>136</v>
      </c>
    </row>
    <row r="1087" spans="1:11" ht="336">
      <c r="A1087" s="69" t="s">
        <v>5462</v>
      </c>
      <c r="B1087" t="s">
        <v>62</v>
      </c>
      <c r="C1087" t="s">
        <v>3129</v>
      </c>
      <c r="D1087" t="s">
        <v>65</v>
      </c>
      <c r="E1087" t="s">
        <v>3115</v>
      </c>
      <c r="F1087" t="s">
        <v>3116</v>
      </c>
      <c r="G1087" t="s">
        <v>5464</v>
      </c>
      <c r="H1087" t="s">
        <v>1330</v>
      </c>
      <c r="I1087" t="s">
        <v>4603</v>
      </c>
      <c r="J1087" s="218" t="s">
        <v>2896</v>
      </c>
      <c r="K1087" t="s">
        <v>228</v>
      </c>
    </row>
    <row r="1088" spans="1:11">
      <c r="A1088" s="69" t="s">
        <v>5462</v>
      </c>
      <c r="B1088" t="s">
        <v>62</v>
      </c>
      <c r="C1088" t="s">
        <v>2932</v>
      </c>
      <c r="D1088" t="s">
        <v>2933</v>
      </c>
      <c r="G1088" t="s">
        <v>5427</v>
      </c>
      <c r="I1088" t="s">
        <v>4603</v>
      </c>
    </row>
    <row r="1089" spans="1:11">
      <c r="A1089" s="69" t="s">
        <v>5462</v>
      </c>
      <c r="B1089" t="s">
        <v>62</v>
      </c>
      <c r="C1089" t="s">
        <v>2934</v>
      </c>
      <c r="D1089" t="s">
        <v>2933</v>
      </c>
      <c r="G1089" t="s">
        <v>5427</v>
      </c>
      <c r="I1089" t="s">
        <v>4603</v>
      </c>
    </row>
    <row r="1090" spans="1:11">
      <c r="A1090" s="69" t="s">
        <v>5462</v>
      </c>
      <c r="B1090" t="s">
        <v>62</v>
      </c>
      <c r="C1090" t="s">
        <v>2935</v>
      </c>
      <c r="D1090" t="s">
        <v>2936</v>
      </c>
      <c r="G1090" t="s">
        <v>5427</v>
      </c>
      <c r="I1090" t="s">
        <v>4603</v>
      </c>
    </row>
    <row r="1091" spans="1:11" ht="15">
      <c r="A1091" s="69" t="s">
        <v>5462</v>
      </c>
      <c r="B1091" t="s">
        <v>62</v>
      </c>
      <c r="C1091" t="s">
        <v>2937</v>
      </c>
      <c r="D1091" t="s">
        <v>2938</v>
      </c>
      <c r="G1091" t="s">
        <v>5427</v>
      </c>
      <c r="I1091" t="s">
        <v>4603</v>
      </c>
      <c r="J1091" s="218"/>
    </row>
    <row r="1092" spans="1:11" ht="15">
      <c r="A1092" s="69" t="s">
        <v>5462</v>
      </c>
      <c r="B1092" t="s">
        <v>62</v>
      </c>
      <c r="C1092" t="s">
        <v>2939</v>
      </c>
      <c r="D1092" t="s">
        <v>2938</v>
      </c>
      <c r="G1092" t="s">
        <v>5427</v>
      </c>
      <c r="I1092" t="s">
        <v>4603</v>
      </c>
      <c r="J1092" s="218"/>
    </row>
    <row r="1093" spans="1:11" ht="15">
      <c r="A1093" s="69" t="s">
        <v>5462</v>
      </c>
      <c r="B1093" t="s">
        <v>62</v>
      </c>
      <c r="C1093" t="s">
        <v>2940</v>
      </c>
      <c r="D1093" t="s">
        <v>2938</v>
      </c>
      <c r="G1093" t="s">
        <v>5427</v>
      </c>
      <c r="I1093" t="s">
        <v>4603</v>
      </c>
      <c r="J1093" s="218"/>
    </row>
    <row r="1094" spans="1:11" ht="15">
      <c r="A1094" s="69" t="s">
        <v>5462</v>
      </c>
      <c r="B1094" t="s">
        <v>62</v>
      </c>
      <c r="C1094" t="s">
        <v>2941</v>
      </c>
      <c r="D1094" t="s">
        <v>2938</v>
      </c>
      <c r="G1094" t="s">
        <v>5427</v>
      </c>
      <c r="I1094" t="s">
        <v>4603</v>
      </c>
      <c r="J1094" s="218"/>
    </row>
    <row r="1095" spans="1:11" ht="15">
      <c r="A1095" s="69" t="s">
        <v>5462</v>
      </c>
      <c r="B1095" t="s">
        <v>62</v>
      </c>
      <c r="C1095" t="s">
        <v>2942</v>
      </c>
      <c r="D1095" t="s">
        <v>36</v>
      </c>
      <c r="G1095" t="s">
        <v>5427</v>
      </c>
      <c r="I1095" t="s">
        <v>4603</v>
      </c>
      <c r="J1095" s="218"/>
    </row>
    <row r="1096" spans="1:11">
      <c r="A1096" s="69" t="s">
        <v>5462</v>
      </c>
      <c r="B1096" t="s">
        <v>62</v>
      </c>
      <c r="C1096" t="s">
        <v>2943</v>
      </c>
      <c r="D1096" t="s">
        <v>35</v>
      </c>
      <c r="G1096" t="s">
        <v>5427</v>
      </c>
      <c r="I1096" t="s">
        <v>4603</v>
      </c>
    </row>
    <row r="1097" spans="1:11" ht="15">
      <c r="A1097" s="69" t="s">
        <v>5462</v>
      </c>
      <c r="B1097" t="s">
        <v>62</v>
      </c>
      <c r="C1097" t="s">
        <v>2944</v>
      </c>
      <c r="D1097" t="s">
        <v>40</v>
      </c>
      <c r="G1097" t="s">
        <v>5427</v>
      </c>
      <c r="I1097" t="s">
        <v>4603</v>
      </c>
      <c r="J1097" s="218"/>
    </row>
    <row r="1098" spans="1:11" ht="15">
      <c r="A1098" s="69" t="s">
        <v>5462</v>
      </c>
      <c r="B1098" t="s">
        <v>62</v>
      </c>
      <c r="C1098" t="s">
        <v>2945</v>
      </c>
      <c r="D1098" t="s">
        <v>2946</v>
      </c>
      <c r="G1098" t="s">
        <v>5427</v>
      </c>
      <c r="I1098" t="s">
        <v>4603</v>
      </c>
      <c r="J1098" s="218"/>
    </row>
    <row r="1099" spans="1:11" ht="15">
      <c r="A1099" s="69" t="s">
        <v>5462</v>
      </c>
      <c r="B1099" t="s">
        <v>62</v>
      </c>
      <c r="C1099" t="s">
        <v>2947</v>
      </c>
      <c r="D1099" t="s">
        <v>35</v>
      </c>
      <c r="G1099" t="s">
        <v>5427</v>
      </c>
      <c r="I1099" t="s">
        <v>4603</v>
      </c>
      <c r="J1099" s="218"/>
    </row>
    <row r="1100" spans="1:11" ht="351">
      <c r="A1100" s="69" t="s">
        <v>5462</v>
      </c>
      <c r="B1100" t="s">
        <v>62</v>
      </c>
      <c r="C1100" t="s">
        <v>2948</v>
      </c>
      <c r="D1100" t="s">
        <v>42</v>
      </c>
      <c r="E1100" t="s">
        <v>2921</v>
      </c>
      <c r="F1100" t="s">
        <v>2949</v>
      </c>
      <c r="G1100" t="s">
        <v>5463</v>
      </c>
      <c r="H1100" t="s">
        <v>2922</v>
      </c>
      <c r="I1100" t="s">
        <v>4603</v>
      </c>
      <c r="J1100" s="218" t="s">
        <v>2898</v>
      </c>
      <c r="K1100" t="s">
        <v>136</v>
      </c>
    </row>
    <row r="1101" spans="1:11" ht="336">
      <c r="A1101" s="69" t="s">
        <v>5462</v>
      </c>
      <c r="B1101" t="s">
        <v>62</v>
      </c>
      <c r="C1101" t="s">
        <v>3135</v>
      </c>
      <c r="D1101" t="s">
        <v>3136</v>
      </c>
      <c r="E1101" t="s">
        <v>1330</v>
      </c>
      <c r="F1101" t="s">
        <v>3137</v>
      </c>
      <c r="G1101" t="s">
        <v>5464</v>
      </c>
      <c r="H1101" t="s">
        <v>1330</v>
      </c>
      <c r="I1101" t="s">
        <v>4603</v>
      </c>
      <c r="J1101" s="218" t="s">
        <v>2896</v>
      </c>
      <c r="K1101" t="s">
        <v>228</v>
      </c>
    </row>
    <row r="1102" spans="1:11" ht="351">
      <c r="A1102" s="69" t="s">
        <v>5462</v>
      </c>
      <c r="B1102" t="s">
        <v>62</v>
      </c>
      <c r="C1102" t="s">
        <v>2950</v>
      </c>
      <c r="D1102" t="s">
        <v>2951</v>
      </c>
      <c r="E1102" t="s">
        <v>2925</v>
      </c>
      <c r="F1102" t="s">
        <v>2952</v>
      </c>
      <c r="G1102" t="s">
        <v>5463</v>
      </c>
      <c r="H1102" t="s">
        <v>2918</v>
      </c>
      <c r="I1102" t="s">
        <v>4603</v>
      </c>
      <c r="J1102" s="218" t="s">
        <v>2898</v>
      </c>
      <c r="K1102" t="s">
        <v>136</v>
      </c>
    </row>
    <row r="1103" spans="1:11" ht="336">
      <c r="A1103" s="69" t="s">
        <v>5462</v>
      </c>
      <c r="B1103" t="s">
        <v>66</v>
      </c>
      <c r="C1103" t="s">
        <v>3600</v>
      </c>
      <c r="D1103" t="s">
        <v>36</v>
      </c>
      <c r="E1103" t="s">
        <v>235</v>
      </c>
      <c r="G1103" t="s">
        <v>5464</v>
      </c>
      <c r="H1103" t="s">
        <v>235</v>
      </c>
      <c r="I1103" t="s">
        <v>4607</v>
      </c>
      <c r="J1103" s="218" t="s">
        <v>2896</v>
      </c>
      <c r="K1103" t="s">
        <v>228</v>
      </c>
    </row>
    <row r="1104" spans="1:11" ht="336">
      <c r="A1104" s="69" t="s">
        <v>5462</v>
      </c>
      <c r="B1104" t="s">
        <v>66</v>
      </c>
      <c r="C1104" t="s">
        <v>3149</v>
      </c>
      <c r="D1104" t="s">
        <v>40</v>
      </c>
      <c r="E1104" t="s">
        <v>3150</v>
      </c>
      <c r="F1104" t="s">
        <v>3151</v>
      </c>
      <c r="G1104" t="s">
        <v>5464</v>
      </c>
      <c r="H1104" t="s">
        <v>235</v>
      </c>
      <c r="I1104" t="s">
        <v>4607</v>
      </c>
      <c r="J1104" s="218" t="s">
        <v>2896</v>
      </c>
      <c r="K1104" t="s">
        <v>228</v>
      </c>
    </row>
    <row r="1105" spans="1:11" ht="15">
      <c r="A1105" s="69" t="s">
        <v>5462</v>
      </c>
      <c r="B1105" t="s">
        <v>66</v>
      </c>
      <c r="C1105" t="s">
        <v>2954</v>
      </c>
      <c r="D1105" t="s">
        <v>40</v>
      </c>
      <c r="F1105" t="s">
        <v>2955</v>
      </c>
      <c r="G1105" t="s">
        <v>5427</v>
      </c>
      <c r="I1105" t="s">
        <v>4607</v>
      </c>
      <c r="J1105" s="218"/>
    </row>
    <row r="1106" spans="1:11" ht="351">
      <c r="A1106" s="69" t="s">
        <v>5462</v>
      </c>
      <c r="B1106" t="s">
        <v>70</v>
      </c>
      <c r="C1106" t="s">
        <v>2957</v>
      </c>
      <c r="D1106" t="s">
        <v>42</v>
      </c>
      <c r="E1106" t="s">
        <v>2921</v>
      </c>
      <c r="F1106" t="s">
        <v>2958</v>
      </c>
      <c r="G1106" t="s">
        <v>5463</v>
      </c>
      <c r="H1106" t="s">
        <v>2922</v>
      </c>
      <c r="I1106" t="s">
        <v>4611</v>
      </c>
      <c r="J1106" s="218" t="s">
        <v>2898</v>
      </c>
      <c r="K1106" t="s">
        <v>136</v>
      </c>
    </row>
    <row r="1107" spans="1:11" ht="351">
      <c r="A1107" s="69" t="s">
        <v>5462</v>
      </c>
      <c r="B1107" t="s">
        <v>70</v>
      </c>
      <c r="C1107" t="s">
        <v>2959</v>
      </c>
      <c r="D1107" t="s">
        <v>42</v>
      </c>
      <c r="E1107" t="s">
        <v>2960</v>
      </c>
      <c r="F1107" t="s">
        <v>2962</v>
      </c>
      <c r="G1107" t="s">
        <v>5463</v>
      </c>
      <c r="H1107" t="s">
        <v>2961</v>
      </c>
      <c r="I1107" t="s">
        <v>4611</v>
      </c>
      <c r="J1107" s="218" t="s">
        <v>2898</v>
      </c>
      <c r="K1107" t="s">
        <v>136</v>
      </c>
    </row>
    <row r="1108" spans="1:11" ht="336">
      <c r="A1108" s="69" t="s">
        <v>5462</v>
      </c>
      <c r="B1108" t="s">
        <v>70</v>
      </c>
      <c r="C1108" t="s">
        <v>3181</v>
      </c>
      <c r="D1108" t="s">
        <v>44</v>
      </c>
      <c r="E1108" t="s">
        <v>3182</v>
      </c>
      <c r="F1108" t="s">
        <v>3183</v>
      </c>
      <c r="G1108" t="s">
        <v>5464</v>
      </c>
      <c r="H1108" t="s">
        <v>1330</v>
      </c>
      <c r="I1108" t="s">
        <v>4611</v>
      </c>
      <c r="J1108" s="218" t="s">
        <v>2896</v>
      </c>
      <c r="K1108" t="s">
        <v>228</v>
      </c>
    </row>
    <row r="1109" spans="1:11" ht="351">
      <c r="A1109" s="69" t="s">
        <v>5462</v>
      </c>
      <c r="B1109" t="s">
        <v>70</v>
      </c>
      <c r="C1109" t="s">
        <v>2963</v>
      </c>
      <c r="D1109" t="s">
        <v>63</v>
      </c>
      <c r="E1109" t="s">
        <v>2921</v>
      </c>
      <c r="F1109" t="s">
        <v>2958</v>
      </c>
      <c r="G1109" t="s">
        <v>5463</v>
      </c>
      <c r="H1109" t="s">
        <v>2922</v>
      </c>
      <c r="I1109" t="s">
        <v>4611</v>
      </c>
      <c r="J1109" s="218" t="s">
        <v>2898</v>
      </c>
      <c r="K1109" t="s">
        <v>136</v>
      </c>
    </row>
    <row r="1110" spans="1:11" ht="336">
      <c r="A1110" s="69" t="s">
        <v>5462</v>
      </c>
      <c r="B1110" t="s">
        <v>70</v>
      </c>
      <c r="C1110" t="s">
        <v>3186</v>
      </c>
      <c r="D1110" t="s">
        <v>65</v>
      </c>
      <c r="E1110" t="s">
        <v>1330</v>
      </c>
      <c r="F1110" t="s">
        <v>3187</v>
      </c>
      <c r="G1110" t="s">
        <v>5464</v>
      </c>
      <c r="H1110" t="s">
        <v>1330</v>
      </c>
      <c r="I1110" t="s">
        <v>4611</v>
      </c>
      <c r="J1110" s="218" t="s">
        <v>2896</v>
      </c>
      <c r="K1110" t="s">
        <v>228</v>
      </c>
    </row>
    <row r="1111" spans="1:11" ht="351">
      <c r="A1111" s="69" t="s">
        <v>5462</v>
      </c>
      <c r="B1111" t="s">
        <v>70</v>
      </c>
      <c r="C1111" t="s">
        <v>2969</v>
      </c>
      <c r="D1111" t="s">
        <v>35</v>
      </c>
      <c r="E1111" t="s">
        <v>2921</v>
      </c>
      <c r="G1111" t="s">
        <v>5463</v>
      </c>
      <c r="H1111" t="s">
        <v>2922</v>
      </c>
      <c r="I1111" t="s">
        <v>4611</v>
      </c>
      <c r="J1111" s="218" t="s">
        <v>2898</v>
      </c>
      <c r="K1111" t="s">
        <v>136</v>
      </c>
    </row>
    <row r="1112" spans="1:11" ht="15">
      <c r="A1112" s="69" t="s">
        <v>5462</v>
      </c>
      <c r="B1112" t="s">
        <v>70</v>
      </c>
      <c r="C1112" t="s">
        <v>2970</v>
      </c>
      <c r="D1112" t="s">
        <v>36</v>
      </c>
      <c r="G1112" t="s">
        <v>5427</v>
      </c>
      <c r="I1112" t="s">
        <v>4611</v>
      </c>
      <c r="J1112" s="218"/>
    </row>
    <row r="1113" spans="1:11" ht="351">
      <c r="A1113" s="69" t="s">
        <v>5462</v>
      </c>
      <c r="B1113" t="s">
        <v>70</v>
      </c>
      <c r="C1113" t="s">
        <v>2971</v>
      </c>
      <c r="E1113" t="s">
        <v>2925</v>
      </c>
      <c r="F1113" t="s">
        <v>2972</v>
      </c>
      <c r="G1113" t="s">
        <v>5463</v>
      </c>
      <c r="H1113" t="s">
        <v>2918</v>
      </c>
      <c r="I1113" t="s">
        <v>4611</v>
      </c>
      <c r="J1113" s="218" t="s">
        <v>2898</v>
      </c>
      <c r="K1113" t="s">
        <v>136</v>
      </c>
    </row>
    <row r="1114" spans="1:11" ht="351">
      <c r="A1114" s="69" t="s">
        <v>5462</v>
      </c>
      <c r="B1114" t="s">
        <v>70</v>
      </c>
      <c r="C1114" t="s">
        <v>2973</v>
      </c>
      <c r="D1114" t="s">
        <v>2974</v>
      </c>
      <c r="E1114" t="s">
        <v>2925</v>
      </c>
      <c r="G1114" t="s">
        <v>5463</v>
      </c>
      <c r="H1114" t="s">
        <v>2918</v>
      </c>
      <c r="I1114" t="s">
        <v>4611</v>
      </c>
      <c r="J1114" s="218" t="s">
        <v>2898</v>
      </c>
      <c r="K1114" t="s">
        <v>136</v>
      </c>
    </row>
    <row r="1115" spans="1:11" ht="351">
      <c r="A1115" s="69" t="s">
        <v>5462</v>
      </c>
      <c r="B1115" t="s">
        <v>70</v>
      </c>
      <c r="C1115" t="s">
        <v>2975</v>
      </c>
      <c r="D1115" t="s">
        <v>2933</v>
      </c>
      <c r="E1115" t="s">
        <v>2925</v>
      </c>
      <c r="F1115" t="s">
        <v>2976</v>
      </c>
      <c r="G1115" t="s">
        <v>5463</v>
      </c>
      <c r="H1115" t="s">
        <v>2918</v>
      </c>
      <c r="I1115" t="s">
        <v>4611</v>
      </c>
      <c r="J1115" s="218" t="s">
        <v>2898</v>
      </c>
      <c r="K1115" t="s">
        <v>136</v>
      </c>
    </row>
    <row r="1116" spans="1:11" ht="351">
      <c r="A1116" s="69" t="s">
        <v>5462</v>
      </c>
      <c r="B1116" t="s">
        <v>71</v>
      </c>
      <c r="C1116" t="s">
        <v>2978</v>
      </c>
      <c r="D1116" t="s">
        <v>40</v>
      </c>
      <c r="E1116" t="s">
        <v>2921</v>
      </c>
      <c r="G1116" t="s">
        <v>5463</v>
      </c>
      <c r="H1116" t="s">
        <v>2922</v>
      </c>
      <c r="I1116" t="s">
        <v>4615</v>
      </c>
      <c r="J1116" s="218" t="s">
        <v>2898</v>
      </c>
      <c r="K1116" t="s">
        <v>136</v>
      </c>
    </row>
    <row r="1117" spans="1:11" ht="351">
      <c r="A1117" s="69" t="s">
        <v>5462</v>
      </c>
      <c r="B1117" t="s">
        <v>71</v>
      </c>
      <c r="C1117" t="s">
        <v>2979</v>
      </c>
      <c r="D1117" t="s">
        <v>42</v>
      </c>
      <c r="E1117" t="s">
        <v>2960</v>
      </c>
      <c r="G1117" t="s">
        <v>5463</v>
      </c>
      <c r="H1117" t="s">
        <v>2961</v>
      </c>
      <c r="I1117" t="s">
        <v>4615</v>
      </c>
      <c r="J1117" s="218" t="s">
        <v>2898</v>
      </c>
      <c r="K1117" t="s">
        <v>136</v>
      </c>
    </row>
    <row r="1118" spans="1:11" ht="351">
      <c r="A1118" s="69" t="s">
        <v>5462</v>
      </c>
      <c r="B1118" t="s">
        <v>71</v>
      </c>
      <c r="C1118" t="s">
        <v>2980</v>
      </c>
      <c r="D1118" t="s">
        <v>64</v>
      </c>
      <c r="E1118" t="s">
        <v>2921</v>
      </c>
      <c r="F1118" t="s">
        <v>2981</v>
      </c>
      <c r="G1118" t="s">
        <v>5463</v>
      </c>
      <c r="H1118" t="s">
        <v>2922</v>
      </c>
      <c r="I1118" t="s">
        <v>4615</v>
      </c>
      <c r="J1118" s="218" t="s">
        <v>2898</v>
      </c>
      <c r="K1118" t="s">
        <v>136</v>
      </c>
    </row>
    <row r="1119" spans="1:11" ht="336">
      <c r="A1119" s="69" t="s">
        <v>5462</v>
      </c>
      <c r="B1119" t="s">
        <v>71</v>
      </c>
      <c r="C1119" t="s">
        <v>3223</v>
      </c>
      <c r="D1119" t="s">
        <v>3224</v>
      </c>
      <c r="E1119" t="s">
        <v>1330</v>
      </c>
      <c r="G1119" t="s">
        <v>5464</v>
      </c>
      <c r="H1119" t="s">
        <v>1330</v>
      </c>
      <c r="I1119" t="s">
        <v>4615</v>
      </c>
      <c r="J1119" s="218" t="s">
        <v>2896</v>
      </c>
      <c r="K1119" t="s">
        <v>228</v>
      </c>
    </row>
    <row r="1120" spans="1:11" ht="351">
      <c r="A1120" s="69" t="s">
        <v>5462</v>
      </c>
      <c r="B1120" t="s">
        <v>73</v>
      </c>
      <c r="C1120" t="s">
        <v>2985</v>
      </c>
      <c r="D1120" t="s">
        <v>36</v>
      </c>
      <c r="E1120" t="s">
        <v>2960</v>
      </c>
      <c r="G1120" t="s">
        <v>5463</v>
      </c>
      <c r="H1120" t="s">
        <v>2961</v>
      </c>
      <c r="I1120" t="s">
        <v>4619</v>
      </c>
      <c r="J1120" s="218" t="s">
        <v>2898</v>
      </c>
      <c r="K1120" t="s">
        <v>136</v>
      </c>
    </row>
    <row r="1121" spans="1:11">
      <c r="A1121" s="69" t="s">
        <v>5462</v>
      </c>
      <c r="B1121" t="s">
        <v>73</v>
      </c>
      <c r="C1121" t="s">
        <v>2986</v>
      </c>
      <c r="D1121" t="s">
        <v>36</v>
      </c>
      <c r="F1121" t="s">
        <v>2987</v>
      </c>
      <c r="G1121" t="s">
        <v>5427</v>
      </c>
      <c r="I1121" t="s">
        <v>4619</v>
      </c>
    </row>
    <row r="1122" spans="1:11" ht="351">
      <c r="A1122" s="69" t="s">
        <v>5462</v>
      </c>
      <c r="B1122" t="s">
        <v>73</v>
      </c>
      <c r="C1122" t="s">
        <v>2988</v>
      </c>
      <c r="D1122" t="s">
        <v>42</v>
      </c>
      <c r="E1122" t="s">
        <v>2989</v>
      </c>
      <c r="F1122" t="s">
        <v>2990</v>
      </c>
      <c r="G1122" t="s">
        <v>5463</v>
      </c>
      <c r="H1122" t="s">
        <v>2922</v>
      </c>
      <c r="I1122" t="s">
        <v>4619</v>
      </c>
      <c r="J1122" s="218" t="s">
        <v>2898</v>
      </c>
      <c r="K1122" t="s">
        <v>136</v>
      </c>
    </row>
    <row r="1123" spans="1:11" ht="351">
      <c r="A1123" s="69" t="s">
        <v>5462</v>
      </c>
      <c r="B1123" t="s">
        <v>73</v>
      </c>
      <c r="C1123" t="s">
        <v>2991</v>
      </c>
      <c r="D1123" t="s">
        <v>44</v>
      </c>
      <c r="E1123" t="s">
        <v>2921</v>
      </c>
      <c r="F1123" t="s">
        <v>2992</v>
      </c>
      <c r="G1123" t="s">
        <v>5463</v>
      </c>
      <c r="H1123" t="s">
        <v>2922</v>
      </c>
      <c r="I1123" t="s">
        <v>4619</v>
      </c>
      <c r="J1123" s="218" t="s">
        <v>2898</v>
      </c>
      <c r="K1123" t="s">
        <v>136</v>
      </c>
    </row>
    <row r="1124" spans="1:11" ht="15">
      <c r="A1124" s="69" t="s">
        <v>5462</v>
      </c>
      <c r="B1124" t="s">
        <v>73</v>
      </c>
      <c r="C1124" t="s">
        <v>2993</v>
      </c>
      <c r="D1124" t="s">
        <v>65</v>
      </c>
      <c r="G1124" t="s">
        <v>5427</v>
      </c>
      <c r="I1124" t="s">
        <v>4619</v>
      </c>
      <c r="J1124" s="218"/>
    </row>
    <row r="1125" spans="1:11" ht="15">
      <c r="A1125" s="69" t="s">
        <v>5462</v>
      </c>
      <c r="B1125" t="s">
        <v>73</v>
      </c>
      <c r="C1125" t="s">
        <v>2994</v>
      </c>
      <c r="D1125" t="s">
        <v>40</v>
      </c>
      <c r="G1125" t="s">
        <v>5427</v>
      </c>
      <c r="I1125" t="s">
        <v>4619</v>
      </c>
      <c r="J1125" s="218"/>
    </row>
    <row r="1126" spans="1:11" ht="15">
      <c r="A1126" s="69" t="s">
        <v>5462</v>
      </c>
      <c r="B1126" t="s">
        <v>73</v>
      </c>
      <c r="C1126" t="s">
        <v>2995</v>
      </c>
      <c r="D1126" t="s">
        <v>42</v>
      </c>
      <c r="G1126" t="s">
        <v>5427</v>
      </c>
      <c r="I1126" t="s">
        <v>4619</v>
      </c>
      <c r="J1126" s="218"/>
    </row>
    <row r="1127" spans="1:11" ht="15">
      <c r="A1127" s="69" t="s">
        <v>5462</v>
      </c>
      <c r="B1127" t="s">
        <v>73</v>
      </c>
      <c r="C1127" t="s">
        <v>2996</v>
      </c>
      <c r="D1127" t="s">
        <v>42</v>
      </c>
      <c r="G1127" t="s">
        <v>5427</v>
      </c>
      <c r="I1127" t="s">
        <v>4619</v>
      </c>
      <c r="J1127" s="218"/>
    </row>
    <row r="1128" spans="1:11" ht="15">
      <c r="A1128" s="69" t="s">
        <v>5462</v>
      </c>
      <c r="B1128" t="s">
        <v>73</v>
      </c>
      <c r="C1128" t="s">
        <v>2997</v>
      </c>
      <c r="D1128" t="s">
        <v>2946</v>
      </c>
      <c r="G1128" t="s">
        <v>5427</v>
      </c>
      <c r="I1128" t="s">
        <v>4619</v>
      </c>
      <c r="J1128" s="218"/>
    </row>
    <row r="1129" spans="1:11" ht="15">
      <c r="A1129" s="69" t="s">
        <v>5462</v>
      </c>
      <c r="B1129" t="s">
        <v>73</v>
      </c>
      <c r="C1129" t="s">
        <v>2998</v>
      </c>
      <c r="D1129" t="s">
        <v>63</v>
      </c>
      <c r="G1129" t="s">
        <v>5427</v>
      </c>
      <c r="I1129" t="s">
        <v>4619</v>
      </c>
      <c r="J1129" s="218"/>
    </row>
    <row r="1130" spans="1:11" ht="15">
      <c r="A1130" s="69" t="s">
        <v>5462</v>
      </c>
      <c r="B1130" t="s">
        <v>73</v>
      </c>
      <c r="C1130" t="s">
        <v>2999</v>
      </c>
      <c r="D1130" t="s">
        <v>2946</v>
      </c>
      <c r="G1130" t="s">
        <v>5427</v>
      </c>
      <c r="I1130" t="s">
        <v>4619</v>
      </c>
      <c r="J1130" s="218"/>
    </row>
    <row r="1131" spans="1:11" ht="336">
      <c r="A1131" s="69" t="s">
        <v>5462</v>
      </c>
      <c r="B1131" t="s">
        <v>73</v>
      </c>
      <c r="C1131" t="s">
        <v>3267</v>
      </c>
      <c r="D1131" t="s">
        <v>33</v>
      </c>
      <c r="E1131" t="s">
        <v>3268</v>
      </c>
      <c r="F1131" t="s">
        <v>3270</v>
      </c>
      <c r="G1131" t="s">
        <v>5464</v>
      </c>
      <c r="H1131" t="s">
        <v>235</v>
      </c>
      <c r="I1131" t="s">
        <v>4619</v>
      </c>
      <c r="J1131" s="218" t="s">
        <v>2896</v>
      </c>
      <c r="K1131" t="s">
        <v>228</v>
      </c>
    </row>
    <row r="1132" spans="1:11" ht="15">
      <c r="A1132" s="69" t="s">
        <v>5462</v>
      </c>
      <c r="B1132" t="s">
        <v>79</v>
      </c>
      <c r="C1132" t="s">
        <v>3472</v>
      </c>
      <c r="D1132" t="s">
        <v>44</v>
      </c>
      <c r="E1132" t="s">
        <v>3473</v>
      </c>
      <c r="F1132" t="s">
        <v>3474</v>
      </c>
      <c r="G1132" t="s">
        <v>5429</v>
      </c>
      <c r="H1132" t="s">
        <v>2665</v>
      </c>
      <c r="I1132" t="s">
        <v>4623</v>
      </c>
      <c r="J1132" s="218"/>
    </row>
    <row r="1133" spans="1:11" ht="15">
      <c r="A1133" s="69" t="s">
        <v>5462</v>
      </c>
      <c r="B1133" t="s">
        <v>79</v>
      </c>
      <c r="C1133" t="s">
        <v>3001</v>
      </c>
      <c r="D1133" t="s">
        <v>44</v>
      </c>
      <c r="G1133" t="s">
        <v>5430</v>
      </c>
      <c r="I1133" t="s">
        <v>4623</v>
      </c>
      <c r="J1133" s="218"/>
    </row>
    <row r="1134" spans="1:11" ht="15">
      <c r="A1134" s="69" t="s">
        <v>5462</v>
      </c>
      <c r="B1134" t="s">
        <v>79</v>
      </c>
      <c r="C1134" t="s">
        <v>3003</v>
      </c>
      <c r="D1134" t="s">
        <v>44</v>
      </c>
      <c r="E1134" t="s">
        <v>3004</v>
      </c>
      <c r="F1134" t="s">
        <v>3006</v>
      </c>
      <c r="G1134" t="s">
        <v>5431</v>
      </c>
      <c r="I1134" t="s">
        <v>4623</v>
      </c>
      <c r="J1134" s="218"/>
    </row>
    <row r="1135" spans="1:11" ht="15">
      <c r="A1135" s="69" t="s">
        <v>5462</v>
      </c>
      <c r="B1135" t="s">
        <v>79</v>
      </c>
      <c r="C1135" t="s">
        <v>3009</v>
      </c>
      <c r="D1135" t="s">
        <v>2946</v>
      </c>
      <c r="G1135" t="s">
        <v>5432</v>
      </c>
      <c r="I1135" t="s">
        <v>4623</v>
      </c>
      <c r="J1135" s="218"/>
    </row>
    <row r="1136" spans="1:11" ht="336">
      <c r="A1136" s="69" t="s">
        <v>5462</v>
      </c>
      <c r="B1136" t="s">
        <v>98</v>
      </c>
      <c r="C1136" t="s">
        <v>3476</v>
      </c>
      <c r="D1136" t="s">
        <v>40</v>
      </c>
      <c r="E1136" t="s">
        <v>3477</v>
      </c>
      <c r="F1136" t="s">
        <v>3478</v>
      </c>
      <c r="G1136" t="s">
        <v>5464</v>
      </c>
      <c r="H1136" t="s">
        <v>235</v>
      </c>
      <c r="I1136" t="s">
        <v>4627</v>
      </c>
      <c r="J1136" s="218" t="s">
        <v>2896</v>
      </c>
      <c r="K1136" t="s">
        <v>228</v>
      </c>
    </row>
    <row r="1137" spans="1:11" ht="336">
      <c r="A1137" s="69" t="s">
        <v>5462</v>
      </c>
      <c r="B1137" t="s">
        <v>98</v>
      </c>
      <c r="C1137" t="s">
        <v>3606</v>
      </c>
      <c r="D1137" t="s">
        <v>44</v>
      </c>
      <c r="E1137" t="s">
        <v>235</v>
      </c>
      <c r="F1137" t="s">
        <v>3607</v>
      </c>
      <c r="G1137" t="s">
        <v>5464</v>
      </c>
      <c r="H1137" t="s">
        <v>235</v>
      </c>
      <c r="I1137" t="s">
        <v>4627</v>
      </c>
      <c r="J1137" s="218" t="s">
        <v>2896</v>
      </c>
      <c r="K1137" t="s">
        <v>228</v>
      </c>
    </row>
    <row r="1138" spans="1:11" ht="351">
      <c r="A1138" s="69" t="s">
        <v>5462</v>
      </c>
      <c r="B1138" t="s">
        <v>98</v>
      </c>
      <c r="C1138" t="s">
        <v>3012</v>
      </c>
      <c r="D1138" t="s">
        <v>65</v>
      </c>
      <c r="E1138" t="s">
        <v>2916</v>
      </c>
      <c r="F1138" t="s">
        <v>3013</v>
      </c>
      <c r="G1138" t="s">
        <v>5463</v>
      </c>
      <c r="H1138" t="s">
        <v>2918</v>
      </c>
      <c r="I1138" t="s">
        <v>4627</v>
      </c>
      <c r="J1138" s="218" t="s">
        <v>2898</v>
      </c>
      <c r="K1138" t="s">
        <v>136</v>
      </c>
    </row>
    <row r="1139" spans="1:11" ht="15">
      <c r="A1139" s="69" t="s">
        <v>5462</v>
      </c>
      <c r="B1139" t="s">
        <v>98</v>
      </c>
      <c r="C1139" t="s">
        <v>3014</v>
      </c>
      <c r="D1139" t="s">
        <v>63</v>
      </c>
      <c r="G1139" t="s">
        <v>5427</v>
      </c>
      <c r="I1139" t="s">
        <v>4627</v>
      </c>
      <c r="J1139" s="218"/>
    </row>
    <row r="1140" spans="1:11" ht="336">
      <c r="A1140" s="69" t="s">
        <v>5462</v>
      </c>
      <c r="B1140" t="s">
        <v>98</v>
      </c>
      <c r="C1140" t="s">
        <v>3331</v>
      </c>
      <c r="D1140" t="s">
        <v>3332</v>
      </c>
      <c r="E1140" t="s">
        <v>1330</v>
      </c>
      <c r="G1140" t="s">
        <v>5464</v>
      </c>
      <c r="H1140" t="s">
        <v>1330</v>
      </c>
      <c r="I1140" t="s">
        <v>4627</v>
      </c>
      <c r="J1140" s="218" t="s">
        <v>2896</v>
      </c>
      <c r="K1140" t="s">
        <v>228</v>
      </c>
    </row>
    <row r="1141" spans="1:11" ht="336">
      <c r="A1141" s="69" t="s">
        <v>5462</v>
      </c>
      <c r="B1141" t="s">
        <v>98</v>
      </c>
      <c r="C1141" t="s">
        <v>3333</v>
      </c>
      <c r="D1141" t="s">
        <v>3332</v>
      </c>
      <c r="E1141" t="s">
        <v>1330</v>
      </c>
      <c r="G1141" t="s">
        <v>5464</v>
      </c>
      <c r="H1141" t="s">
        <v>1330</v>
      </c>
      <c r="I1141" t="s">
        <v>4627</v>
      </c>
      <c r="J1141" s="218" t="s">
        <v>2896</v>
      </c>
      <c r="K1141" t="s">
        <v>228</v>
      </c>
    </row>
    <row r="1142" spans="1:11" ht="351">
      <c r="A1142" s="69" t="s">
        <v>5462</v>
      </c>
      <c r="B1142" t="s">
        <v>7</v>
      </c>
      <c r="C1142" t="s">
        <v>3016</v>
      </c>
      <c r="D1142" t="s">
        <v>10</v>
      </c>
      <c r="E1142" t="s">
        <v>2925</v>
      </c>
      <c r="F1142" t="s">
        <v>3017</v>
      </c>
      <c r="G1142" t="s">
        <v>5463</v>
      </c>
      <c r="H1142" t="s">
        <v>2918</v>
      </c>
      <c r="I1142" t="s">
        <v>4630</v>
      </c>
      <c r="J1142" s="218" t="s">
        <v>2898</v>
      </c>
      <c r="K1142" t="s">
        <v>136</v>
      </c>
    </row>
    <row r="1143" spans="1:11" ht="336">
      <c r="A1143" s="69" t="s">
        <v>5462</v>
      </c>
      <c r="B1143" t="s">
        <v>7</v>
      </c>
      <c r="C1143" t="s">
        <v>3340</v>
      </c>
      <c r="D1143" t="s">
        <v>3020</v>
      </c>
      <c r="E1143" t="s">
        <v>1330</v>
      </c>
      <c r="G1143" t="s">
        <v>5464</v>
      </c>
      <c r="H1143" t="s">
        <v>1330</v>
      </c>
      <c r="I1143" t="s">
        <v>4630</v>
      </c>
      <c r="J1143" s="218" t="s">
        <v>2896</v>
      </c>
      <c r="K1143" t="s">
        <v>228</v>
      </c>
    </row>
    <row r="1144" spans="1:11" ht="336">
      <c r="A1144" s="69" t="s">
        <v>5462</v>
      </c>
      <c r="B1144" t="s">
        <v>7</v>
      </c>
      <c r="C1144" t="s">
        <v>3341</v>
      </c>
      <c r="E1144" t="s">
        <v>3342</v>
      </c>
      <c r="G1144" t="s">
        <v>5464</v>
      </c>
      <c r="H1144" t="s">
        <v>1330</v>
      </c>
      <c r="I1144" t="s">
        <v>4630</v>
      </c>
      <c r="J1144" s="218" t="s">
        <v>2896</v>
      </c>
      <c r="K1144" t="s">
        <v>228</v>
      </c>
    </row>
    <row r="1145" spans="1:11" ht="351">
      <c r="A1145" s="69" t="s">
        <v>5462</v>
      </c>
      <c r="B1145" t="s">
        <v>23</v>
      </c>
      <c r="C1145" t="s">
        <v>3019</v>
      </c>
      <c r="D1145" t="s">
        <v>3020</v>
      </c>
      <c r="E1145" t="s">
        <v>2921</v>
      </c>
      <c r="G1145" t="s">
        <v>5463</v>
      </c>
      <c r="H1145" t="s">
        <v>2922</v>
      </c>
      <c r="I1145" t="s">
        <v>4634</v>
      </c>
      <c r="J1145" s="218" t="s">
        <v>2898</v>
      </c>
      <c r="K1145" t="s">
        <v>136</v>
      </c>
    </row>
    <row r="1146" spans="1:11" ht="336">
      <c r="A1146" s="69" t="s">
        <v>5462</v>
      </c>
      <c r="B1146" t="s">
        <v>4371</v>
      </c>
      <c r="C1146" t="s">
        <v>3357</v>
      </c>
      <c r="D1146" t="s">
        <v>3047</v>
      </c>
      <c r="E1146" t="s">
        <v>3358</v>
      </c>
      <c r="G1146" t="s">
        <v>5464</v>
      </c>
      <c r="H1146" t="s">
        <v>235</v>
      </c>
      <c r="I1146" t="s">
        <v>4638</v>
      </c>
      <c r="J1146" s="218" t="s">
        <v>2896</v>
      </c>
      <c r="K1146" t="s">
        <v>228</v>
      </c>
    </row>
    <row r="1147" spans="1:11" ht="336">
      <c r="A1147" s="69" t="s">
        <v>5462</v>
      </c>
      <c r="B1147" t="s">
        <v>47</v>
      </c>
      <c r="C1147" t="s">
        <v>3612</v>
      </c>
      <c r="D1147" t="s">
        <v>3369</v>
      </c>
      <c r="E1147" t="s">
        <v>3613</v>
      </c>
      <c r="G1147" t="s">
        <v>5464</v>
      </c>
      <c r="H1147" t="s">
        <v>235</v>
      </c>
      <c r="I1147" t="s">
        <v>4642</v>
      </c>
      <c r="J1147" s="218" t="s">
        <v>2896</v>
      </c>
      <c r="K1147" t="s">
        <v>228</v>
      </c>
    </row>
    <row r="1148" spans="1:11" ht="351">
      <c r="A1148" s="69" t="s">
        <v>5462</v>
      </c>
      <c r="B1148" t="s">
        <v>50</v>
      </c>
      <c r="C1148" t="s">
        <v>3022</v>
      </c>
      <c r="D1148" t="s">
        <v>26</v>
      </c>
      <c r="E1148" t="s">
        <v>2921</v>
      </c>
      <c r="G1148" t="s">
        <v>5463</v>
      </c>
      <c r="H1148" t="s">
        <v>2922</v>
      </c>
      <c r="I1148" t="s">
        <v>4646</v>
      </c>
      <c r="J1148" s="218" t="s">
        <v>2898</v>
      </c>
      <c r="K1148" t="s">
        <v>136</v>
      </c>
    </row>
    <row r="1149" spans="1:11" ht="351">
      <c r="A1149" s="69" t="s">
        <v>5462</v>
      </c>
      <c r="B1149" t="s">
        <v>50</v>
      </c>
      <c r="C1149" t="s">
        <v>3023</v>
      </c>
      <c r="D1149" t="s">
        <v>26</v>
      </c>
      <c r="E1149" t="s">
        <v>2921</v>
      </c>
      <c r="G1149" t="s">
        <v>5463</v>
      </c>
      <c r="H1149" t="s">
        <v>2922</v>
      </c>
      <c r="I1149" t="s">
        <v>4646</v>
      </c>
      <c r="J1149" s="218" t="s">
        <v>2898</v>
      </c>
      <c r="K1149" t="s">
        <v>136</v>
      </c>
    </row>
    <row r="1150" spans="1:11" ht="351">
      <c r="A1150" s="69" t="s">
        <v>5462</v>
      </c>
      <c r="B1150" t="s">
        <v>50</v>
      </c>
      <c r="C1150" t="s">
        <v>3024</v>
      </c>
      <c r="D1150" t="s">
        <v>26</v>
      </c>
      <c r="E1150" t="s">
        <v>2921</v>
      </c>
      <c r="G1150" t="s">
        <v>5463</v>
      </c>
      <c r="H1150" t="s">
        <v>2922</v>
      </c>
      <c r="I1150" t="s">
        <v>4646</v>
      </c>
      <c r="J1150" s="218" t="s">
        <v>2898</v>
      </c>
      <c r="K1150" t="s">
        <v>136</v>
      </c>
    </row>
    <row r="1151" spans="1:11" ht="351">
      <c r="A1151" s="69" t="s">
        <v>5462</v>
      </c>
      <c r="B1151" t="s">
        <v>50</v>
      </c>
      <c r="C1151" t="s">
        <v>3025</v>
      </c>
      <c r="D1151" t="s">
        <v>26</v>
      </c>
      <c r="E1151" t="s">
        <v>2921</v>
      </c>
      <c r="G1151" t="s">
        <v>5463</v>
      </c>
      <c r="H1151" t="s">
        <v>2922</v>
      </c>
      <c r="I1151" t="s">
        <v>4646</v>
      </c>
      <c r="J1151" s="218" t="s">
        <v>2898</v>
      </c>
      <c r="K1151" t="s">
        <v>136</v>
      </c>
    </row>
    <row r="1152" spans="1:11" ht="351">
      <c r="A1152" s="69" t="s">
        <v>5462</v>
      </c>
      <c r="B1152" t="s">
        <v>61</v>
      </c>
      <c r="C1152" t="s">
        <v>3030</v>
      </c>
      <c r="D1152" t="s">
        <v>3020</v>
      </c>
      <c r="E1152" t="s">
        <v>2921</v>
      </c>
      <c r="G1152" t="s">
        <v>5463</v>
      </c>
      <c r="H1152" t="s">
        <v>2922</v>
      </c>
      <c r="I1152" t="s">
        <v>4648</v>
      </c>
      <c r="J1152" s="218" t="s">
        <v>2898</v>
      </c>
      <c r="K1152" t="s">
        <v>136</v>
      </c>
    </row>
    <row r="1153" spans="1:11" ht="351">
      <c r="A1153" s="69" t="s">
        <v>5462</v>
      </c>
      <c r="B1153" t="s">
        <v>61</v>
      </c>
      <c r="C1153" t="s">
        <v>3031</v>
      </c>
      <c r="D1153" t="s">
        <v>3020</v>
      </c>
      <c r="E1153" t="s">
        <v>2921</v>
      </c>
      <c r="G1153" t="s">
        <v>5463</v>
      </c>
      <c r="H1153" t="s">
        <v>2922</v>
      </c>
      <c r="I1153" t="s">
        <v>4648</v>
      </c>
      <c r="J1153" s="218" t="s">
        <v>2898</v>
      </c>
      <c r="K1153" t="s">
        <v>136</v>
      </c>
    </row>
    <row r="1154" spans="1:11" ht="351">
      <c r="A1154" s="69" t="s">
        <v>5462</v>
      </c>
      <c r="B1154" t="s">
        <v>61</v>
      </c>
      <c r="C1154" t="s">
        <v>3032</v>
      </c>
      <c r="D1154" t="s">
        <v>3020</v>
      </c>
      <c r="E1154" t="s">
        <v>2921</v>
      </c>
      <c r="G1154" t="s">
        <v>5463</v>
      </c>
      <c r="H1154" t="s">
        <v>2922</v>
      </c>
      <c r="I1154" t="s">
        <v>4648</v>
      </c>
      <c r="J1154" s="218" t="s">
        <v>2898</v>
      </c>
      <c r="K1154" t="s">
        <v>136</v>
      </c>
    </row>
    <row r="1155" spans="1:11" ht="351">
      <c r="A1155" s="69" t="s">
        <v>5462</v>
      </c>
      <c r="B1155" t="s">
        <v>74</v>
      </c>
      <c r="C1155" t="s">
        <v>3037</v>
      </c>
      <c r="D1155" t="s">
        <v>3020</v>
      </c>
      <c r="E1155" t="s">
        <v>2921</v>
      </c>
      <c r="G1155" t="s">
        <v>5463</v>
      </c>
      <c r="H1155" t="s">
        <v>2922</v>
      </c>
      <c r="I1155" t="s">
        <v>4650</v>
      </c>
      <c r="J1155" s="218" t="s">
        <v>2898</v>
      </c>
      <c r="K1155" t="s">
        <v>136</v>
      </c>
    </row>
    <row r="1156" spans="1:11" ht="351">
      <c r="A1156" s="69" t="s">
        <v>5462</v>
      </c>
      <c r="B1156" t="s">
        <v>74</v>
      </c>
      <c r="C1156" t="s">
        <v>3038</v>
      </c>
      <c r="D1156" t="s">
        <v>3020</v>
      </c>
      <c r="E1156" t="s">
        <v>2921</v>
      </c>
      <c r="G1156" t="s">
        <v>5463</v>
      </c>
      <c r="H1156" t="s">
        <v>2922</v>
      </c>
      <c r="I1156" t="s">
        <v>4650</v>
      </c>
      <c r="J1156" s="218" t="s">
        <v>2898</v>
      </c>
      <c r="K1156" t="s">
        <v>136</v>
      </c>
    </row>
    <row r="1157" spans="1:11" ht="351">
      <c r="A1157" s="69" t="s">
        <v>5462</v>
      </c>
      <c r="B1157" t="s">
        <v>87</v>
      </c>
      <c r="C1157" t="s">
        <v>3040</v>
      </c>
      <c r="D1157" t="s">
        <v>3041</v>
      </c>
      <c r="E1157" t="s">
        <v>2925</v>
      </c>
      <c r="F1157" t="s">
        <v>3042</v>
      </c>
      <c r="G1157" t="s">
        <v>5463</v>
      </c>
      <c r="H1157" t="s">
        <v>2918</v>
      </c>
      <c r="I1157" t="s">
        <v>4658</v>
      </c>
      <c r="J1157" s="218" t="s">
        <v>2898</v>
      </c>
      <c r="K1157" t="s">
        <v>136</v>
      </c>
    </row>
    <row r="1158" spans="1:11" ht="351">
      <c r="A1158" s="69" t="s">
        <v>5462</v>
      </c>
      <c r="B1158" t="s">
        <v>87</v>
      </c>
      <c r="C1158" t="s">
        <v>3043</v>
      </c>
      <c r="D1158" t="s">
        <v>3044</v>
      </c>
      <c r="E1158" t="s">
        <v>2925</v>
      </c>
      <c r="F1158" t="s">
        <v>3045</v>
      </c>
      <c r="G1158" t="s">
        <v>5463</v>
      </c>
      <c r="H1158" t="s">
        <v>2918</v>
      </c>
      <c r="I1158" t="s">
        <v>4658</v>
      </c>
      <c r="J1158" s="218" t="s">
        <v>2898</v>
      </c>
      <c r="K1158" t="s">
        <v>136</v>
      </c>
    </row>
    <row r="1159" spans="1:11">
      <c r="A1159" s="69" t="s">
        <v>5462</v>
      </c>
      <c r="B1159" t="s">
        <v>87</v>
      </c>
      <c r="C1159" t="s">
        <v>3046</v>
      </c>
      <c r="D1159" t="s">
        <v>3047</v>
      </c>
      <c r="F1159" t="s">
        <v>3049</v>
      </c>
      <c r="G1159" t="s">
        <v>5433</v>
      </c>
      <c r="I1159" t="s">
        <v>4658</v>
      </c>
    </row>
    <row r="1160" spans="1:11">
      <c r="A1160" s="69" t="s">
        <v>5462</v>
      </c>
      <c r="B1160" t="s">
        <v>87</v>
      </c>
      <c r="C1160" t="s">
        <v>3050</v>
      </c>
      <c r="D1160" t="s">
        <v>3047</v>
      </c>
      <c r="G1160" t="s">
        <v>5433</v>
      </c>
      <c r="I1160" t="s">
        <v>4658</v>
      </c>
    </row>
    <row r="1161" spans="1:11" ht="351">
      <c r="A1161" s="69" t="s">
        <v>5462</v>
      </c>
      <c r="B1161" t="s">
        <v>87</v>
      </c>
      <c r="C1161" t="s">
        <v>3051</v>
      </c>
      <c r="D1161" t="s">
        <v>89</v>
      </c>
      <c r="E1161" t="s">
        <v>2925</v>
      </c>
      <c r="F1161" t="s">
        <v>3052</v>
      </c>
      <c r="G1161" t="s">
        <v>5463</v>
      </c>
      <c r="H1161" t="s">
        <v>2918</v>
      </c>
      <c r="I1161" t="s">
        <v>4658</v>
      </c>
      <c r="J1161" s="218" t="s">
        <v>2898</v>
      </c>
      <c r="K1161" t="s">
        <v>136</v>
      </c>
    </row>
    <row r="1162" spans="1:11" ht="15">
      <c r="A1162" s="69" t="s">
        <v>5462</v>
      </c>
      <c r="B1162" t="s">
        <v>87</v>
      </c>
      <c r="C1162" t="s">
        <v>3053</v>
      </c>
      <c r="D1162" t="s">
        <v>3041</v>
      </c>
      <c r="E1162" t="s">
        <v>3054</v>
      </c>
      <c r="F1162" t="s">
        <v>3056</v>
      </c>
      <c r="G1162" t="s">
        <v>5434</v>
      </c>
      <c r="I1162" t="s">
        <v>4658</v>
      </c>
      <c r="J1162" s="218"/>
    </row>
    <row r="1163" spans="1:11" ht="351">
      <c r="A1163" s="69" t="s">
        <v>5462</v>
      </c>
      <c r="B1163" t="s">
        <v>87</v>
      </c>
      <c r="C1163" t="s">
        <v>3057</v>
      </c>
      <c r="D1163" t="s">
        <v>3020</v>
      </c>
      <c r="E1163" t="s">
        <v>2960</v>
      </c>
      <c r="G1163" t="s">
        <v>5463</v>
      </c>
      <c r="H1163" t="s">
        <v>2961</v>
      </c>
      <c r="I1163" t="s">
        <v>4658</v>
      </c>
      <c r="J1163" s="218" t="s">
        <v>2898</v>
      </c>
      <c r="K1163" t="s">
        <v>136</v>
      </c>
    </row>
    <row r="1164" spans="1:11" ht="351">
      <c r="A1164" s="69" t="s">
        <v>5462</v>
      </c>
      <c r="B1164" t="s">
        <v>87</v>
      </c>
      <c r="C1164" t="s">
        <v>3058</v>
      </c>
      <c r="D1164" t="s">
        <v>3020</v>
      </c>
      <c r="E1164" t="s">
        <v>2925</v>
      </c>
      <c r="G1164" t="s">
        <v>5463</v>
      </c>
      <c r="H1164" t="s">
        <v>2918</v>
      </c>
      <c r="I1164" t="s">
        <v>4658</v>
      </c>
      <c r="J1164" s="218" t="s">
        <v>2898</v>
      </c>
      <c r="K1164" t="s">
        <v>136</v>
      </c>
    </row>
    <row r="1165" spans="1:11" ht="351">
      <c r="A1165" s="69" t="s">
        <v>5462</v>
      </c>
      <c r="B1165" t="s">
        <v>87</v>
      </c>
      <c r="C1165" t="s">
        <v>3059</v>
      </c>
      <c r="D1165" t="s">
        <v>3060</v>
      </c>
      <c r="E1165" t="s">
        <v>2921</v>
      </c>
      <c r="G1165" t="s">
        <v>5463</v>
      </c>
      <c r="H1165" t="s">
        <v>2922</v>
      </c>
      <c r="I1165" t="s">
        <v>4658</v>
      </c>
      <c r="J1165" s="218" t="s">
        <v>2898</v>
      </c>
      <c r="K1165" t="s">
        <v>136</v>
      </c>
    </row>
    <row r="1166" spans="1:11" ht="351">
      <c r="A1166" s="69" t="s">
        <v>5462</v>
      </c>
      <c r="B1166" t="s">
        <v>87</v>
      </c>
      <c r="C1166" t="s">
        <v>3059</v>
      </c>
      <c r="D1166" t="s">
        <v>3060</v>
      </c>
      <c r="E1166" t="s">
        <v>2921</v>
      </c>
      <c r="G1166" t="s">
        <v>5463</v>
      </c>
      <c r="H1166" t="s">
        <v>2922</v>
      </c>
      <c r="I1166" t="s">
        <v>4658</v>
      </c>
      <c r="J1166" s="218" t="s">
        <v>2898</v>
      </c>
      <c r="K1166" t="s">
        <v>136</v>
      </c>
    </row>
    <row r="1167" spans="1:11" ht="351">
      <c r="A1167" s="69" t="s">
        <v>5462</v>
      </c>
      <c r="B1167" t="s">
        <v>88</v>
      </c>
      <c r="C1167" t="s">
        <v>3062</v>
      </c>
      <c r="D1167" t="s">
        <v>3020</v>
      </c>
      <c r="E1167" t="s">
        <v>2925</v>
      </c>
      <c r="G1167" t="s">
        <v>5463</v>
      </c>
      <c r="H1167" t="s">
        <v>2918</v>
      </c>
      <c r="I1167" t="s">
        <v>4662</v>
      </c>
      <c r="J1167" s="218" t="s">
        <v>2898</v>
      </c>
      <c r="K1167" t="s">
        <v>136</v>
      </c>
    </row>
    <row r="1168" spans="1:11" ht="15">
      <c r="A1168" s="69" t="s">
        <v>5462</v>
      </c>
      <c r="B1168" t="s">
        <v>88</v>
      </c>
      <c r="C1168" t="s">
        <v>3063</v>
      </c>
      <c r="D1168" t="s">
        <v>3020</v>
      </c>
      <c r="G1168" t="s">
        <v>5435</v>
      </c>
      <c r="I1168" t="s">
        <v>4662</v>
      </c>
      <c r="J1168" s="218"/>
    </row>
    <row r="1169" spans="1:11" ht="15">
      <c r="A1169" s="69" t="s">
        <v>5462</v>
      </c>
      <c r="B1169" t="s">
        <v>93</v>
      </c>
      <c r="C1169" t="s">
        <v>3066</v>
      </c>
      <c r="E1169" t="s">
        <v>666</v>
      </c>
      <c r="G1169" t="s">
        <v>5436</v>
      </c>
      <c r="I1169" t="s">
        <v>4666</v>
      </c>
      <c r="J1169" s="218"/>
    </row>
    <row r="1170" spans="1:11" ht="336">
      <c r="A1170" s="69" t="s">
        <v>5462</v>
      </c>
      <c r="B1170" t="s">
        <v>93</v>
      </c>
      <c r="C1170" t="s">
        <v>3441</v>
      </c>
      <c r="D1170" t="s">
        <v>95</v>
      </c>
      <c r="E1170" t="s">
        <v>3442</v>
      </c>
      <c r="F1170" t="s">
        <v>3444</v>
      </c>
      <c r="G1170" t="s">
        <v>5464</v>
      </c>
      <c r="H1170" t="s">
        <v>3506</v>
      </c>
      <c r="I1170" t="s">
        <v>4666</v>
      </c>
      <c r="J1170" s="218" t="s">
        <v>2896</v>
      </c>
      <c r="K1170" t="s">
        <v>228</v>
      </c>
    </row>
    <row r="1171" spans="1:11" ht="15">
      <c r="A1171" s="69" t="s">
        <v>5462</v>
      </c>
      <c r="B1171" t="s">
        <v>93</v>
      </c>
      <c r="C1171" t="s">
        <v>3068</v>
      </c>
      <c r="D1171" t="s">
        <v>3020</v>
      </c>
      <c r="E1171" t="s">
        <v>3069</v>
      </c>
      <c r="G1171" t="s">
        <v>5437</v>
      </c>
      <c r="I1171" t="s">
        <v>4666</v>
      </c>
      <c r="J1171" s="218"/>
    </row>
    <row r="1172" spans="1:11" ht="15">
      <c r="A1172" s="69" t="s">
        <v>5462</v>
      </c>
      <c r="B1172" t="s">
        <v>93</v>
      </c>
      <c r="C1172" t="s">
        <v>3071</v>
      </c>
      <c r="D1172" t="s">
        <v>97</v>
      </c>
      <c r="G1172" t="s">
        <v>5438</v>
      </c>
      <c r="I1172" t="s">
        <v>4666</v>
      </c>
      <c r="J1172" s="218"/>
    </row>
    <row r="1173" spans="1:11" ht="351">
      <c r="A1173" s="69" t="s">
        <v>5462</v>
      </c>
      <c r="B1173" t="s">
        <v>99</v>
      </c>
      <c r="C1173" t="s">
        <v>3074</v>
      </c>
      <c r="D1173" t="s">
        <v>3020</v>
      </c>
      <c r="E1173" t="s">
        <v>2925</v>
      </c>
      <c r="F1173" t="s">
        <v>3075</v>
      </c>
      <c r="G1173" t="s">
        <v>5463</v>
      </c>
      <c r="H1173" t="s">
        <v>2918</v>
      </c>
      <c r="I1173" t="s">
        <v>4670</v>
      </c>
      <c r="J1173" s="218" t="s">
        <v>2898</v>
      </c>
      <c r="K1173" t="s">
        <v>136</v>
      </c>
    </row>
    <row r="1174" spans="1:11" ht="351">
      <c r="A1174" s="69" t="s">
        <v>5462</v>
      </c>
      <c r="B1174" t="s">
        <v>99</v>
      </c>
      <c r="C1174" t="s">
        <v>3076</v>
      </c>
      <c r="D1174" t="s">
        <v>103</v>
      </c>
      <c r="E1174" t="s">
        <v>2921</v>
      </c>
      <c r="G1174" t="s">
        <v>5463</v>
      </c>
      <c r="H1174" t="s">
        <v>2922</v>
      </c>
      <c r="I1174" t="s">
        <v>4670</v>
      </c>
      <c r="J1174" s="218" t="s">
        <v>2898</v>
      </c>
      <c r="K1174" t="s">
        <v>136</v>
      </c>
    </row>
    <row r="1175" spans="1:11" ht="351">
      <c r="A1175" s="69" t="s">
        <v>5462</v>
      </c>
      <c r="B1175" t="s">
        <v>99</v>
      </c>
      <c r="C1175" t="s">
        <v>3077</v>
      </c>
      <c r="D1175" t="s">
        <v>101</v>
      </c>
      <c r="E1175" t="s">
        <v>3078</v>
      </c>
      <c r="F1175" t="s">
        <v>3079</v>
      </c>
      <c r="G1175" t="s">
        <v>5463</v>
      </c>
      <c r="H1175" t="s">
        <v>2918</v>
      </c>
      <c r="I1175" t="s">
        <v>4670</v>
      </c>
      <c r="J1175" s="218" t="s">
        <v>2898</v>
      </c>
      <c r="K1175" t="s">
        <v>136</v>
      </c>
    </row>
    <row r="1176" spans="1:11" ht="351">
      <c r="A1176" s="69" t="s">
        <v>5462</v>
      </c>
      <c r="B1176" t="s">
        <v>99</v>
      </c>
      <c r="C1176" t="s">
        <v>3080</v>
      </c>
      <c r="D1176" t="s">
        <v>3020</v>
      </c>
      <c r="E1176" t="s">
        <v>2921</v>
      </c>
      <c r="G1176" t="s">
        <v>5463</v>
      </c>
      <c r="H1176" t="s">
        <v>2922</v>
      </c>
      <c r="I1176" t="s">
        <v>4670</v>
      </c>
      <c r="J1176" s="218" t="s">
        <v>2898</v>
      </c>
      <c r="K1176" t="s">
        <v>136</v>
      </c>
    </row>
    <row r="1177" spans="1:11" ht="15">
      <c r="A1177" s="69"/>
      <c r="J1177" s="218"/>
    </row>
    <row r="1178" spans="1:11" ht="15">
      <c r="A1178" s="69"/>
      <c r="J1178" s="218"/>
    </row>
    <row r="1179" spans="1:11" ht="15">
      <c r="A1179" s="69"/>
      <c r="J1179" s="218"/>
    </row>
    <row r="1180" spans="1:11" ht="15">
      <c r="A1180" s="69"/>
      <c r="J1180" s="218"/>
    </row>
    <row r="1181" spans="1:11" ht="15">
      <c r="A1181" s="69"/>
      <c r="J1181" s="218"/>
    </row>
    <row r="1182" spans="1:11" ht="15">
      <c r="A1182" s="69"/>
      <c r="J1182" s="218"/>
    </row>
    <row r="1183" spans="1:11" ht="15">
      <c r="A1183" s="69"/>
      <c r="J1183" s="218"/>
    </row>
    <row r="1184" spans="1:11"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ht="15">
      <c r="A1192" s="69"/>
      <c r="J1192" s="218"/>
    </row>
    <row r="1193" spans="1:10" ht="15">
      <c r="A1193" s="69"/>
      <c r="J1193" s="218"/>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ht="15">
      <c r="A1201" s="69"/>
      <c r="J1201" s="218"/>
    </row>
    <row r="1202" spans="1:10" ht="15">
      <c r="A1202" s="69"/>
      <c r="J1202" s="218"/>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2903</v>
      </c>
      <c r="D1" t="s">
        <v>2904</v>
      </c>
      <c r="E1" t="s">
        <v>2905</v>
      </c>
      <c r="F1" t="s">
        <v>1792</v>
      </c>
      <c r="G1" t="s">
        <v>3691</v>
      </c>
      <c r="H1" t="s">
        <v>2907</v>
      </c>
      <c r="I1" t="s">
        <v>5423</v>
      </c>
      <c r="J1" t="s">
        <v>5424</v>
      </c>
      <c r="K1" t="s">
        <v>5425</v>
      </c>
    </row>
    <row r="2" spans="1:11">
      <c r="A2" s="69" t="s">
        <v>5426</v>
      </c>
      <c r="B2" t="s">
        <v>62</v>
      </c>
      <c r="C2" t="s">
        <v>3103</v>
      </c>
      <c r="D2" t="s">
        <v>35</v>
      </c>
      <c r="E2" t="s">
        <v>3104</v>
      </c>
      <c r="F2" t="s">
        <v>3106</v>
      </c>
      <c r="G2" t="s">
        <v>2762</v>
      </c>
      <c r="H2" t="s">
        <v>1330</v>
      </c>
      <c r="I2" t="s">
        <v>4603</v>
      </c>
      <c r="J2" t="s">
        <v>5465</v>
      </c>
      <c r="K2" t="s">
        <v>228</v>
      </c>
    </row>
    <row r="3" spans="1:11">
      <c r="A3" s="69" t="s">
        <v>5426</v>
      </c>
      <c r="B3" t="s">
        <v>70</v>
      </c>
      <c r="C3" t="s">
        <v>2969</v>
      </c>
      <c r="D3" t="s">
        <v>35</v>
      </c>
      <c r="E3" t="s">
        <v>2921</v>
      </c>
      <c r="G3" t="s">
        <v>3663</v>
      </c>
      <c r="H3" t="s">
        <v>2922</v>
      </c>
      <c r="I3" t="s">
        <v>4611</v>
      </c>
    </row>
    <row r="4" spans="1:11">
      <c r="A4" s="69" t="s">
        <v>5426</v>
      </c>
      <c r="B4" t="s">
        <v>7</v>
      </c>
      <c r="C4" t="s">
        <v>3016</v>
      </c>
      <c r="D4" t="s">
        <v>10</v>
      </c>
      <c r="E4" t="s">
        <v>2925</v>
      </c>
      <c r="F4" t="s">
        <v>3017</v>
      </c>
      <c r="G4" t="s">
        <v>3663</v>
      </c>
      <c r="H4" t="s">
        <v>2918</v>
      </c>
      <c r="I4" t="s">
        <v>4630</v>
      </c>
    </row>
    <row r="5" spans="1:11">
      <c r="A5" s="69" t="s">
        <v>5426</v>
      </c>
      <c r="B5" t="s">
        <v>7</v>
      </c>
      <c r="C5" t="s">
        <v>3340</v>
      </c>
      <c r="D5" t="s">
        <v>3020</v>
      </c>
      <c r="E5" t="s">
        <v>1330</v>
      </c>
      <c r="G5" t="s">
        <v>2762</v>
      </c>
      <c r="H5" t="s">
        <v>1330</v>
      </c>
      <c r="I5" t="s">
        <v>4630</v>
      </c>
      <c r="J5" t="s">
        <v>5465</v>
      </c>
      <c r="K5" t="s">
        <v>228</v>
      </c>
    </row>
    <row r="6" spans="1:11">
      <c r="A6" s="69" t="s">
        <v>5426</v>
      </c>
      <c r="B6" t="s">
        <v>7</v>
      </c>
      <c r="C6" t="s">
        <v>3341</v>
      </c>
      <c r="E6" t="s">
        <v>3342</v>
      </c>
      <c r="G6" t="s">
        <v>2762</v>
      </c>
      <c r="H6" t="s">
        <v>1330</v>
      </c>
      <c r="I6" t="s">
        <v>4630</v>
      </c>
      <c r="J6" t="s">
        <v>5465</v>
      </c>
      <c r="K6" t="s">
        <v>228</v>
      </c>
    </row>
    <row r="7" spans="1:11">
      <c r="A7" s="69" t="s">
        <v>5426</v>
      </c>
      <c r="B7" t="s">
        <v>23</v>
      </c>
      <c r="C7" t="s">
        <v>3019</v>
      </c>
      <c r="D7" t="s">
        <v>3020</v>
      </c>
      <c r="E7" t="s">
        <v>2921</v>
      </c>
      <c r="G7" t="s">
        <v>3663</v>
      </c>
      <c r="H7" t="s">
        <v>2922</v>
      </c>
      <c r="I7" t="s">
        <v>4634</v>
      </c>
    </row>
    <row r="8" spans="1:11">
      <c r="A8" s="69" t="s">
        <v>5426</v>
      </c>
      <c r="B8" t="s">
        <v>4371</v>
      </c>
      <c r="C8" t="s">
        <v>3357</v>
      </c>
      <c r="D8" t="s">
        <v>3047</v>
      </c>
      <c r="E8" t="s">
        <v>3358</v>
      </c>
      <c r="G8" t="s">
        <v>2762</v>
      </c>
      <c r="H8" t="s">
        <v>3626</v>
      </c>
      <c r="I8" t="s">
        <v>4638</v>
      </c>
      <c r="J8" t="s">
        <v>5465</v>
      </c>
      <c r="K8" t="s">
        <v>228</v>
      </c>
    </row>
    <row r="9" spans="1:11">
      <c r="A9" s="69" t="s">
        <v>5426</v>
      </c>
      <c r="B9" t="s">
        <v>50</v>
      </c>
      <c r="C9" t="s">
        <v>3022</v>
      </c>
      <c r="D9" t="s">
        <v>26</v>
      </c>
      <c r="E9" t="s">
        <v>2921</v>
      </c>
      <c r="G9" t="s">
        <v>3663</v>
      </c>
      <c r="H9" t="s">
        <v>2922</v>
      </c>
      <c r="I9" t="s">
        <v>4646</v>
      </c>
    </row>
    <row r="10" spans="1:11">
      <c r="A10" s="69" t="s">
        <v>5426</v>
      </c>
      <c r="B10" t="s">
        <v>50</v>
      </c>
      <c r="C10" t="s">
        <v>3023</v>
      </c>
      <c r="D10" t="s">
        <v>26</v>
      </c>
      <c r="E10" t="s">
        <v>2921</v>
      </c>
      <c r="G10" t="s">
        <v>3663</v>
      </c>
      <c r="H10" t="s">
        <v>2922</v>
      </c>
      <c r="I10" t="s">
        <v>4646</v>
      </c>
    </row>
    <row r="11" spans="1:11">
      <c r="A11" s="69" t="s">
        <v>5426</v>
      </c>
      <c r="B11" t="s">
        <v>50</v>
      </c>
      <c r="C11" t="s">
        <v>3024</v>
      </c>
      <c r="D11" t="s">
        <v>26</v>
      </c>
      <c r="E11" t="s">
        <v>2921</v>
      </c>
      <c r="G11" t="s">
        <v>3663</v>
      </c>
      <c r="H11" t="s">
        <v>2922</v>
      </c>
      <c r="I11" t="s">
        <v>4646</v>
      </c>
    </row>
    <row r="12" spans="1:11">
      <c r="A12" s="69" t="s">
        <v>5426</v>
      </c>
      <c r="B12" t="s">
        <v>50</v>
      </c>
      <c r="C12" t="s">
        <v>3025</v>
      </c>
      <c r="D12" t="s">
        <v>26</v>
      </c>
      <c r="E12" t="s">
        <v>2921</v>
      </c>
      <c r="G12" t="s">
        <v>3663</v>
      </c>
      <c r="H12" t="s">
        <v>2922</v>
      </c>
      <c r="I12" t="s">
        <v>4646</v>
      </c>
    </row>
    <row r="13" spans="1:11">
      <c r="A13" s="69" t="s">
        <v>5426</v>
      </c>
      <c r="B13" t="s">
        <v>61</v>
      </c>
      <c r="C13" t="s">
        <v>3030</v>
      </c>
      <c r="D13" t="s">
        <v>3020</v>
      </c>
      <c r="E13" t="s">
        <v>2921</v>
      </c>
      <c r="G13" t="s">
        <v>3663</v>
      </c>
      <c r="H13" t="s">
        <v>2922</v>
      </c>
      <c r="I13" t="s">
        <v>4648</v>
      </c>
    </row>
    <row r="14" spans="1:11">
      <c r="A14" s="69" t="s">
        <v>5426</v>
      </c>
      <c r="B14" t="s">
        <v>61</v>
      </c>
      <c r="C14" t="s">
        <v>3031</v>
      </c>
      <c r="D14" t="s">
        <v>3020</v>
      </c>
      <c r="E14" t="s">
        <v>2921</v>
      </c>
      <c r="G14" t="s">
        <v>3663</v>
      </c>
      <c r="H14" t="s">
        <v>2922</v>
      </c>
      <c r="I14" t="s">
        <v>4648</v>
      </c>
    </row>
    <row r="15" spans="1:11">
      <c r="A15" s="69" t="s">
        <v>5426</v>
      </c>
      <c r="B15" t="s">
        <v>61</v>
      </c>
      <c r="C15" t="s">
        <v>3032</v>
      </c>
      <c r="D15" t="s">
        <v>3020</v>
      </c>
      <c r="E15" t="s">
        <v>2921</v>
      </c>
      <c r="G15" t="s">
        <v>3663</v>
      </c>
      <c r="H15" t="s">
        <v>2922</v>
      </c>
      <c r="I15" t="s">
        <v>4648</v>
      </c>
    </row>
    <row r="16" spans="1:11">
      <c r="A16" s="69" t="s">
        <v>5426</v>
      </c>
      <c r="B16" t="s">
        <v>74</v>
      </c>
      <c r="C16" t="s">
        <v>3037</v>
      </c>
      <c r="D16" t="s">
        <v>3020</v>
      </c>
      <c r="E16" t="s">
        <v>2921</v>
      </c>
      <c r="G16" t="s">
        <v>3663</v>
      </c>
      <c r="H16" t="s">
        <v>2922</v>
      </c>
      <c r="I16" t="s">
        <v>4650</v>
      </c>
    </row>
    <row r="17" spans="1:11">
      <c r="A17" s="69" t="s">
        <v>5426</v>
      </c>
      <c r="B17" t="s">
        <v>74</v>
      </c>
      <c r="C17" t="s">
        <v>3038</v>
      </c>
      <c r="D17" t="s">
        <v>3020</v>
      </c>
      <c r="E17" t="s">
        <v>2921</v>
      </c>
      <c r="G17" t="s">
        <v>3663</v>
      </c>
      <c r="H17" t="s">
        <v>2922</v>
      </c>
      <c r="I17" t="s">
        <v>4650</v>
      </c>
    </row>
    <row r="18" spans="1:11">
      <c r="A18" s="69" t="s">
        <v>5426</v>
      </c>
      <c r="B18" t="s">
        <v>87</v>
      </c>
      <c r="C18" t="s">
        <v>3040</v>
      </c>
      <c r="D18" t="s">
        <v>3041</v>
      </c>
      <c r="E18" t="s">
        <v>2925</v>
      </c>
      <c r="F18" t="s">
        <v>3042</v>
      </c>
      <c r="G18" t="s">
        <v>3663</v>
      </c>
      <c r="H18" t="s">
        <v>2918</v>
      </c>
      <c r="I18" t="s">
        <v>4658</v>
      </c>
    </row>
    <row r="19" spans="1:11">
      <c r="A19" s="69" t="s">
        <v>5426</v>
      </c>
      <c r="B19" t="s">
        <v>87</v>
      </c>
      <c r="C19" t="s">
        <v>3043</v>
      </c>
      <c r="D19" t="s">
        <v>3044</v>
      </c>
      <c r="E19" t="s">
        <v>2925</v>
      </c>
      <c r="F19" t="s">
        <v>3045</v>
      </c>
      <c r="G19" t="s">
        <v>3663</v>
      </c>
      <c r="H19" t="s">
        <v>2918</v>
      </c>
      <c r="I19" t="s">
        <v>4658</v>
      </c>
    </row>
    <row r="20" spans="1:11">
      <c r="A20" s="69" t="s">
        <v>5426</v>
      </c>
      <c r="B20" t="s">
        <v>87</v>
      </c>
      <c r="C20" t="s">
        <v>3051</v>
      </c>
      <c r="D20" t="s">
        <v>89</v>
      </c>
      <c r="E20" t="s">
        <v>2925</v>
      </c>
      <c r="F20" t="s">
        <v>3052</v>
      </c>
      <c r="G20" t="s">
        <v>3663</v>
      </c>
      <c r="H20" t="s">
        <v>2918</v>
      </c>
      <c r="I20" t="s">
        <v>4658</v>
      </c>
    </row>
    <row r="21" spans="1:11">
      <c r="A21" s="69" t="s">
        <v>5426</v>
      </c>
      <c r="B21" t="s">
        <v>87</v>
      </c>
      <c r="C21" t="s">
        <v>3057</v>
      </c>
      <c r="D21" t="s">
        <v>3020</v>
      </c>
      <c r="E21" t="s">
        <v>2960</v>
      </c>
      <c r="G21" t="s">
        <v>3663</v>
      </c>
      <c r="H21" t="s">
        <v>2961</v>
      </c>
      <c r="I21" t="s">
        <v>4658</v>
      </c>
    </row>
    <row r="22" spans="1:11">
      <c r="A22" s="69" t="s">
        <v>5426</v>
      </c>
      <c r="B22" t="s">
        <v>87</v>
      </c>
      <c r="C22" t="s">
        <v>3058</v>
      </c>
      <c r="D22" t="s">
        <v>3020</v>
      </c>
      <c r="E22" t="s">
        <v>2925</v>
      </c>
      <c r="G22" t="s">
        <v>3663</v>
      </c>
      <c r="H22" t="s">
        <v>2918</v>
      </c>
      <c r="I22" t="s">
        <v>4658</v>
      </c>
    </row>
    <row r="23" spans="1:11">
      <c r="A23" s="69" t="s">
        <v>5426</v>
      </c>
      <c r="B23" t="s">
        <v>87</v>
      </c>
      <c r="C23" t="s">
        <v>3059</v>
      </c>
      <c r="D23" t="s">
        <v>3060</v>
      </c>
      <c r="E23" t="s">
        <v>2921</v>
      </c>
      <c r="G23" t="s">
        <v>3663</v>
      </c>
      <c r="H23" t="s">
        <v>2922</v>
      </c>
      <c r="I23" t="s">
        <v>4658</v>
      </c>
    </row>
    <row r="24" spans="1:11">
      <c r="A24" s="69" t="s">
        <v>5426</v>
      </c>
      <c r="B24" t="s">
        <v>87</v>
      </c>
      <c r="C24" t="s">
        <v>3059</v>
      </c>
      <c r="D24" t="s">
        <v>3060</v>
      </c>
      <c r="E24" t="s">
        <v>2921</v>
      </c>
      <c r="G24" t="s">
        <v>3663</v>
      </c>
      <c r="H24" t="s">
        <v>2922</v>
      </c>
      <c r="I24" t="s">
        <v>4658</v>
      </c>
    </row>
    <row r="25" spans="1:11">
      <c r="A25" s="69" t="s">
        <v>5426</v>
      </c>
      <c r="B25" t="s">
        <v>88</v>
      </c>
      <c r="C25" t="s">
        <v>3062</v>
      </c>
      <c r="D25" t="s">
        <v>3020</v>
      </c>
      <c r="E25" t="s">
        <v>2925</v>
      </c>
      <c r="G25" t="s">
        <v>3663</v>
      </c>
      <c r="H25" t="s">
        <v>2918</v>
      </c>
      <c r="I25" t="s">
        <v>4662</v>
      </c>
    </row>
    <row r="26" spans="1:11">
      <c r="A26" s="69" t="s">
        <v>5426</v>
      </c>
      <c r="B26" t="s">
        <v>93</v>
      </c>
      <c r="C26" t="s">
        <v>3441</v>
      </c>
      <c r="D26" t="s">
        <v>95</v>
      </c>
      <c r="E26" t="s">
        <v>3442</v>
      </c>
      <c r="F26" t="s">
        <v>3444</v>
      </c>
      <c r="G26" t="s">
        <v>2762</v>
      </c>
      <c r="H26" t="s">
        <v>3634</v>
      </c>
      <c r="I26" t="s">
        <v>4666</v>
      </c>
      <c r="J26" t="s">
        <v>5465</v>
      </c>
      <c r="K26" t="s">
        <v>228</v>
      </c>
    </row>
    <row r="27" spans="1:11">
      <c r="A27" s="69" t="s">
        <v>5426</v>
      </c>
      <c r="B27" t="s">
        <v>99</v>
      </c>
      <c r="C27" t="s">
        <v>3074</v>
      </c>
      <c r="D27" t="s">
        <v>3020</v>
      </c>
      <c r="E27" t="s">
        <v>2925</v>
      </c>
      <c r="F27" t="s">
        <v>3075</v>
      </c>
      <c r="G27" t="s">
        <v>3663</v>
      </c>
      <c r="H27" t="s">
        <v>2918</v>
      </c>
      <c r="I27" t="s">
        <v>4670</v>
      </c>
    </row>
    <row r="28" spans="1:11">
      <c r="A28" s="69" t="s">
        <v>5426</v>
      </c>
      <c r="B28" t="s">
        <v>99</v>
      </c>
      <c r="C28" t="s">
        <v>3076</v>
      </c>
      <c r="D28" t="s">
        <v>103</v>
      </c>
      <c r="E28" t="s">
        <v>2921</v>
      </c>
      <c r="G28" t="s">
        <v>3663</v>
      </c>
      <c r="H28" t="s">
        <v>2922</v>
      </c>
      <c r="I28" t="s">
        <v>4670</v>
      </c>
    </row>
    <row r="29" spans="1:11">
      <c r="A29" s="69" t="s">
        <v>5426</v>
      </c>
      <c r="B29" t="s">
        <v>99</v>
      </c>
      <c r="C29" t="s">
        <v>3077</v>
      </c>
      <c r="D29" t="s">
        <v>101</v>
      </c>
      <c r="E29" t="s">
        <v>3078</v>
      </c>
      <c r="F29" t="s">
        <v>3079</v>
      </c>
      <c r="G29" t="s">
        <v>3663</v>
      </c>
      <c r="H29" t="s">
        <v>2918</v>
      </c>
      <c r="I29" t="s">
        <v>4670</v>
      </c>
    </row>
    <row r="30" spans="1:11">
      <c r="A30" s="69" t="s">
        <v>5426</v>
      </c>
      <c r="B30" t="s">
        <v>99</v>
      </c>
      <c r="C30" t="s">
        <v>3080</v>
      </c>
      <c r="D30" t="s">
        <v>3020</v>
      </c>
      <c r="E30" t="s">
        <v>2921</v>
      </c>
      <c r="G30" t="s">
        <v>3663</v>
      </c>
      <c r="H30" t="s">
        <v>2922</v>
      </c>
      <c r="I30" t="s">
        <v>4670</v>
      </c>
    </row>
    <row r="31" spans="1:11">
      <c r="A31" s="69" t="s">
        <v>5439</v>
      </c>
      <c r="B31" t="s">
        <v>62</v>
      </c>
      <c r="C31" t="s">
        <v>3103</v>
      </c>
      <c r="D31" t="s">
        <v>35</v>
      </c>
      <c r="E31" t="s">
        <v>3104</v>
      </c>
      <c r="F31" t="s">
        <v>3106</v>
      </c>
      <c r="G31" t="s">
        <v>3663</v>
      </c>
      <c r="H31" t="s">
        <v>3598</v>
      </c>
      <c r="I31" t="s">
        <v>4603</v>
      </c>
    </row>
    <row r="32" spans="1:11">
      <c r="A32" s="69" t="s">
        <v>5439</v>
      </c>
      <c r="B32" t="s">
        <v>70</v>
      </c>
      <c r="C32" t="s">
        <v>2969</v>
      </c>
      <c r="D32" t="s">
        <v>35</v>
      </c>
      <c r="E32" t="s">
        <v>2921</v>
      </c>
      <c r="G32" t="s">
        <v>3663</v>
      </c>
      <c r="H32" t="s">
        <v>2922</v>
      </c>
      <c r="I32" t="s">
        <v>4611</v>
      </c>
    </row>
    <row r="33" spans="1:11">
      <c r="A33" s="69" t="s">
        <v>5439</v>
      </c>
      <c r="B33" t="s">
        <v>73</v>
      </c>
      <c r="C33" t="s">
        <v>3267</v>
      </c>
      <c r="D33" t="s">
        <v>33</v>
      </c>
      <c r="E33" t="s">
        <v>3268</v>
      </c>
      <c r="F33" t="s">
        <v>3270</v>
      </c>
      <c r="G33" t="s">
        <v>3663</v>
      </c>
      <c r="H33" t="s">
        <v>235</v>
      </c>
      <c r="I33" t="s">
        <v>4619</v>
      </c>
    </row>
    <row r="34" spans="1:11">
      <c r="A34" s="69" t="s">
        <v>5439</v>
      </c>
      <c r="B34" t="s">
        <v>7</v>
      </c>
      <c r="C34" t="s">
        <v>3016</v>
      </c>
      <c r="D34" t="s">
        <v>10</v>
      </c>
      <c r="E34" t="s">
        <v>2925</v>
      </c>
      <c r="F34" t="s">
        <v>3017</v>
      </c>
      <c r="G34" t="s">
        <v>3663</v>
      </c>
      <c r="H34" t="s">
        <v>2918</v>
      </c>
      <c r="I34" t="s">
        <v>4630</v>
      </c>
    </row>
    <row r="35" spans="1:11">
      <c r="A35" s="69" t="s">
        <v>5439</v>
      </c>
      <c r="B35" t="s">
        <v>7</v>
      </c>
      <c r="C35" t="s">
        <v>3340</v>
      </c>
      <c r="D35" t="s">
        <v>3020</v>
      </c>
      <c r="E35" t="s">
        <v>1330</v>
      </c>
      <c r="G35" t="s">
        <v>2534</v>
      </c>
      <c r="H35" t="s">
        <v>1330</v>
      </c>
      <c r="I35" t="s">
        <v>4630</v>
      </c>
      <c r="J35" t="s">
        <v>5466</v>
      </c>
      <c r="K35" t="s">
        <v>235</v>
      </c>
    </row>
    <row r="36" spans="1:11">
      <c r="A36" s="69" t="s">
        <v>5439</v>
      </c>
      <c r="B36" t="s">
        <v>7</v>
      </c>
      <c r="C36" t="s">
        <v>3341</v>
      </c>
      <c r="E36" t="s">
        <v>3342</v>
      </c>
      <c r="G36" t="s">
        <v>2534</v>
      </c>
      <c r="H36" t="s">
        <v>1330</v>
      </c>
      <c r="I36" t="s">
        <v>4630</v>
      </c>
      <c r="J36" t="s">
        <v>5466</v>
      </c>
      <c r="K36" t="s">
        <v>235</v>
      </c>
    </row>
    <row r="37" spans="1:11">
      <c r="A37" s="69" t="s">
        <v>5439</v>
      </c>
      <c r="B37" t="s">
        <v>23</v>
      </c>
      <c r="C37" t="s">
        <v>3019</v>
      </c>
      <c r="D37" t="s">
        <v>3020</v>
      </c>
      <c r="E37" t="s">
        <v>2921</v>
      </c>
      <c r="G37" t="s">
        <v>3663</v>
      </c>
      <c r="H37" t="s">
        <v>2922</v>
      </c>
      <c r="I37" t="s">
        <v>4634</v>
      </c>
    </row>
    <row r="38" spans="1:11">
      <c r="A38" s="69" t="s">
        <v>5439</v>
      </c>
      <c r="B38" t="s">
        <v>4371</v>
      </c>
      <c r="C38" t="s">
        <v>3357</v>
      </c>
      <c r="D38" t="s">
        <v>3047</v>
      </c>
      <c r="E38" t="s">
        <v>3358</v>
      </c>
      <c r="G38" t="s">
        <v>3663</v>
      </c>
      <c r="H38" t="s">
        <v>3666</v>
      </c>
      <c r="I38" t="s">
        <v>4638</v>
      </c>
    </row>
    <row r="39" spans="1:11">
      <c r="A39" s="69" t="s">
        <v>5439</v>
      </c>
      <c r="B39" t="s">
        <v>47</v>
      </c>
      <c r="C39" t="s">
        <v>3612</v>
      </c>
      <c r="D39" t="s">
        <v>3369</v>
      </c>
      <c r="E39" t="s">
        <v>3613</v>
      </c>
      <c r="G39" t="s">
        <v>3663</v>
      </c>
      <c r="H39" t="s">
        <v>235</v>
      </c>
      <c r="I39" t="s">
        <v>4642</v>
      </c>
    </row>
    <row r="40" spans="1:11">
      <c r="A40" s="69" t="s">
        <v>5439</v>
      </c>
      <c r="B40" t="s">
        <v>50</v>
      </c>
      <c r="C40" t="s">
        <v>3022</v>
      </c>
      <c r="D40" t="s">
        <v>26</v>
      </c>
      <c r="E40" t="s">
        <v>2921</v>
      </c>
      <c r="G40" t="s">
        <v>3663</v>
      </c>
      <c r="H40" t="s">
        <v>2922</v>
      </c>
      <c r="I40" t="s">
        <v>4646</v>
      </c>
    </row>
    <row r="41" spans="1:11">
      <c r="A41" s="69" t="s">
        <v>5439</v>
      </c>
      <c r="B41" t="s">
        <v>50</v>
      </c>
      <c r="C41" t="s">
        <v>3023</v>
      </c>
      <c r="D41" t="s">
        <v>26</v>
      </c>
      <c r="E41" t="s">
        <v>2921</v>
      </c>
      <c r="G41" t="s">
        <v>3663</v>
      </c>
      <c r="H41" t="s">
        <v>2922</v>
      </c>
      <c r="I41" t="s">
        <v>4646</v>
      </c>
    </row>
    <row r="42" spans="1:11">
      <c r="A42" s="69" t="s">
        <v>5439</v>
      </c>
      <c r="B42" t="s">
        <v>50</v>
      </c>
      <c r="C42" t="s">
        <v>3024</v>
      </c>
      <c r="D42" t="s">
        <v>26</v>
      </c>
      <c r="E42" t="s">
        <v>2921</v>
      </c>
      <c r="G42" t="s">
        <v>3663</v>
      </c>
      <c r="H42" t="s">
        <v>2922</v>
      </c>
      <c r="I42" t="s">
        <v>4646</v>
      </c>
    </row>
    <row r="43" spans="1:11">
      <c r="A43" s="69" t="s">
        <v>5439</v>
      </c>
      <c r="B43" t="s">
        <v>50</v>
      </c>
      <c r="C43" t="s">
        <v>3025</v>
      </c>
      <c r="D43" t="s">
        <v>26</v>
      </c>
      <c r="E43" t="s">
        <v>2921</v>
      </c>
      <c r="G43" t="s">
        <v>3663</v>
      </c>
      <c r="H43" t="s">
        <v>2922</v>
      </c>
      <c r="I43" t="s">
        <v>4646</v>
      </c>
    </row>
    <row r="44" spans="1:11">
      <c r="A44" s="69" t="s">
        <v>5439</v>
      </c>
      <c r="B44" t="s">
        <v>61</v>
      </c>
      <c r="C44" t="s">
        <v>3030</v>
      </c>
      <c r="D44" t="s">
        <v>3020</v>
      </c>
      <c r="E44" t="s">
        <v>2921</v>
      </c>
      <c r="G44" t="s">
        <v>3663</v>
      </c>
      <c r="H44" t="s">
        <v>2922</v>
      </c>
      <c r="I44" t="s">
        <v>4648</v>
      </c>
    </row>
    <row r="45" spans="1:11">
      <c r="A45" s="69" t="s">
        <v>5439</v>
      </c>
      <c r="B45" t="s">
        <v>61</v>
      </c>
      <c r="C45" t="s">
        <v>3031</v>
      </c>
      <c r="D45" t="s">
        <v>3020</v>
      </c>
      <c r="E45" t="s">
        <v>2921</v>
      </c>
      <c r="G45" t="s">
        <v>3663</v>
      </c>
      <c r="H45" t="s">
        <v>2922</v>
      </c>
      <c r="I45" t="s">
        <v>4648</v>
      </c>
    </row>
    <row r="46" spans="1:11">
      <c r="A46" s="69" t="s">
        <v>5439</v>
      </c>
      <c r="B46" t="s">
        <v>61</v>
      </c>
      <c r="C46" t="s">
        <v>3032</v>
      </c>
      <c r="D46" t="s">
        <v>3020</v>
      </c>
      <c r="E46" t="s">
        <v>2921</v>
      </c>
      <c r="G46" t="s">
        <v>3663</v>
      </c>
      <c r="H46" t="s">
        <v>2922</v>
      </c>
      <c r="I46" t="s">
        <v>4648</v>
      </c>
    </row>
    <row r="47" spans="1:11">
      <c r="A47" s="69" t="s">
        <v>5439</v>
      </c>
      <c r="B47" t="s">
        <v>74</v>
      </c>
      <c r="C47" t="s">
        <v>3037</v>
      </c>
      <c r="D47" t="s">
        <v>3020</v>
      </c>
      <c r="E47" t="s">
        <v>2921</v>
      </c>
      <c r="G47" t="s">
        <v>3663</v>
      </c>
      <c r="H47" t="s">
        <v>2922</v>
      </c>
      <c r="I47" t="s">
        <v>4650</v>
      </c>
    </row>
    <row r="48" spans="1:11">
      <c r="A48" s="69" t="s">
        <v>5439</v>
      </c>
      <c r="B48" t="s">
        <v>74</v>
      </c>
      <c r="C48" t="s">
        <v>3038</v>
      </c>
      <c r="D48" t="s">
        <v>3020</v>
      </c>
      <c r="E48" t="s">
        <v>2921</v>
      </c>
      <c r="G48" t="s">
        <v>3663</v>
      </c>
      <c r="H48" t="s">
        <v>2922</v>
      </c>
      <c r="I48" t="s">
        <v>4650</v>
      </c>
    </row>
    <row r="49" spans="1:11">
      <c r="A49" s="69" t="s">
        <v>5439</v>
      </c>
      <c r="B49" t="s">
        <v>87</v>
      </c>
      <c r="C49" t="s">
        <v>3040</v>
      </c>
      <c r="D49" t="s">
        <v>3041</v>
      </c>
      <c r="E49" t="s">
        <v>2925</v>
      </c>
      <c r="F49" t="s">
        <v>3042</v>
      </c>
      <c r="G49" t="s">
        <v>3663</v>
      </c>
      <c r="H49" t="s">
        <v>2918</v>
      </c>
      <c r="I49" t="s">
        <v>4658</v>
      </c>
    </row>
    <row r="50" spans="1:11">
      <c r="A50" s="69" t="s">
        <v>5439</v>
      </c>
      <c r="B50" t="s">
        <v>87</v>
      </c>
      <c r="C50" t="s">
        <v>3043</v>
      </c>
      <c r="D50" t="s">
        <v>3044</v>
      </c>
      <c r="E50" t="s">
        <v>2925</v>
      </c>
      <c r="F50" t="s">
        <v>3045</v>
      </c>
      <c r="G50" t="s">
        <v>3663</v>
      </c>
      <c r="H50" t="s">
        <v>2918</v>
      </c>
      <c r="I50" t="s">
        <v>4658</v>
      </c>
    </row>
    <row r="51" spans="1:11">
      <c r="A51" s="69" t="s">
        <v>5439</v>
      </c>
      <c r="B51" t="s">
        <v>87</v>
      </c>
      <c r="C51" t="s">
        <v>3051</v>
      </c>
      <c r="D51" t="s">
        <v>89</v>
      </c>
      <c r="E51" t="s">
        <v>2925</v>
      </c>
      <c r="F51" t="s">
        <v>3052</v>
      </c>
      <c r="G51" t="s">
        <v>3663</v>
      </c>
      <c r="H51" t="s">
        <v>2918</v>
      </c>
      <c r="I51" t="s">
        <v>4658</v>
      </c>
    </row>
    <row r="52" spans="1:11">
      <c r="A52" s="69" t="s">
        <v>5439</v>
      </c>
      <c r="B52" t="s">
        <v>87</v>
      </c>
      <c r="C52" t="s">
        <v>3057</v>
      </c>
      <c r="D52" t="s">
        <v>3020</v>
      </c>
      <c r="E52" t="s">
        <v>2960</v>
      </c>
      <c r="G52" t="s">
        <v>3663</v>
      </c>
      <c r="H52" t="s">
        <v>2961</v>
      </c>
      <c r="I52" t="s">
        <v>4658</v>
      </c>
    </row>
    <row r="53" spans="1:11">
      <c r="A53" s="69" t="s">
        <v>5439</v>
      </c>
      <c r="B53" t="s">
        <v>87</v>
      </c>
      <c r="C53" t="s">
        <v>3058</v>
      </c>
      <c r="D53" t="s">
        <v>3020</v>
      </c>
      <c r="E53" t="s">
        <v>2925</v>
      </c>
      <c r="G53" t="s">
        <v>3663</v>
      </c>
      <c r="H53" t="s">
        <v>2918</v>
      </c>
      <c r="I53" t="s">
        <v>4658</v>
      </c>
    </row>
    <row r="54" spans="1:11">
      <c r="A54" s="69" t="s">
        <v>5439</v>
      </c>
      <c r="B54" t="s">
        <v>87</v>
      </c>
      <c r="C54" t="s">
        <v>3059</v>
      </c>
      <c r="D54" t="s">
        <v>3060</v>
      </c>
      <c r="E54" t="s">
        <v>2921</v>
      </c>
      <c r="G54" t="s">
        <v>3663</v>
      </c>
      <c r="H54" t="s">
        <v>2922</v>
      </c>
      <c r="I54" t="s">
        <v>4658</v>
      </c>
    </row>
    <row r="55" spans="1:11">
      <c r="A55" s="69" t="s">
        <v>5439</v>
      </c>
      <c r="B55" t="s">
        <v>87</v>
      </c>
      <c r="C55" t="s">
        <v>3059</v>
      </c>
      <c r="D55" t="s">
        <v>3060</v>
      </c>
      <c r="E55" t="s">
        <v>2921</v>
      </c>
      <c r="G55" t="s">
        <v>3663</v>
      </c>
      <c r="H55" t="s">
        <v>2922</v>
      </c>
      <c r="I55" t="s">
        <v>4658</v>
      </c>
    </row>
    <row r="56" spans="1:11">
      <c r="A56" s="69" t="s">
        <v>5439</v>
      </c>
      <c r="B56" t="s">
        <v>88</v>
      </c>
      <c r="C56" t="s">
        <v>3062</v>
      </c>
      <c r="D56" t="s">
        <v>3020</v>
      </c>
      <c r="E56" t="s">
        <v>2925</v>
      </c>
      <c r="G56" t="s">
        <v>3663</v>
      </c>
      <c r="H56" t="s">
        <v>2918</v>
      </c>
      <c r="I56" t="s">
        <v>4662</v>
      </c>
    </row>
    <row r="57" spans="1:11">
      <c r="A57" s="69" t="s">
        <v>5439</v>
      </c>
      <c r="B57" t="s">
        <v>93</v>
      </c>
      <c r="C57" t="s">
        <v>3441</v>
      </c>
      <c r="D57" t="s">
        <v>95</v>
      </c>
      <c r="E57" t="s">
        <v>3442</v>
      </c>
      <c r="F57" t="s">
        <v>3444</v>
      </c>
      <c r="G57" t="s">
        <v>2534</v>
      </c>
      <c r="H57" t="s">
        <v>3634</v>
      </c>
      <c r="I57" t="s">
        <v>4666</v>
      </c>
      <c r="J57" t="s">
        <v>5466</v>
      </c>
      <c r="K57" t="s">
        <v>235</v>
      </c>
    </row>
    <row r="58" spans="1:11">
      <c r="A58" s="69" t="s">
        <v>5439</v>
      </c>
      <c r="B58" t="s">
        <v>99</v>
      </c>
      <c r="C58" t="s">
        <v>3074</v>
      </c>
      <c r="D58" t="s">
        <v>3020</v>
      </c>
      <c r="E58" t="s">
        <v>2925</v>
      </c>
      <c r="F58" t="s">
        <v>3075</v>
      </c>
      <c r="G58" t="s">
        <v>3663</v>
      </c>
      <c r="H58" t="s">
        <v>2918</v>
      </c>
      <c r="I58" t="s">
        <v>4670</v>
      </c>
    </row>
    <row r="59" spans="1:11">
      <c r="A59" s="69" t="s">
        <v>5439</v>
      </c>
      <c r="B59" t="s">
        <v>99</v>
      </c>
      <c r="C59" t="s">
        <v>3076</v>
      </c>
      <c r="D59" t="s">
        <v>103</v>
      </c>
      <c r="E59" t="s">
        <v>2921</v>
      </c>
      <c r="G59" t="s">
        <v>3663</v>
      </c>
      <c r="H59" t="s">
        <v>2922</v>
      </c>
      <c r="I59" t="s">
        <v>4670</v>
      </c>
    </row>
    <row r="60" spans="1:11">
      <c r="A60" s="69" t="s">
        <v>5439</v>
      </c>
      <c r="B60" t="s">
        <v>99</v>
      </c>
      <c r="C60" t="s">
        <v>3077</v>
      </c>
      <c r="D60" t="s">
        <v>101</v>
      </c>
      <c r="E60" t="s">
        <v>3078</v>
      </c>
      <c r="F60" t="s">
        <v>3079</v>
      </c>
      <c r="G60" t="s">
        <v>3663</v>
      </c>
      <c r="H60" t="s">
        <v>2918</v>
      </c>
      <c r="I60" t="s">
        <v>4670</v>
      </c>
    </row>
    <row r="61" spans="1:11">
      <c r="A61" s="69" t="s">
        <v>5439</v>
      </c>
      <c r="B61" t="s">
        <v>99</v>
      </c>
      <c r="C61" t="s">
        <v>3080</v>
      </c>
      <c r="D61" t="s">
        <v>3020</v>
      </c>
      <c r="E61" t="s">
        <v>2921</v>
      </c>
      <c r="G61" t="s">
        <v>3663</v>
      </c>
      <c r="H61" t="s">
        <v>2922</v>
      </c>
      <c r="I61" t="s">
        <v>4670</v>
      </c>
    </row>
    <row r="62" spans="1:11">
      <c r="A62" s="69" t="s">
        <v>5444</v>
      </c>
      <c r="B62" t="s">
        <v>62</v>
      </c>
      <c r="C62" t="s">
        <v>3103</v>
      </c>
      <c r="D62" t="s">
        <v>35</v>
      </c>
      <c r="E62" t="s">
        <v>3104</v>
      </c>
      <c r="F62" t="s">
        <v>3106</v>
      </c>
      <c r="G62" t="s">
        <v>3663</v>
      </c>
      <c r="H62" t="s">
        <v>3342</v>
      </c>
      <c r="I62" t="s">
        <v>4603</v>
      </c>
    </row>
    <row r="63" spans="1:11">
      <c r="A63" s="69" t="s">
        <v>5444</v>
      </c>
      <c r="B63" t="s">
        <v>62</v>
      </c>
      <c r="C63" t="s">
        <v>3108</v>
      </c>
      <c r="D63" t="s">
        <v>36</v>
      </c>
      <c r="E63" t="s">
        <v>214</v>
      </c>
      <c r="F63" t="s">
        <v>3109</v>
      </c>
      <c r="G63" t="s">
        <v>3663</v>
      </c>
      <c r="H63" t="s">
        <v>214</v>
      </c>
      <c r="I63" t="s">
        <v>4603</v>
      </c>
    </row>
    <row r="64" spans="1:11">
      <c r="A64" s="69" t="s">
        <v>5444</v>
      </c>
      <c r="B64" t="s">
        <v>62</v>
      </c>
      <c r="C64" t="s">
        <v>3131</v>
      </c>
      <c r="D64" t="s">
        <v>36</v>
      </c>
      <c r="E64" t="s">
        <v>3083</v>
      </c>
      <c r="G64" t="s">
        <v>3663</v>
      </c>
      <c r="H64" t="s">
        <v>3083</v>
      </c>
      <c r="I64" t="s">
        <v>4603</v>
      </c>
    </row>
    <row r="65" spans="1:11">
      <c r="A65" s="69" t="s">
        <v>5444</v>
      </c>
      <c r="B65" t="s">
        <v>62</v>
      </c>
      <c r="C65" t="s">
        <v>3134</v>
      </c>
      <c r="D65" t="s">
        <v>33</v>
      </c>
      <c r="E65" t="s">
        <v>3083</v>
      </c>
      <c r="G65" t="s">
        <v>3663</v>
      </c>
      <c r="H65" t="s">
        <v>3083</v>
      </c>
      <c r="I65" t="s">
        <v>4603</v>
      </c>
    </row>
    <row r="66" spans="1:11">
      <c r="A66" s="69" t="s">
        <v>5444</v>
      </c>
      <c r="B66" t="s">
        <v>70</v>
      </c>
      <c r="C66" t="s">
        <v>2969</v>
      </c>
      <c r="D66" t="s">
        <v>35</v>
      </c>
      <c r="E66" t="s">
        <v>2921</v>
      </c>
      <c r="G66" t="s">
        <v>3663</v>
      </c>
      <c r="H66" t="s">
        <v>3564</v>
      </c>
      <c r="I66" t="s">
        <v>4611</v>
      </c>
    </row>
    <row r="67" spans="1:11">
      <c r="A67" s="69" t="s">
        <v>5444</v>
      </c>
      <c r="B67" t="s">
        <v>73</v>
      </c>
      <c r="C67" t="s">
        <v>3227</v>
      </c>
      <c r="D67" t="s">
        <v>36</v>
      </c>
      <c r="E67" t="s">
        <v>3083</v>
      </c>
      <c r="F67" t="s">
        <v>3228</v>
      </c>
      <c r="G67" t="s">
        <v>3663</v>
      </c>
      <c r="H67" t="s">
        <v>3083</v>
      </c>
      <c r="I67" t="s">
        <v>4619</v>
      </c>
    </row>
    <row r="68" spans="1:11">
      <c r="A68" s="69" t="s">
        <v>5444</v>
      </c>
      <c r="B68" t="s">
        <v>73</v>
      </c>
      <c r="C68" t="s">
        <v>3232</v>
      </c>
      <c r="D68" t="s">
        <v>36</v>
      </c>
      <c r="E68" t="s">
        <v>214</v>
      </c>
      <c r="F68" t="s">
        <v>3233</v>
      </c>
      <c r="G68" t="s">
        <v>3663</v>
      </c>
      <c r="H68" t="s">
        <v>214</v>
      </c>
      <c r="I68" t="s">
        <v>4619</v>
      </c>
    </row>
    <row r="69" spans="1:11">
      <c r="A69" s="69" t="s">
        <v>5444</v>
      </c>
      <c r="B69" t="s">
        <v>73</v>
      </c>
      <c r="C69" t="s">
        <v>3271</v>
      </c>
      <c r="D69" t="s">
        <v>36</v>
      </c>
      <c r="E69" t="s">
        <v>3083</v>
      </c>
      <c r="G69" t="s">
        <v>3663</v>
      </c>
      <c r="H69" t="s">
        <v>3083</v>
      </c>
      <c r="I69" t="s">
        <v>4619</v>
      </c>
    </row>
    <row r="70" spans="1:11">
      <c r="A70" s="69" t="s">
        <v>5444</v>
      </c>
      <c r="B70" t="s">
        <v>79</v>
      </c>
      <c r="C70" t="s">
        <v>3277</v>
      </c>
      <c r="D70" t="s">
        <v>33</v>
      </c>
      <c r="E70" t="s">
        <v>3083</v>
      </c>
      <c r="F70" t="s">
        <v>3278</v>
      </c>
      <c r="G70" t="s">
        <v>3663</v>
      </c>
      <c r="H70" t="s">
        <v>3083</v>
      </c>
      <c r="I70" t="s">
        <v>4623</v>
      </c>
    </row>
    <row r="71" spans="1:11">
      <c r="A71" s="69" t="s">
        <v>5444</v>
      </c>
      <c r="B71" t="s">
        <v>79</v>
      </c>
      <c r="C71" t="s">
        <v>3299</v>
      </c>
      <c r="D71" t="s">
        <v>33</v>
      </c>
      <c r="E71" t="s">
        <v>214</v>
      </c>
      <c r="G71" t="s">
        <v>3663</v>
      </c>
      <c r="H71" t="s">
        <v>214</v>
      </c>
      <c r="I71" t="s">
        <v>4623</v>
      </c>
    </row>
    <row r="72" spans="1:11">
      <c r="A72" s="69" t="s">
        <v>5444</v>
      </c>
      <c r="B72" t="s">
        <v>7</v>
      </c>
      <c r="C72" t="s">
        <v>3340</v>
      </c>
      <c r="D72" t="s">
        <v>3020</v>
      </c>
      <c r="E72" t="s">
        <v>1330</v>
      </c>
      <c r="G72" t="s">
        <v>2404</v>
      </c>
      <c r="H72" t="s">
        <v>1330</v>
      </c>
      <c r="I72" t="s">
        <v>4630</v>
      </c>
      <c r="J72" t="s">
        <v>5467</v>
      </c>
      <c r="K72" t="s">
        <v>214</v>
      </c>
    </row>
    <row r="73" spans="1:11">
      <c r="A73" s="69" t="s">
        <v>5444</v>
      </c>
      <c r="B73" t="s">
        <v>7</v>
      </c>
      <c r="C73" t="s">
        <v>3341</v>
      </c>
      <c r="E73" t="s">
        <v>3342</v>
      </c>
      <c r="G73" t="s">
        <v>3663</v>
      </c>
      <c r="H73" t="s">
        <v>3342</v>
      </c>
      <c r="I73" t="s">
        <v>4630</v>
      </c>
    </row>
    <row r="74" spans="1:11">
      <c r="A74" s="69" t="s">
        <v>5444</v>
      </c>
      <c r="B74" t="s">
        <v>7</v>
      </c>
      <c r="C74" t="s">
        <v>3343</v>
      </c>
      <c r="D74" t="s">
        <v>3344</v>
      </c>
      <c r="E74" t="s">
        <v>3083</v>
      </c>
      <c r="F74" t="s">
        <v>3345</v>
      </c>
      <c r="G74" t="s">
        <v>3663</v>
      </c>
      <c r="H74" t="s">
        <v>3083</v>
      </c>
      <c r="I74" t="s">
        <v>4630</v>
      </c>
    </row>
    <row r="75" spans="1:11">
      <c r="A75" s="69" t="s">
        <v>5444</v>
      </c>
      <c r="B75" t="s">
        <v>7</v>
      </c>
      <c r="C75" t="s">
        <v>3346</v>
      </c>
      <c r="E75" t="s">
        <v>214</v>
      </c>
      <c r="G75" t="s">
        <v>3663</v>
      </c>
      <c r="H75" t="s">
        <v>214</v>
      </c>
      <c r="I75" t="s">
        <v>4630</v>
      </c>
    </row>
    <row r="76" spans="1:11">
      <c r="A76" s="69" t="s">
        <v>5444</v>
      </c>
      <c r="B76" t="s">
        <v>23</v>
      </c>
      <c r="C76" t="s">
        <v>3348</v>
      </c>
      <c r="D76" t="s">
        <v>26</v>
      </c>
      <c r="E76" t="s">
        <v>214</v>
      </c>
      <c r="G76" t="s">
        <v>3663</v>
      </c>
      <c r="H76" t="s">
        <v>214</v>
      </c>
      <c r="I76" t="s">
        <v>4634</v>
      </c>
    </row>
    <row r="77" spans="1:11">
      <c r="A77" s="69" t="s">
        <v>5444</v>
      </c>
      <c r="B77" t="s">
        <v>23</v>
      </c>
      <c r="C77" t="s">
        <v>3349</v>
      </c>
      <c r="D77" t="s">
        <v>3350</v>
      </c>
      <c r="E77" t="s">
        <v>214</v>
      </c>
      <c r="F77" t="s">
        <v>3351</v>
      </c>
      <c r="G77" t="s">
        <v>3663</v>
      </c>
      <c r="H77" t="s">
        <v>214</v>
      </c>
      <c r="I77" t="s">
        <v>4634</v>
      </c>
    </row>
    <row r="78" spans="1:11">
      <c r="A78" s="69" t="s">
        <v>5444</v>
      </c>
      <c r="B78" t="s">
        <v>23</v>
      </c>
      <c r="C78" t="s">
        <v>3352</v>
      </c>
      <c r="D78" t="s">
        <v>3350</v>
      </c>
      <c r="E78" t="s">
        <v>214</v>
      </c>
      <c r="G78" t="s">
        <v>3663</v>
      </c>
      <c r="H78" t="s">
        <v>214</v>
      </c>
      <c r="I78" t="s">
        <v>4634</v>
      </c>
    </row>
    <row r="79" spans="1:11">
      <c r="A79" s="69" t="s">
        <v>5444</v>
      </c>
      <c r="B79" t="s">
        <v>23</v>
      </c>
      <c r="C79" t="s">
        <v>3353</v>
      </c>
      <c r="D79" t="s">
        <v>28</v>
      </c>
      <c r="E79" t="s">
        <v>214</v>
      </c>
      <c r="F79" t="s">
        <v>3354</v>
      </c>
      <c r="G79" t="s">
        <v>3663</v>
      </c>
      <c r="H79" t="s">
        <v>214</v>
      </c>
      <c r="I79" t="s">
        <v>4634</v>
      </c>
    </row>
    <row r="80" spans="1:11">
      <c r="A80" s="69" t="s">
        <v>5444</v>
      </c>
      <c r="B80" t="s">
        <v>23</v>
      </c>
      <c r="C80" t="s">
        <v>3019</v>
      </c>
      <c r="D80" t="s">
        <v>3020</v>
      </c>
      <c r="E80" t="s">
        <v>2921</v>
      </c>
      <c r="G80" t="s">
        <v>3663</v>
      </c>
      <c r="H80" t="s">
        <v>3564</v>
      </c>
      <c r="I80" t="s">
        <v>4634</v>
      </c>
    </row>
    <row r="81" spans="1:9">
      <c r="A81" s="69" t="s">
        <v>5444</v>
      </c>
      <c r="B81" t="s">
        <v>4371</v>
      </c>
      <c r="C81" t="s">
        <v>3356</v>
      </c>
      <c r="D81" t="s">
        <v>3047</v>
      </c>
      <c r="E81" t="s">
        <v>214</v>
      </c>
      <c r="G81" t="s">
        <v>3663</v>
      </c>
      <c r="H81" t="s">
        <v>214</v>
      </c>
      <c r="I81" t="s">
        <v>4638</v>
      </c>
    </row>
    <row r="82" spans="1:9">
      <c r="A82" s="69" t="s">
        <v>5444</v>
      </c>
      <c r="B82" t="s">
        <v>4371</v>
      </c>
      <c r="C82" t="s">
        <v>3357</v>
      </c>
      <c r="D82" t="s">
        <v>3047</v>
      </c>
      <c r="E82" t="s">
        <v>3358</v>
      </c>
      <c r="G82" t="s">
        <v>3663</v>
      </c>
      <c r="H82" t="s">
        <v>214</v>
      </c>
      <c r="I82" t="s">
        <v>4638</v>
      </c>
    </row>
    <row r="83" spans="1:9">
      <c r="A83" s="69" t="s">
        <v>5444</v>
      </c>
      <c r="B83" t="s">
        <v>4371</v>
      </c>
      <c r="C83" t="s">
        <v>3359</v>
      </c>
      <c r="D83" t="s">
        <v>3047</v>
      </c>
      <c r="E83" t="s">
        <v>3297</v>
      </c>
      <c r="F83" t="s">
        <v>3360</v>
      </c>
      <c r="G83" t="s">
        <v>3663</v>
      </c>
      <c r="H83" t="s">
        <v>214</v>
      </c>
      <c r="I83" t="s">
        <v>4638</v>
      </c>
    </row>
    <row r="84" spans="1:9">
      <c r="A84" s="69" t="s">
        <v>5444</v>
      </c>
      <c r="B84" t="s">
        <v>4371</v>
      </c>
      <c r="C84" t="s">
        <v>3361</v>
      </c>
      <c r="D84" t="s">
        <v>3047</v>
      </c>
      <c r="E84" t="s">
        <v>214</v>
      </c>
      <c r="G84" t="s">
        <v>3663</v>
      </c>
      <c r="H84" t="s">
        <v>214</v>
      </c>
      <c r="I84" t="s">
        <v>4638</v>
      </c>
    </row>
    <row r="85" spans="1:9">
      <c r="A85" s="69" t="s">
        <v>5444</v>
      </c>
      <c r="B85" t="s">
        <v>47</v>
      </c>
      <c r="C85" t="s">
        <v>3363</v>
      </c>
      <c r="D85" t="s">
        <v>3364</v>
      </c>
      <c r="E85" t="s">
        <v>3365</v>
      </c>
      <c r="G85" t="s">
        <v>3663</v>
      </c>
      <c r="H85" t="s">
        <v>214</v>
      </c>
      <c r="I85" t="s">
        <v>4642</v>
      </c>
    </row>
    <row r="86" spans="1:9">
      <c r="A86" s="69" t="s">
        <v>5444</v>
      </c>
      <c r="B86" t="s">
        <v>47</v>
      </c>
      <c r="C86" t="s">
        <v>3368</v>
      </c>
      <c r="D86" t="s">
        <v>3369</v>
      </c>
      <c r="E86" t="s">
        <v>3370</v>
      </c>
      <c r="G86" t="s">
        <v>3663</v>
      </c>
      <c r="H86" t="s">
        <v>214</v>
      </c>
      <c r="I86" t="s">
        <v>4642</v>
      </c>
    </row>
    <row r="87" spans="1:9">
      <c r="A87" s="69" t="s">
        <v>5444</v>
      </c>
      <c r="B87" t="s">
        <v>47</v>
      </c>
      <c r="C87" t="s">
        <v>3371</v>
      </c>
      <c r="D87" t="s">
        <v>3372</v>
      </c>
      <c r="E87" t="s">
        <v>214</v>
      </c>
      <c r="G87" t="s">
        <v>3663</v>
      </c>
      <c r="H87" t="s">
        <v>214</v>
      </c>
      <c r="I87" t="s">
        <v>4642</v>
      </c>
    </row>
    <row r="88" spans="1:9">
      <c r="A88" s="69" t="s">
        <v>5444</v>
      </c>
      <c r="B88" t="s">
        <v>47</v>
      </c>
      <c r="C88" t="s">
        <v>3375</v>
      </c>
      <c r="D88" t="s">
        <v>3376</v>
      </c>
      <c r="E88" t="s">
        <v>214</v>
      </c>
      <c r="G88" t="s">
        <v>3663</v>
      </c>
      <c r="H88" t="s">
        <v>214</v>
      </c>
      <c r="I88" t="s">
        <v>4642</v>
      </c>
    </row>
    <row r="89" spans="1:9">
      <c r="A89" s="69" t="s">
        <v>5444</v>
      </c>
      <c r="B89" t="s">
        <v>47</v>
      </c>
      <c r="C89" t="s">
        <v>3377</v>
      </c>
      <c r="D89" t="s">
        <v>3372</v>
      </c>
      <c r="E89" t="s">
        <v>214</v>
      </c>
      <c r="G89" t="s">
        <v>3663</v>
      </c>
      <c r="H89" t="s">
        <v>214</v>
      </c>
      <c r="I89" t="s">
        <v>4642</v>
      </c>
    </row>
    <row r="90" spans="1:9">
      <c r="A90" s="69" t="s">
        <v>5444</v>
      </c>
      <c r="B90" t="s">
        <v>47</v>
      </c>
      <c r="C90" t="s">
        <v>3378</v>
      </c>
      <c r="D90" t="s">
        <v>3372</v>
      </c>
      <c r="E90" t="s">
        <v>214</v>
      </c>
      <c r="G90" t="s">
        <v>3663</v>
      </c>
      <c r="H90" t="s">
        <v>214</v>
      </c>
      <c r="I90" t="s">
        <v>4642</v>
      </c>
    </row>
    <row r="91" spans="1:9">
      <c r="A91" s="69" t="s">
        <v>5444</v>
      </c>
      <c r="B91" t="s">
        <v>50</v>
      </c>
      <c r="C91" t="s">
        <v>3380</v>
      </c>
      <c r="D91" t="s">
        <v>26</v>
      </c>
      <c r="E91" t="s">
        <v>214</v>
      </c>
      <c r="G91" t="s">
        <v>3663</v>
      </c>
      <c r="H91" t="s">
        <v>214</v>
      </c>
      <c r="I91" t="s">
        <v>4646</v>
      </c>
    </row>
    <row r="92" spans="1:9">
      <c r="A92" s="69" t="s">
        <v>5444</v>
      </c>
      <c r="B92" t="s">
        <v>50</v>
      </c>
      <c r="C92" t="s">
        <v>3022</v>
      </c>
      <c r="D92" t="s">
        <v>26</v>
      </c>
      <c r="E92" t="s">
        <v>2921</v>
      </c>
      <c r="G92" t="s">
        <v>3663</v>
      </c>
      <c r="H92" t="s">
        <v>3564</v>
      </c>
      <c r="I92" t="s">
        <v>4646</v>
      </c>
    </row>
    <row r="93" spans="1:9">
      <c r="A93" s="69" t="s">
        <v>5444</v>
      </c>
      <c r="B93" t="s">
        <v>50</v>
      </c>
      <c r="C93" t="s">
        <v>3023</v>
      </c>
      <c r="D93" t="s">
        <v>26</v>
      </c>
      <c r="E93" t="s">
        <v>2921</v>
      </c>
      <c r="G93" t="s">
        <v>3663</v>
      </c>
      <c r="H93" t="s">
        <v>3564</v>
      </c>
      <c r="I93" t="s">
        <v>4646</v>
      </c>
    </row>
    <row r="94" spans="1:9">
      <c r="A94" s="69" t="s">
        <v>5444</v>
      </c>
      <c r="B94" t="s">
        <v>50</v>
      </c>
      <c r="C94" t="s">
        <v>3024</v>
      </c>
      <c r="D94" t="s">
        <v>26</v>
      </c>
      <c r="E94" t="s">
        <v>2921</v>
      </c>
      <c r="G94" t="s">
        <v>3663</v>
      </c>
      <c r="H94" t="s">
        <v>3564</v>
      </c>
      <c r="I94" t="s">
        <v>4646</v>
      </c>
    </row>
    <row r="95" spans="1:9">
      <c r="A95" s="69" t="s">
        <v>5444</v>
      </c>
      <c r="B95" t="s">
        <v>50</v>
      </c>
      <c r="C95" t="s">
        <v>3025</v>
      </c>
      <c r="D95" t="s">
        <v>26</v>
      </c>
      <c r="E95" t="s">
        <v>2921</v>
      </c>
      <c r="G95" t="s">
        <v>3663</v>
      </c>
      <c r="H95" t="s">
        <v>3564</v>
      </c>
      <c r="I95" t="s">
        <v>4646</v>
      </c>
    </row>
    <row r="96" spans="1:9">
      <c r="A96" s="69" t="s">
        <v>5444</v>
      </c>
      <c r="B96" t="s">
        <v>50</v>
      </c>
      <c r="C96" t="s">
        <v>3381</v>
      </c>
      <c r="D96" t="s">
        <v>51</v>
      </c>
      <c r="E96" t="s">
        <v>214</v>
      </c>
      <c r="F96" t="s">
        <v>3382</v>
      </c>
      <c r="G96" t="s">
        <v>3663</v>
      </c>
      <c r="H96" t="s">
        <v>214</v>
      </c>
      <c r="I96" t="s">
        <v>4646</v>
      </c>
    </row>
    <row r="97" spans="1:11">
      <c r="A97" s="69" t="s">
        <v>5444</v>
      </c>
      <c r="B97" t="s">
        <v>50</v>
      </c>
      <c r="C97" t="s">
        <v>3383</v>
      </c>
      <c r="D97" t="s">
        <v>51</v>
      </c>
      <c r="E97" t="s">
        <v>214</v>
      </c>
      <c r="G97" t="s">
        <v>3663</v>
      </c>
      <c r="H97" t="s">
        <v>214</v>
      </c>
      <c r="I97" t="s">
        <v>4646</v>
      </c>
    </row>
    <row r="98" spans="1:11">
      <c r="A98" s="69" t="s">
        <v>5444</v>
      </c>
      <c r="B98" t="s">
        <v>61</v>
      </c>
      <c r="C98" t="s">
        <v>3385</v>
      </c>
      <c r="D98" t="s">
        <v>75</v>
      </c>
      <c r="E98" t="s">
        <v>214</v>
      </c>
      <c r="G98" t="s">
        <v>3663</v>
      </c>
      <c r="H98" t="s">
        <v>214</v>
      </c>
      <c r="I98" t="s">
        <v>4648</v>
      </c>
    </row>
    <row r="99" spans="1:11">
      <c r="A99" s="69" t="s">
        <v>5444</v>
      </c>
      <c r="B99" t="s">
        <v>61</v>
      </c>
      <c r="C99" t="s">
        <v>3386</v>
      </c>
      <c r="D99" t="s">
        <v>3387</v>
      </c>
      <c r="E99" t="s">
        <v>3365</v>
      </c>
      <c r="G99" t="s">
        <v>3663</v>
      </c>
      <c r="H99" t="s">
        <v>214</v>
      </c>
      <c r="I99" t="s">
        <v>4648</v>
      </c>
    </row>
    <row r="100" spans="1:11">
      <c r="A100" s="69" t="s">
        <v>5444</v>
      </c>
      <c r="B100" t="s">
        <v>61</v>
      </c>
      <c r="C100" t="s">
        <v>3388</v>
      </c>
      <c r="D100" t="s">
        <v>75</v>
      </c>
      <c r="E100" t="s">
        <v>3389</v>
      </c>
      <c r="F100" t="s">
        <v>3390</v>
      </c>
      <c r="G100" t="s">
        <v>3663</v>
      </c>
      <c r="H100" t="s">
        <v>214</v>
      </c>
      <c r="I100" t="s">
        <v>4648</v>
      </c>
    </row>
    <row r="101" spans="1:11">
      <c r="A101" s="69" t="s">
        <v>5444</v>
      </c>
      <c r="B101" t="s">
        <v>61</v>
      </c>
      <c r="C101" t="s">
        <v>3027</v>
      </c>
      <c r="D101" t="s">
        <v>3020</v>
      </c>
      <c r="E101" t="s">
        <v>3028</v>
      </c>
      <c r="G101" t="s">
        <v>3663</v>
      </c>
      <c r="H101" t="s">
        <v>214</v>
      </c>
      <c r="I101" t="s">
        <v>4648</v>
      </c>
    </row>
    <row r="102" spans="1:11">
      <c r="A102" s="69" t="s">
        <v>5444</v>
      </c>
      <c r="B102" t="s">
        <v>61</v>
      </c>
      <c r="C102" t="s">
        <v>3030</v>
      </c>
      <c r="D102" t="s">
        <v>3020</v>
      </c>
      <c r="E102" t="s">
        <v>2921</v>
      </c>
      <c r="G102" t="s">
        <v>3663</v>
      </c>
      <c r="H102" t="s">
        <v>3564</v>
      </c>
      <c r="I102" t="s">
        <v>4648</v>
      </c>
    </row>
    <row r="103" spans="1:11">
      <c r="A103" s="69" t="s">
        <v>5444</v>
      </c>
      <c r="B103" t="s">
        <v>61</v>
      </c>
      <c r="C103" t="s">
        <v>3031</v>
      </c>
      <c r="D103" t="s">
        <v>3020</v>
      </c>
      <c r="E103" t="s">
        <v>2921</v>
      </c>
      <c r="G103" t="s">
        <v>3663</v>
      </c>
      <c r="H103" t="s">
        <v>3564</v>
      </c>
      <c r="I103" t="s">
        <v>4648</v>
      </c>
    </row>
    <row r="104" spans="1:11">
      <c r="A104" s="69" t="s">
        <v>5444</v>
      </c>
      <c r="B104" t="s">
        <v>61</v>
      </c>
      <c r="C104" t="s">
        <v>3032</v>
      </c>
      <c r="D104" t="s">
        <v>3020</v>
      </c>
      <c r="E104" t="s">
        <v>2921</v>
      </c>
      <c r="G104" t="s">
        <v>3663</v>
      </c>
      <c r="H104" t="s">
        <v>3564</v>
      </c>
      <c r="I104" t="s">
        <v>4648</v>
      </c>
    </row>
    <row r="105" spans="1:11">
      <c r="A105" s="69" t="s">
        <v>5444</v>
      </c>
      <c r="B105" t="s">
        <v>61</v>
      </c>
      <c r="C105" t="s">
        <v>3391</v>
      </c>
      <c r="D105" t="s">
        <v>75</v>
      </c>
      <c r="E105" t="s">
        <v>3083</v>
      </c>
      <c r="G105" t="s">
        <v>3663</v>
      </c>
      <c r="H105" t="s">
        <v>3083</v>
      </c>
      <c r="I105" t="s">
        <v>4648</v>
      </c>
    </row>
    <row r="106" spans="1:11">
      <c r="A106" s="69" t="s">
        <v>5444</v>
      </c>
      <c r="B106" t="s">
        <v>61</v>
      </c>
      <c r="C106" t="s">
        <v>3392</v>
      </c>
      <c r="D106" t="s">
        <v>84</v>
      </c>
      <c r="E106" t="s">
        <v>214</v>
      </c>
      <c r="G106" t="s">
        <v>3663</v>
      </c>
      <c r="H106" t="s">
        <v>214</v>
      </c>
      <c r="I106" t="s">
        <v>4648</v>
      </c>
    </row>
    <row r="107" spans="1:11">
      <c r="A107" s="69" t="s">
        <v>5444</v>
      </c>
      <c r="B107" t="s">
        <v>61</v>
      </c>
      <c r="C107" t="s">
        <v>3393</v>
      </c>
      <c r="D107" t="s">
        <v>3387</v>
      </c>
      <c r="E107" t="s">
        <v>214</v>
      </c>
      <c r="G107" t="s">
        <v>3663</v>
      </c>
      <c r="H107" t="s">
        <v>214</v>
      </c>
      <c r="I107" t="s">
        <v>4648</v>
      </c>
    </row>
    <row r="108" spans="1:11">
      <c r="A108" s="69" t="s">
        <v>5444</v>
      </c>
      <c r="B108" t="s">
        <v>74</v>
      </c>
      <c r="C108" t="s">
        <v>3034</v>
      </c>
      <c r="D108" t="s">
        <v>75</v>
      </c>
      <c r="E108" t="s">
        <v>3035</v>
      </c>
      <c r="G108" t="s">
        <v>2404</v>
      </c>
      <c r="H108" t="s">
        <v>2433</v>
      </c>
      <c r="I108" t="s">
        <v>4650</v>
      </c>
      <c r="J108" t="s">
        <v>5467</v>
      </c>
      <c r="K108" t="s">
        <v>214</v>
      </c>
    </row>
    <row r="109" spans="1:11">
      <c r="A109" s="69" t="s">
        <v>5444</v>
      </c>
      <c r="B109" t="s">
        <v>74</v>
      </c>
      <c r="C109" t="s">
        <v>3036</v>
      </c>
      <c r="D109" t="s">
        <v>51</v>
      </c>
      <c r="E109" t="s">
        <v>3035</v>
      </c>
      <c r="G109" t="s">
        <v>2404</v>
      </c>
      <c r="H109" t="s">
        <v>2433</v>
      </c>
      <c r="I109" t="s">
        <v>4650</v>
      </c>
      <c r="J109" t="s">
        <v>5467</v>
      </c>
      <c r="K109" t="s">
        <v>214</v>
      </c>
    </row>
    <row r="110" spans="1:11">
      <c r="A110" s="69" t="s">
        <v>5444</v>
      </c>
      <c r="B110" t="s">
        <v>74</v>
      </c>
      <c r="C110" t="s">
        <v>3395</v>
      </c>
      <c r="D110" t="s">
        <v>3020</v>
      </c>
      <c r="E110" t="s">
        <v>3083</v>
      </c>
      <c r="G110" t="s">
        <v>3663</v>
      </c>
      <c r="H110" t="s">
        <v>3083</v>
      </c>
      <c r="I110" t="s">
        <v>4650</v>
      </c>
    </row>
    <row r="111" spans="1:11">
      <c r="A111" s="69" t="s">
        <v>5444</v>
      </c>
      <c r="B111" t="s">
        <v>74</v>
      </c>
      <c r="C111" t="s">
        <v>3396</v>
      </c>
      <c r="D111" t="s">
        <v>3020</v>
      </c>
      <c r="E111" t="s">
        <v>3397</v>
      </c>
      <c r="G111" t="s">
        <v>3663</v>
      </c>
      <c r="H111" t="s">
        <v>3083</v>
      </c>
      <c r="I111" t="s">
        <v>4650</v>
      </c>
    </row>
    <row r="112" spans="1:11">
      <c r="A112" s="69" t="s">
        <v>5444</v>
      </c>
      <c r="B112" t="s">
        <v>74</v>
      </c>
      <c r="C112" t="s">
        <v>3398</v>
      </c>
      <c r="D112" t="s">
        <v>75</v>
      </c>
      <c r="E112" t="s">
        <v>214</v>
      </c>
      <c r="G112" t="s">
        <v>3663</v>
      </c>
      <c r="H112" t="s">
        <v>214</v>
      </c>
      <c r="I112" t="s">
        <v>4650</v>
      </c>
    </row>
    <row r="113" spans="1:9">
      <c r="A113" s="69" t="s">
        <v>5444</v>
      </c>
      <c r="B113" t="s">
        <v>74</v>
      </c>
      <c r="C113" t="s">
        <v>3399</v>
      </c>
      <c r="D113" t="s">
        <v>75</v>
      </c>
      <c r="E113" t="s">
        <v>214</v>
      </c>
      <c r="G113" t="s">
        <v>3663</v>
      </c>
      <c r="H113" t="s">
        <v>214</v>
      </c>
      <c r="I113" t="s">
        <v>4650</v>
      </c>
    </row>
    <row r="114" spans="1:9">
      <c r="A114" s="69" t="s">
        <v>5444</v>
      </c>
      <c r="B114" t="s">
        <v>74</v>
      </c>
      <c r="C114" t="s">
        <v>3400</v>
      </c>
      <c r="D114" t="s">
        <v>51</v>
      </c>
      <c r="E114" t="s">
        <v>214</v>
      </c>
      <c r="G114" t="s">
        <v>3663</v>
      </c>
      <c r="H114" t="s">
        <v>214</v>
      </c>
      <c r="I114" t="s">
        <v>4650</v>
      </c>
    </row>
    <row r="115" spans="1:9">
      <c r="A115" s="69" t="s">
        <v>5444</v>
      </c>
      <c r="B115" t="s">
        <v>74</v>
      </c>
      <c r="C115" t="s">
        <v>3401</v>
      </c>
      <c r="D115" t="s">
        <v>76</v>
      </c>
      <c r="E115" t="s">
        <v>3083</v>
      </c>
      <c r="G115" t="s">
        <v>3663</v>
      </c>
      <c r="H115" t="s">
        <v>3083</v>
      </c>
      <c r="I115" t="s">
        <v>4650</v>
      </c>
    </row>
    <row r="116" spans="1:9">
      <c r="A116" s="69" t="s">
        <v>5444</v>
      </c>
      <c r="B116" t="s">
        <v>74</v>
      </c>
      <c r="C116" t="s">
        <v>3402</v>
      </c>
      <c r="D116" t="s">
        <v>76</v>
      </c>
      <c r="E116" t="s">
        <v>3083</v>
      </c>
      <c r="G116" t="s">
        <v>3663</v>
      </c>
      <c r="H116" t="s">
        <v>3083</v>
      </c>
      <c r="I116" t="s">
        <v>4650</v>
      </c>
    </row>
    <row r="117" spans="1:9">
      <c r="A117" s="69" t="s">
        <v>5444</v>
      </c>
      <c r="B117" t="s">
        <v>74</v>
      </c>
      <c r="C117" t="s">
        <v>3037</v>
      </c>
      <c r="D117" t="s">
        <v>3020</v>
      </c>
      <c r="E117" t="s">
        <v>2921</v>
      </c>
      <c r="G117" t="s">
        <v>3663</v>
      </c>
      <c r="H117" t="s">
        <v>3564</v>
      </c>
      <c r="I117" t="s">
        <v>4650</v>
      </c>
    </row>
    <row r="118" spans="1:9">
      <c r="A118" s="69" t="s">
        <v>5444</v>
      </c>
      <c r="B118" t="s">
        <v>74</v>
      </c>
      <c r="C118" t="s">
        <v>3403</v>
      </c>
      <c r="D118" t="s">
        <v>76</v>
      </c>
      <c r="E118" t="s">
        <v>214</v>
      </c>
      <c r="F118" t="s">
        <v>3404</v>
      </c>
      <c r="G118" t="s">
        <v>3663</v>
      </c>
      <c r="H118" t="s">
        <v>214</v>
      </c>
      <c r="I118" t="s">
        <v>4650</v>
      </c>
    </row>
    <row r="119" spans="1:9">
      <c r="A119" s="69" t="s">
        <v>5444</v>
      </c>
      <c r="B119" t="s">
        <v>74</v>
      </c>
      <c r="C119" t="s">
        <v>3038</v>
      </c>
      <c r="D119" t="s">
        <v>3020</v>
      </c>
      <c r="E119" t="s">
        <v>2921</v>
      </c>
      <c r="G119" t="s">
        <v>3663</v>
      </c>
      <c r="H119" t="s">
        <v>3564</v>
      </c>
      <c r="I119" t="s">
        <v>4650</v>
      </c>
    </row>
    <row r="120" spans="1:9">
      <c r="A120" s="69" t="s">
        <v>5444</v>
      </c>
      <c r="B120" t="s">
        <v>82</v>
      </c>
      <c r="C120" t="s">
        <v>3406</v>
      </c>
      <c r="D120" t="s">
        <v>83</v>
      </c>
      <c r="E120" t="s">
        <v>214</v>
      </c>
      <c r="G120" t="s">
        <v>3663</v>
      </c>
      <c r="H120" t="s">
        <v>214</v>
      </c>
      <c r="I120" t="s">
        <v>4654</v>
      </c>
    </row>
    <row r="121" spans="1:9">
      <c r="A121" s="69" t="s">
        <v>5444</v>
      </c>
      <c r="B121" t="s">
        <v>82</v>
      </c>
      <c r="C121" t="s">
        <v>3407</v>
      </c>
      <c r="D121" t="s">
        <v>85</v>
      </c>
      <c r="E121" t="s">
        <v>214</v>
      </c>
      <c r="G121" t="s">
        <v>3663</v>
      </c>
      <c r="H121" t="s">
        <v>214</v>
      </c>
      <c r="I121" t="s">
        <v>4654</v>
      </c>
    </row>
    <row r="122" spans="1:9">
      <c r="A122" s="69" t="s">
        <v>5444</v>
      </c>
      <c r="B122" t="s">
        <v>87</v>
      </c>
      <c r="C122" t="s">
        <v>3416</v>
      </c>
      <c r="D122" t="s">
        <v>3041</v>
      </c>
      <c r="E122" t="s">
        <v>3083</v>
      </c>
      <c r="F122" t="s">
        <v>3417</v>
      </c>
      <c r="G122" t="s">
        <v>3663</v>
      </c>
      <c r="H122" t="s">
        <v>3083</v>
      </c>
      <c r="I122" t="s">
        <v>4658</v>
      </c>
    </row>
    <row r="123" spans="1:9">
      <c r="A123" s="69" t="s">
        <v>5444</v>
      </c>
      <c r="B123" t="s">
        <v>87</v>
      </c>
      <c r="C123" t="s">
        <v>3418</v>
      </c>
      <c r="D123" t="s">
        <v>89</v>
      </c>
      <c r="E123" t="s">
        <v>214</v>
      </c>
      <c r="F123" t="s">
        <v>3419</v>
      </c>
      <c r="G123" t="s">
        <v>3663</v>
      </c>
      <c r="H123" t="s">
        <v>214</v>
      </c>
      <c r="I123" t="s">
        <v>4658</v>
      </c>
    </row>
    <row r="124" spans="1:9">
      <c r="A124" s="69" t="s">
        <v>5444</v>
      </c>
      <c r="B124" t="s">
        <v>87</v>
      </c>
      <c r="C124" t="s">
        <v>3420</v>
      </c>
      <c r="D124" t="s">
        <v>3421</v>
      </c>
      <c r="E124" t="s">
        <v>214</v>
      </c>
      <c r="F124" t="s">
        <v>3422</v>
      </c>
      <c r="G124" t="s">
        <v>3663</v>
      </c>
      <c r="H124" t="s">
        <v>214</v>
      </c>
      <c r="I124" t="s">
        <v>4658</v>
      </c>
    </row>
    <row r="125" spans="1:9">
      <c r="A125" s="69" t="s">
        <v>5444</v>
      </c>
      <c r="B125" t="s">
        <v>87</v>
      </c>
      <c r="C125" t="s">
        <v>3424</v>
      </c>
      <c r="D125" t="s">
        <v>3421</v>
      </c>
      <c r="E125" t="s">
        <v>1902</v>
      </c>
      <c r="G125" t="s">
        <v>3663</v>
      </c>
      <c r="H125" t="s">
        <v>214</v>
      </c>
      <c r="I125" t="s">
        <v>4658</v>
      </c>
    </row>
    <row r="126" spans="1:9">
      <c r="A126" s="69" t="s">
        <v>5444</v>
      </c>
      <c r="B126" t="s">
        <v>87</v>
      </c>
      <c r="C126" t="s">
        <v>3425</v>
      </c>
      <c r="D126" t="s">
        <v>86</v>
      </c>
      <c r="E126" t="s">
        <v>214</v>
      </c>
      <c r="G126" t="s">
        <v>3663</v>
      </c>
      <c r="H126" t="s">
        <v>214</v>
      </c>
      <c r="I126" t="s">
        <v>4658</v>
      </c>
    </row>
    <row r="127" spans="1:9">
      <c r="A127" s="69" t="s">
        <v>5444</v>
      </c>
      <c r="B127" t="s">
        <v>87</v>
      </c>
      <c r="C127" t="s">
        <v>3059</v>
      </c>
      <c r="D127" t="s">
        <v>3060</v>
      </c>
      <c r="E127" t="s">
        <v>2921</v>
      </c>
      <c r="G127" t="s">
        <v>3663</v>
      </c>
      <c r="H127" t="s">
        <v>3564</v>
      </c>
      <c r="I127" t="s">
        <v>4658</v>
      </c>
    </row>
    <row r="128" spans="1:9">
      <c r="A128" s="69" t="s">
        <v>5444</v>
      </c>
      <c r="B128" t="s">
        <v>87</v>
      </c>
      <c r="C128" t="s">
        <v>3059</v>
      </c>
      <c r="D128" t="s">
        <v>3060</v>
      </c>
      <c r="E128" t="s">
        <v>2921</v>
      </c>
      <c r="G128" t="s">
        <v>3663</v>
      </c>
      <c r="H128" t="s">
        <v>3564</v>
      </c>
      <c r="I128" t="s">
        <v>4658</v>
      </c>
    </row>
    <row r="129" spans="1:11">
      <c r="A129" s="69" t="s">
        <v>5444</v>
      </c>
      <c r="B129" t="s">
        <v>88</v>
      </c>
      <c r="C129" t="s">
        <v>3427</v>
      </c>
      <c r="D129" t="s">
        <v>91</v>
      </c>
      <c r="E129" t="s">
        <v>3083</v>
      </c>
      <c r="G129" t="s">
        <v>3663</v>
      </c>
      <c r="H129" t="s">
        <v>3083</v>
      </c>
      <c r="I129" t="s">
        <v>4662</v>
      </c>
    </row>
    <row r="130" spans="1:11">
      <c r="A130" s="69" t="s">
        <v>5444</v>
      </c>
      <c r="B130" t="s">
        <v>88</v>
      </c>
      <c r="C130" t="s">
        <v>3428</v>
      </c>
      <c r="D130" t="s">
        <v>89</v>
      </c>
      <c r="E130" t="s">
        <v>3083</v>
      </c>
      <c r="F130" t="s">
        <v>3429</v>
      </c>
      <c r="G130" t="s">
        <v>3663</v>
      </c>
      <c r="H130" t="s">
        <v>3083</v>
      </c>
      <c r="I130" t="s">
        <v>4662</v>
      </c>
    </row>
    <row r="131" spans="1:11">
      <c r="A131" s="69" t="s">
        <v>5444</v>
      </c>
      <c r="B131" t="s">
        <v>88</v>
      </c>
      <c r="C131" t="s">
        <v>3430</v>
      </c>
      <c r="D131" t="s">
        <v>90</v>
      </c>
      <c r="E131" t="s">
        <v>3083</v>
      </c>
      <c r="F131" t="s">
        <v>3431</v>
      </c>
      <c r="G131" t="s">
        <v>3663</v>
      </c>
      <c r="H131" t="s">
        <v>3083</v>
      </c>
      <c r="I131" t="s">
        <v>4662</v>
      </c>
    </row>
    <row r="132" spans="1:11">
      <c r="A132" s="69" t="s">
        <v>5444</v>
      </c>
      <c r="B132" t="s">
        <v>88</v>
      </c>
      <c r="C132" t="s">
        <v>3432</v>
      </c>
      <c r="D132" t="s">
        <v>90</v>
      </c>
      <c r="E132" t="s">
        <v>3083</v>
      </c>
      <c r="F132" t="s">
        <v>3433</v>
      </c>
      <c r="G132" t="s">
        <v>3663</v>
      </c>
      <c r="H132" t="s">
        <v>3083</v>
      </c>
      <c r="I132" t="s">
        <v>4662</v>
      </c>
    </row>
    <row r="133" spans="1:11">
      <c r="A133" s="69" t="s">
        <v>5444</v>
      </c>
      <c r="B133" t="s">
        <v>88</v>
      </c>
      <c r="C133" t="s">
        <v>3434</v>
      </c>
      <c r="D133" t="s">
        <v>89</v>
      </c>
      <c r="E133" t="s">
        <v>214</v>
      </c>
      <c r="G133" t="s">
        <v>3663</v>
      </c>
      <c r="H133" t="s">
        <v>214</v>
      </c>
      <c r="I133" t="s">
        <v>4662</v>
      </c>
    </row>
    <row r="134" spans="1:11">
      <c r="A134" s="69" t="s">
        <v>5444</v>
      </c>
      <c r="B134" t="s">
        <v>93</v>
      </c>
      <c r="C134" t="s">
        <v>3438</v>
      </c>
      <c r="D134" t="s">
        <v>94</v>
      </c>
      <c r="E134" t="s">
        <v>214</v>
      </c>
      <c r="G134" t="s">
        <v>3663</v>
      </c>
      <c r="H134" t="s">
        <v>214</v>
      </c>
      <c r="I134" t="s">
        <v>4666</v>
      </c>
    </row>
    <row r="135" spans="1:11">
      <c r="A135" s="69" t="s">
        <v>5444</v>
      </c>
      <c r="B135" t="s">
        <v>93</v>
      </c>
      <c r="C135" t="s">
        <v>3439</v>
      </c>
      <c r="D135" t="s">
        <v>94</v>
      </c>
      <c r="E135" t="s">
        <v>3083</v>
      </c>
      <c r="F135" t="s">
        <v>3440</v>
      </c>
      <c r="G135" t="s">
        <v>3663</v>
      </c>
      <c r="H135" t="s">
        <v>3083</v>
      </c>
      <c r="I135" t="s">
        <v>4666</v>
      </c>
    </row>
    <row r="136" spans="1:11">
      <c r="A136" s="69" t="s">
        <v>5444</v>
      </c>
      <c r="B136" t="s">
        <v>93</v>
      </c>
      <c r="C136" t="s">
        <v>3441</v>
      </c>
      <c r="D136" t="s">
        <v>95</v>
      </c>
      <c r="E136" t="s">
        <v>3442</v>
      </c>
      <c r="F136" t="s">
        <v>3444</v>
      </c>
      <c r="G136" t="s">
        <v>2404</v>
      </c>
      <c r="H136" t="s">
        <v>3506</v>
      </c>
      <c r="I136" t="s">
        <v>4666</v>
      </c>
      <c r="J136" t="s">
        <v>5467</v>
      </c>
      <c r="K136" t="s">
        <v>214</v>
      </c>
    </row>
    <row r="137" spans="1:11">
      <c r="A137" s="69" t="s">
        <v>5444</v>
      </c>
      <c r="B137" t="s">
        <v>93</v>
      </c>
      <c r="C137" t="s">
        <v>3445</v>
      </c>
      <c r="D137" t="s">
        <v>95</v>
      </c>
      <c r="E137" t="s">
        <v>3297</v>
      </c>
      <c r="F137" t="s">
        <v>3446</v>
      </c>
      <c r="G137" t="s">
        <v>3663</v>
      </c>
      <c r="H137" t="s">
        <v>214</v>
      </c>
      <c r="I137" t="s">
        <v>4666</v>
      </c>
    </row>
    <row r="138" spans="1:11">
      <c r="A138" s="69" t="s">
        <v>5444</v>
      </c>
      <c r="B138" t="s">
        <v>93</v>
      </c>
      <c r="C138" t="s">
        <v>3447</v>
      </c>
      <c r="D138" t="s">
        <v>94</v>
      </c>
      <c r="E138" t="s">
        <v>3448</v>
      </c>
      <c r="G138" t="s">
        <v>3663</v>
      </c>
      <c r="H138" t="s">
        <v>214</v>
      </c>
      <c r="I138" t="s">
        <v>4666</v>
      </c>
    </row>
    <row r="139" spans="1:11">
      <c r="A139" s="69" t="s">
        <v>5444</v>
      </c>
      <c r="B139" t="s">
        <v>93</v>
      </c>
      <c r="C139" t="s">
        <v>3449</v>
      </c>
      <c r="D139" t="s">
        <v>94</v>
      </c>
      <c r="E139" t="s">
        <v>3450</v>
      </c>
      <c r="F139" t="s">
        <v>3451</v>
      </c>
      <c r="G139" t="s">
        <v>3663</v>
      </c>
      <c r="H139" t="s">
        <v>214</v>
      </c>
      <c r="I139" t="s">
        <v>4666</v>
      </c>
    </row>
    <row r="140" spans="1:11">
      <c r="A140" s="69" t="s">
        <v>5444</v>
      </c>
      <c r="B140" t="s">
        <v>93</v>
      </c>
      <c r="C140" t="s">
        <v>3452</v>
      </c>
      <c r="D140" t="s">
        <v>94</v>
      </c>
      <c r="E140" t="s">
        <v>3453</v>
      </c>
      <c r="F140" t="s">
        <v>3454</v>
      </c>
      <c r="G140" t="s">
        <v>3663</v>
      </c>
      <c r="H140" t="s">
        <v>214</v>
      </c>
      <c r="I140" t="s">
        <v>4666</v>
      </c>
    </row>
    <row r="141" spans="1:11">
      <c r="A141" s="69" t="s">
        <v>5444</v>
      </c>
      <c r="B141" t="s">
        <v>99</v>
      </c>
      <c r="C141" t="s">
        <v>3456</v>
      </c>
      <c r="D141" t="s">
        <v>100</v>
      </c>
      <c r="E141" t="s">
        <v>3457</v>
      </c>
      <c r="F141" t="s">
        <v>3458</v>
      </c>
      <c r="G141" t="s">
        <v>3663</v>
      </c>
      <c r="H141" t="s">
        <v>214</v>
      </c>
      <c r="I141" t="s">
        <v>4670</v>
      </c>
    </row>
    <row r="142" spans="1:11">
      <c r="A142" s="69" t="s">
        <v>5444</v>
      </c>
      <c r="B142" t="s">
        <v>99</v>
      </c>
      <c r="C142" t="s">
        <v>3076</v>
      </c>
      <c r="D142" t="s">
        <v>103</v>
      </c>
      <c r="E142" t="s">
        <v>2921</v>
      </c>
      <c r="G142" t="s">
        <v>3663</v>
      </c>
      <c r="H142" t="s">
        <v>3564</v>
      </c>
      <c r="I142" t="s">
        <v>4670</v>
      </c>
    </row>
    <row r="143" spans="1:11">
      <c r="A143" s="69" t="s">
        <v>5444</v>
      </c>
      <c r="B143" t="s">
        <v>99</v>
      </c>
      <c r="C143" t="s">
        <v>3077</v>
      </c>
      <c r="D143" t="s">
        <v>101</v>
      </c>
      <c r="E143" t="s">
        <v>3078</v>
      </c>
      <c r="F143" t="s">
        <v>3079</v>
      </c>
      <c r="G143" t="s">
        <v>3663</v>
      </c>
      <c r="H143" t="s">
        <v>214</v>
      </c>
      <c r="I143" t="s">
        <v>4670</v>
      </c>
    </row>
    <row r="144" spans="1:11">
      <c r="A144" s="69" t="s">
        <v>5444</v>
      </c>
      <c r="B144" t="s">
        <v>99</v>
      </c>
      <c r="C144" t="s">
        <v>3080</v>
      </c>
      <c r="D144" t="s">
        <v>3020</v>
      </c>
      <c r="E144" t="s">
        <v>2921</v>
      </c>
      <c r="G144" t="s">
        <v>3663</v>
      </c>
      <c r="H144" t="s">
        <v>3564</v>
      </c>
      <c r="I144" t="s">
        <v>4670</v>
      </c>
    </row>
    <row r="145" spans="1:11">
      <c r="A145" s="69" t="s">
        <v>5444</v>
      </c>
      <c r="B145" t="s">
        <v>99</v>
      </c>
      <c r="C145" t="s">
        <v>3459</v>
      </c>
      <c r="D145" t="s">
        <v>3020</v>
      </c>
      <c r="E145" t="s">
        <v>214</v>
      </c>
      <c r="G145" t="s">
        <v>3663</v>
      </c>
      <c r="H145" t="s">
        <v>214</v>
      </c>
      <c r="I145" t="s">
        <v>4670</v>
      </c>
    </row>
    <row r="146" spans="1:11">
      <c r="A146" s="69" t="s">
        <v>5174</v>
      </c>
      <c r="B146" t="s">
        <v>62</v>
      </c>
      <c r="C146" t="s">
        <v>3103</v>
      </c>
      <c r="D146" t="s">
        <v>35</v>
      </c>
      <c r="E146" t="s">
        <v>3104</v>
      </c>
      <c r="F146" t="s">
        <v>3106</v>
      </c>
      <c r="G146" t="s">
        <v>3663</v>
      </c>
      <c r="H146" t="s">
        <v>3598</v>
      </c>
      <c r="I146" t="s">
        <v>4603</v>
      </c>
    </row>
    <row r="147" spans="1:11">
      <c r="A147" s="69" t="s">
        <v>5174</v>
      </c>
      <c r="B147" t="s">
        <v>70</v>
      </c>
      <c r="C147" t="s">
        <v>2969</v>
      </c>
      <c r="D147" t="s">
        <v>35</v>
      </c>
      <c r="E147" t="s">
        <v>2921</v>
      </c>
      <c r="G147" t="s">
        <v>3663</v>
      </c>
      <c r="H147" t="s">
        <v>2922</v>
      </c>
      <c r="I147" t="s">
        <v>4611</v>
      </c>
    </row>
    <row r="148" spans="1:11">
      <c r="A148" s="69" t="s">
        <v>5174</v>
      </c>
      <c r="B148" t="s">
        <v>73</v>
      </c>
      <c r="C148" t="s">
        <v>3267</v>
      </c>
      <c r="D148" t="s">
        <v>33</v>
      </c>
      <c r="E148" t="s">
        <v>3268</v>
      </c>
      <c r="F148" t="s">
        <v>3270</v>
      </c>
      <c r="G148" t="s">
        <v>3663</v>
      </c>
      <c r="H148" t="s">
        <v>235</v>
      </c>
      <c r="I148" t="s">
        <v>4619</v>
      </c>
    </row>
    <row r="149" spans="1:11">
      <c r="A149" s="69" t="s">
        <v>5174</v>
      </c>
      <c r="B149" t="s">
        <v>7</v>
      </c>
      <c r="C149" t="s">
        <v>3016</v>
      </c>
      <c r="D149" t="s">
        <v>10</v>
      </c>
      <c r="E149" t="s">
        <v>2925</v>
      </c>
      <c r="F149" t="s">
        <v>3017</v>
      </c>
      <c r="G149" t="s">
        <v>3663</v>
      </c>
      <c r="H149" t="s">
        <v>2918</v>
      </c>
      <c r="I149" t="s">
        <v>4630</v>
      </c>
    </row>
    <row r="150" spans="1:11">
      <c r="A150" s="69" t="s">
        <v>5174</v>
      </c>
      <c r="B150" t="s">
        <v>7</v>
      </c>
      <c r="C150" t="s">
        <v>3340</v>
      </c>
      <c r="D150" t="s">
        <v>3020</v>
      </c>
      <c r="E150" t="s">
        <v>1330</v>
      </c>
      <c r="G150" t="s">
        <v>2819</v>
      </c>
      <c r="H150" t="s">
        <v>1330</v>
      </c>
      <c r="I150" t="s">
        <v>4630</v>
      </c>
      <c r="J150" t="s">
        <v>5468</v>
      </c>
      <c r="K150" t="s">
        <v>235</v>
      </c>
    </row>
    <row r="151" spans="1:11">
      <c r="A151" s="69" t="s">
        <v>5174</v>
      </c>
      <c r="B151" t="s">
        <v>7</v>
      </c>
      <c r="C151" t="s">
        <v>3341</v>
      </c>
      <c r="E151" t="s">
        <v>3342</v>
      </c>
      <c r="G151" t="s">
        <v>2819</v>
      </c>
      <c r="H151" t="s">
        <v>1330</v>
      </c>
      <c r="I151" t="s">
        <v>4630</v>
      </c>
      <c r="J151" t="s">
        <v>5468</v>
      </c>
      <c r="K151" t="s">
        <v>235</v>
      </c>
    </row>
    <row r="152" spans="1:11">
      <c r="A152" s="69" t="s">
        <v>5174</v>
      </c>
      <c r="B152" t="s">
        <v>23</v>
      </c>
      <c r="C152" t="s">
        <v>3019</v>
      </c>
      <c r="D152" t="s">
        <v>3020</v>
      </c>
      <c r="E152" t="s">
        <v>2921</v>
      </c>
      <c r="G152" t="s">
        <v>3663</v>
      </c>
      <c r="H152" t="s">
        <v>2922</v>
      </c>
      <c r="I152" t="s">
        <v>4634</v>
      </c>
    </row>
    <row r="153" spans="1:11">
      <c r="A153" s="69" t="s">
        <v>5174</v>
      </c>
      <c r="B153" t="s">
        <v>4371</v>
      </c>
      <c r="C153" t="s">
        <v>3357</v>
      </c>
      <c r="D153" t="s">
        <v>3047</v>
      </c>
      <c r="E153" t="s">
        <v>3358</v>
      </c>
      <c r="G153" t="s">
        <v>3663</v>
      </c>
      <c r="H153" t="s">
        <v>3666</v>
      </c>
      <c r="I153" t="s">
        <v>4638</v>
      </c>
    </row>
    <row r="154" spans="1:11">
      <c r="A154" s="69" t="s">
        <v>5174</v>
      </c>
      <c r="B154" t="s">
        <v>47</v>
      </c>
      <c r="C154" t="s">
        <v>3612</v>
      </c>
      <c r="D154" t="s">
        <v>3369</v>
      </c>
      <c r="E154" t="s">
        <v>3613</v>
      </c>
      <c r="G154" t="s">
        <v>3663</v>
      </c>
      <c r="H154" t="s">
        <v>235</v>
      </c>
      <c r="I154" t="s">
        <v>4642</v>
      </c>
    </row>
    <row r="155" spans="1:11">
      <c r="A155" s="69" t="s">
        <v>5174</v>
      </c>
      <c r="B155" t="s">
        <v>50</v>
      </c>
      <c r="C155" t="s">
        <v>3022</v>
      </c>
      <c r="D155" t="s">
        <v>26</v>
      </c>
      <c r="E155" t="s">
        <v>2921</v>
      </c>
      <c r="G155" t="s">
        <v>3663</v>
      </c>
      <c r="H155" t="s">
        <v>2922</v>
      </c>
      <c r="I155" t="s">
        <v>4646</v>
      </c>
    </row>
    <row r="156" spans="1:11">
      <c r="A156" s="69" t="s">
        <v>5174</v>
      </c>
      <c r="B156" t="s">
        <v>50</v>
      </c>
      <c r="C156" t="s">
        <v>3023</v>
      </c>
      <c r="D156" t="s">
        <v>26</v>
      </c>
      <c r="E156" t="s">
        <v>2921</v>
      </c>
      <c r="G156" t="s">
        <v>3663</v>
      </c>
      <c r="H156" t="s">
        <v>2922</v>
      </c>
      <c r="I156" t="s">
        <v>4646</v>
      </c>
    </row>
    <row r="157" spans="1:11">
      <c r="A157" s="69" t="s">
        <v>5174</v>
      </c>
      <c r="B157" t="s">
        <v>50</v>
      </c>
      <c r="C157" t="s">
        <v>3024</v>
      </c>
      <c r="D157" t="s">
        <v>26</v>
      </c>
      <c r="E157" t="s">
        <v>2921</v>
      </c>
      <c r="G157" t="s">
        <v>3663</v>
      </c>
      <c r="H157" t="s">
        <v>2922</v>
      </c>
      <c r="I157" t="s">
        <v>4646</v>
      </c>
    </row>
    <row r="158" spans="1:11">
      <c r="A158" s="69" t="s">
        <v>5174</v>
      </c>
      <c r="B158" t="s">
        <v>50</v>
      </c>
      <c r="C158" t="s">
        <v>3025</v>
      </c>
      <c r="D158" t="s">
        <v>26</v>
      </c>
      <c r="E158" t="s">
        <v>2921</v>
      </c>
      <c r="G158" t="s">
        <v>3663</v>
      </c>
      <c r="H158" t="s">
        <v>2922</v>
      </c>
      <c r="I158" t="s">
        <v>4646</v>
      </c>
    </row>
    <row r="159" spans="1:11">
      <c r="A159" s="69" t="s">
        <v>5174</v>
      </c>
      <c r="B159" t="s">
        <v>61</v>
      </c>
      <c r="C159" t="s">
        <v>3030</v>
      </c>
      <c r="D159" t="s">
        <v>3020</v>
      </c>
      <c r="E159" t="s">
        <v>2921</v>
      </c>
      <c r="G159" t="s">
        <v>3663</v>
      </c>
      <c r="H159" t="s">
        <v>2922</v>
      </c>
      <c r="I159" t="s">
        <v>4648</v>
      </c>
    </row>
    <row r="160" spans="1:11">
      <c r="A160" s="69" t="s">
        <v>5174</v>
      </c>
      <c r="B160" t="s">
        <v>61</v>
      </c>
      <c r="C160" t="s">
        <v>3031</v>
      </c>
      <c r="D160" t="s">
        <v>3020</v>
      </c>
      <c r="E160" t="s">
        <v>2921</v>
      </c>
      <c r="G160" t="s">
        <v>3663</v>
      </c>
      <c r="H160" t="s">
        <v>2922</v>
      </c>
      <c r="I160" t="s">
        <v>4648</v>
      </c>
    </row>
    <row r="161" spans="1:11">
      <c r="A161" s="69" t="s">
        <v>5174</v>
      </c>
      <c r="B161" t="s">
        <v>61</v>
      </c>
      <c r="C161" t="s">
        <v>3032</v>
      </c>
      <c r="D161" t="s">
        <v>3020</v>
      </c>
      <c r="E161" t="s">
        <v>2921</v>
      </c>
      <c r="G161" t="s">
        <v>3663</v>
      </c>
      <c r="H161" t="s">
        <v>2922</v>
      </c>
      <c r="I161" t="s">
        <v>4648</v>
      </c>
    </row>
    <row r="162" spans="1:11">
      <c r="A162" s="69" t="s">
        <v>5174</v>
      </c>
      <c r="B162" t="s">
        <v>74</v>
      </c>
      <c r="C162" t="s">
        <v>3037</v>
      </c>
      <c r="D162" t="s">
        <v>3020</v>
      </c>
      <c r="E162" t="s">
        <v>2921</v>
      </c>
      <c r="G162" t="s">
        <v>3663</v>
      </c>
      <c r="H162" t="s">
        <v>2922</v>
      </c>
      <c r="I162" t="s">
        <v>4650</v>
      </c>
    </row>
    <row r="163" spans="1:11">
      <c r="A163" s="69" t="s">
        <v>5174</v>
      </c>
      <c r="B163" t="s">
        <v>74</v>
      </c>
      <c r="C163" t="s">
        <v>3038</v>
      </c>
      <c r="D163" t="s">
        <v>3020</v>
      </c>
      <c r="E163" t="s">
        <v>2921</v>
      </c>
      <c r="G163" t="s">
        <v>3663</v>
      </c>
      <c r="H163" t="s">
        <v>2922</v>
      </c>
      <c r="I163" t="s">
        <v>4650</v>
      </c>
    </row>
    <row r="164" spans="1:11">
      <c r="A164" s="69" t="s">
        <v>5174</v>
      </c>
      <c r="B164" t="s">
        <v>87</v>
      </c>
      <c r="C164" t="s">
        <v>3040</v>
      </c>
      <c r="D164" t="s">
        <v>3041</v>
      </c>
      <c r="E164" t="s">
        <v>2925</v>
      </c>
      <c r="F164" t="s">
        <v>3042</v>
      </c>
      <c r="G164" t="s">
        <v>3663</v>
      </c>
      <c r="H164" t="s">
        <v>2918</v>
      </c>
      <c r="I164" t="s">
        <v>4658</v>
      </c>
    </row>
    <row r="165" spans="1:11">
      <c r="A165" s="69" t="s">
        <v>5174</v>
      </c>
      <c r="B165" t="s">
        <v>87</v>
      </c>
      <c r="C165" t="s">
        <v>3043</v>
      </c>
      <c r="D165" t="s">
        <v>3044</v>
      </c>
      <c r="E165" t="s">
        <v>2925</v>
      </c>
      <c r="F165" t="s">
        <v>3045</v>
      </c>
      <c r="G165" t="s">
        <v>3663</v>
      </c>
      <c r="H165" t="s">
        <v>2918</v>
      </c>
      <c r="I165" t="s">
        <v>4658</v>
      </c>
    </row>
    <row r="166" spans="1:11">
      <c r="A166" s="69" t="s">
        <v>5174</v>
      </c>
      <c r="B166" t="s">
        <v>87</v>
      </c>
      <c r="C166" t="s">
        <v>3051</v>
      </c>
      <c r="D166" t="s">
        <v>89</v>
      </c>
      <c r="E166" t="s">
        <v>2925</v>
      </c>
      <c r="F166" t="s">
        <v>3052</v>
      </c>
      <c r="G166" t="s">
        <v>3663</v>
      </c>
      <c r="H166" t="s">
        <v>2918</v>
      </c>
      <c r="I166" t="s">
        <v>4658</v>
      </c>
    </row>
    <row r="167" spans="1:11">
      <c r="A167" s="69" t="s">
        <v>5174</v>
      </c>
      <c r="B167" t="s">
        <v>87</v>
      </c>
      <c r="C167" t="s">
        <v>3057</v>
      </c>
      <c r="D167" t="s">
        <v>3020</v>
      </c>
      <c r="E167" t="s">
        <v>2960</v>
      </c>
      <c r="G167" t="s">
        <v>3663</v>
      </c>
      <c r="H167" t="s">
        <v>2961</v>
      </c>
      <c r="I167" t="s">
        <v>4658</v>
      </c>
    </row>
    <row r="168" spans="1:11">
      <c r="A168" s="69" t="s">
        <v>5174</v>
      </c>
      <c r="B168" t="s">
        <v>87</v>
      </c>
      <c r="C168" t="s">
        <v>3058</v>
      </c>
      <c r="D168" t="s">
        <v>3020</v>
      </c>
      <c r="E168" t="s">
        <v>2925</v>
      </c>
      <c r="G168" t="s">
        <v>3663</v>
      </c>
      <c r="H168" t="s">
        <v>2918</v>
      </c>
      <c r="I168" t="s">
        <v>4658</v>
      </c>
    </row>
    <row r="169" spans="1:11">
      <c r="A169" s="69" t="s">
        <v>5174</v>
      </c>
      <c r="B169" t="s">
        <v>87</v>
      </c>
      <c r="C169" t="s">
        <v>3059</v>
      </c>
      <c r="D169" t="s">
        <v>3060</v>
      </c>
      <c r="E169" t="s">
        <v>2921</v>
      </c>
      <c r="G169" t="s">
        <v>3663</v>
      </c>
      <c r="H169" t="s">
        <v>2922</v>
      </c>
      <c r="I169" t="s">
        <v>4658</v>
      </c>
    </row>
    <row r="170" spans="1:11">
      <c r="A170" s="69" t="s">
        <v>5174</v>
      </c>
      <c r="B170" t="s">
        <v>87</v>
      </c>
      <c r="C170" t="s">
        <v>3059</v>
      </c>
      <c r="D170" t="s">
        <v>3060</v>
      </c>
      <c r="E170" t="s">
        <v>2921</v>
      </c>
      <c r="G170" t="s">
        <v>3663</v>
      </c>
      <c r="H170" t="s">
        <v>2922</v>
      </c>
      <c r="I170" t="s">
        <v>4658</v>
      </c>
    </row>
    <row r="171" spans="1:11">
      <c r="A171" s="69" t="s">
        <v>5174</v>
      </c>
      <c r="B171" t="s">
        <v>88</v>
      </c>
      <c r="C171" t="s">
        <v>3062</v>
      </c>
      <c r="D171" t="s">
        <v>3020</v>
      </c>
      <c r="E171" t="s">
        <v>2925</v>
      </c>
      <c r="G171" t="s">
        <v>3663</v>
      </c>
      <c r="H171" t="s">
        <v>2918</v>
      </c>
      <c r="I171" t="s">
        <v>4662</v>
      </c>
    </row>
    <row r="172" spans="1:11">
      <c r="A172" s="69" t="s">
        <v>5174</v>
      </c>
      <c r="B172" t="s">
        <v>93</v>
      </c>
      <c r="C172" t="s">
        <v>3441</v>
      </c>
      <c r="D172" t="s">
        <v>95</v>
      </c>
      <c r="E172" t="s">
        <v>3442</v>
      </c>
      <c r="F172" t="s">
        <v>3444</v>
      </c>
      <c r="G172" t="s">
        <v>2819</v>
      </c>
      <c r="H172" t="s">
        <v>3634</v>
      </c>
      <c r="I172" t="s">
        <v>4666</v>
      </c>
      <c r="J172" t="s">
        <v>5468</v>
      </c>
      <c r="K172" t="s">
        <v>235</v>
      </c>
    </row>
    <row r="173" spans="1:11">
      <c r="A173" s="69" t="s">
        <v>5174</v>
      </c>
      <c r="B173" t="s">
        <v>99</v>
      </c>
      <c r="C173" t="s">
        <v>3074</v>
      </c>
      <c r="D173" t="s">
        <v>3020</v>
      </c>
      <c r="E173" t="s">
        <v>2925</v>
      </c>
      <c r="F173" t="s">
        <v>3075</v>
      </c>
      <c r="G173" t="s">
        <v>3663</v>
      </c>
      <c r="H173" t="s">
        <v>2918</v>
      </c>
      <c r="I173" t="s">
        <v>4670</v>
      </c>
    </row>
    <row r="174" spans="1:11">
      <c r="A174" s="69" t="s">
        <v>5174</v>
      </c>
      <c r="B174" t="s">
        <v>99</v>
      </c>
      <c r="C174" t="s">
        <v>3076</v>
      </c>
      <c r="D174" t="s">
        <v>103</v>
      </c>
      <c r="E174" t="s">
        <v>2921</v>
      </c>
      <c r="G174" t="s">
        <v>3663</v>
      </c>
      <c r="H174" t="s">
        <v>2922</v>
      </c>
      <c r="I174" t="s">
        <v>4670</v>
      </c>
    </row>
    <row r="175" spans="1:11">
      <c r="A175" s="69" t="s">
        <v>5174</v>
      </c>
      <c r="B175" t="s">
        <v>99</v>
      </c>
      <c r="C175" t="s">
        <v>3077</v>
      </c>
      <c r="D175" t="s">
        <v>101</v>
      </c>
      <c r="E175" t="s">
        <v>3078</v>
      </c>
      <c r="F175" t="s">
        <v>3079</v>
      </c>
      <c r="G175" t="s">
        <v>3663</v>
      </c>
      <c r="H175" t="s">
        <v>2918</v>
      </c>
      <c r="I175" t="s">
        <v>4670</v>
      </c>
    </row>
    <row r="176" spans="1:11">
      <c r="A176" s="69" t="s">
        <v>5174</v>
      </c>
      <c r="B176" t="s">
        <v>99</v>
      </c>
      <c r="C176" t="s">
        <v>3080</v>
      </c>
      <c r="D176" t="s">
        <v>3020</v>
      </c>
      <c r="E176" t="s">
        <v>2921</v>
      </c>
      <c r="G176" t="s">
        <v>3663</v>
      </c>
      <c r="H176" t="s">
        <v>2922</v>
      </c>
      <c r="I176" t="s">
        <v>4670</v>
      </c>
    </row>
    <row r="177" spans="1:11">
      <c r="A177" s="69" t="s">
        <v>4813</v>
      </c>
      <c r="B177" t="s">
        <v>62</v>
      </c>
      <c r="C177" t="s">
        <v>3103</v>
      </c>
      <c r="D177" t="s">
        <v>35</v>
      </c>
      <c r="E177" t="s">
        <v>3104</v>
      </c>
      <c r="F177" t="s">
        <v>3106</v>
      </c>
      <c r="G177" t="s">
        <v>3663</v>
      </c>
      <c r="H177" t="s">
        <v>3670</v>
      </c>
      <c r="I177" t="s">
        <v>4603</v>
      </c>
    </row>
    <row r="178" spans="1:11">
      <c r="A178" s="69" t="s">
        <v>4813</v>
      </c>
      <c r="B178" t="s">
        <v>70</v>
      </c>
      <c r="C178" t="s">
        <v>2969</v>
      </c>
      <c r="D178" t="s">
        <v>35</v>
      </c>
      <c r="E178" t="s">
        <v>2921</v>
      </c>
      <c r="G178" t="s">
        <v>3663</v>
      </c>
      <c r="H178" t="s">
        <v>2922</v>
      </c>
      <c r="I178" t="s">
        <v>4611</v>
      </c>
    </row>
    <row r="179" spans="1:11">
      <c r="A179" s="69" t="s">
        <v>4813</v>
      </c>
      <c r="B179" t="s">
        <v>7</v>
      </c>
      <c r="C179" t="s">
        <v>3016</v>
      </c>
      <c r="D179" t="s">
        <v>10</v>
      </c>
      <c r="E179" t="s">
        <v>2925</v>
      </c>
      <c r="F179" t="s">
        <v>3017</v>
      </c>
      <c r="G179" t="s">
        <v>3663</v>
      </c>
      <c r="H179" t="s">
        <v>2918</v>
      </c>
      <c r="I179" t="s">
        <v>4630</v>
      </c>
    </row>
    <row r="180" spans="1:11">
      <c r="A180" s="69" t="s">
        <v>4813</v>
      </c>
      <c r="B180" t="s">
        <v>7</v>
      </c>
      <c r="C180" t="s">
        <v>3340</v>
      </c>
      <c r="D180" t="s">
        <v>3020</v>
      </c>
      <c r="E180" t="s">
        <v>1330</v>
      </c>
      <c r="G180" t="s">
        <v>2836</v>
      </c>
      <c r="H180" t="s">
        <v>1330</v>
      </c>
      <c r="I180" t="s">
        <v>4630</v>
      </c>
      <c r="J180" t="s">
        <v>5469</v>
      </c>
      <c r="K180" t="s">
        <v>228</v>
      </c>
    </row>
    <row r="181" spans="1:11">
      <c r="A181" s="69" t="s">
        <v>4813</v>
      </c>
      <c r="B181" t="s">
        <v>7</v>
      </c>
      <c r="C181" t="s">
        <v>3341</v>
      </c>
      <c r="E181" t="s">
        <v>3342</v>
      </c>
      <c r="G181" t="s">
        <v>2836</v>
      </c>
      <c r="H181" t="s">
        <v>1330</v>
      </c>
      <c r="I181" t="s">
        <v>4630</v>
      </c>
      <c r="J181" t="s">
        <v>5469</v>
      </c>
      <c r="K181" t="s">
        <v>228</v>
      </c>
    </row>
    <row r="182" spans="1:11">
      <c r="A182" s="69" t="s">
        <v>4813</v>
      </c>
      <c r="B182" t="s">
        <v>23</v>
      </c>
      <c r="C182" t="s">
        <v>3019</v>
      </c>
      <c r="D182" t="s">
        <v>3020</v>
      </c>
      <c r="E182" t="s">
        <v>2921</v>
      </c>
      <c r="G182" t="s">
        <v>3663</v>
      </c>
      <c r="H182" t="s">
        <v>2922</v>
      </c>
      <c r="I182" t="s">
        <v>4634</v>
      </c>
    </row>
    <row r="183" spans="1:11">
      <c r="A183" s="69" t="s">
        <v>4813</v>
      </c>
      <c r="B183" t="s">
        <v>50</v>
      </c>
      <c r="C183" t="s">
        <v>3022</v>
      </c>
      <c r="D183" t="s">
        <v>26</v>
      </c>
      <c r="E183" t="s">
        <v>2921</v>
      </c>
      <c r="G183" t="s">
        <v>3663</v>
      </c>
      <c r="H183" t="s">
        <v>2922</v>
      </c>
      <c r="I183" t="s">
        <v>4646</v>
      </c>
    </row>
    <row r="184" spans="1:11">
      <c r="A184" s="69" t="s">
        <v>4813</v>
      </c>
      <c r="B184" t="s">
        <v>50</v>
      </c>
      <c r="C184" t="s">
        <v>3023</v>
      </c>
      <c r="D184" t="s">
        <v>26</v>
      </c>
      <c r="E184" t="s">
        <v>2921</v>
      </c>
      <c r="G184" t="s">
        <v>3663</v>
      </c>
      <c r="H184" t="s">
        <v>2922</v>
      </c>
      <c r="I184" t="s">
        <v>4646</v>
      </c>
    </row>
    <row r="185" spans="1:11">
      <c r="A185" s="69" t="s">
        <v>4813</v>
      </c>
      <c r="B185" t="s">
        <v>50</v>
      </c>
      <c r="C185" t="s">
        <v>3024</v>
      </c>
      <c r="D185" t="s">
        <v>26</v>
      </c>
      <c r="E185" t="s">
        <v>2921</v>
      </c>
      <c r="G185" t="s">
        <v>3663</v>
      </c>
      <c r="H185" t="s">
        <v>2922</v>
      </c>
      <c r="I185" t="s">
        <v>4646</v>
      </c>
    </row>
    <row r="186" spans="1:11">
      <c r="A186" s="69" t="s">
        <v>4813</v>
      </c>
      <c r="B186" t="s">
        <v>50</v>
      </c>
      <c r="C186" t="s">
        <v>3025</v>
      </c>
      <c r="D186" t="s">
        <v>26</v>
      </c>
      <c r="E186" t="s">
        <v>2921</v>
      </c>
      <c r="G186" t="s">
        <v>3663</v>
      </c>
      <c r="H186" t="s">
        <v>2922</v>
      </c>
      <c r="I186" t="s">
        <v>4646</v>
      </c>
    </row>
    <row r="187" spans="1:11">
      <c r="A187" s="69" t="s">
        <v>4813</v>
      </c>
      <c r="B187" t="s">
        <v>61</v>
      </c>
      <c r="C187" t="s">
        <v>3030</v>
      </c>
      <c r="D187" t="s">
        <v>3020</v>
      </c>
      <c r="E187" t="s">
        <v>2921</v>
      </c>
      <c r="G187" t="s">
        <v>3663</v>
      </c>
      <c r="H187" t="s">
        <v>2922</v>
      </c>
      <c r="I187" t="s">
        <v>4648</v>
      </c>
    </row>
    <row r="188" spans="1:11">
      <c r="A188" s="69" t="s">
        <v>4813</v>
      </c>
      <c r="B188" t="s">
        <v>61</v>
      </c>
      <c r="C188" t="s">
        <v>3031</v>
      </c>
      <c r="D188" t="s">
        <v>3020</v>
      </c>
      <c r="E188" t="s">
        <v>2921</v>
      </c>
      <c r="G188" t="s">
        <v>3663</v>
      </c>
      <c r="H188" t="s">
        <v>2922</v>
      </c>
      <c r="I188" t="s">
        <v>4648</v>
      </c>
    </row>
    <row r="189" spans="1:11">
      <c r="A189" s="69" t="s">
        <v>4813</v>
      </c>
      <c r="B189" t="s">
        <v>61</v>
      </c>
      <c r="C189" t="s">
        <v>3032</v>
      </c>
      <c r="D189" t="s">
        <v>3020</v>
      </c>
      <c r="E189" t="s">
        <v>2921</v>
      </c>
      <c r="G189" t="s">
        <v>3663</v>
      </c>
      <c r="H189" t="s">
        <v>2922</v>
      </c>
      <c r="I189" t="s">
        <v>4648</v>
      </c>
    </row>
    <row r="190" spans="1:11">
      <c r="A190" s="69" t="s">
        <v>4813</v>
      </c>
      <c r="B190" t="s">
        <v>74</v>
      </c>
      <c r="C190" t="s">
        <v>3037</v>
      </c>
      <c r="D190" t="s">
        <v>3020</v>
      </c>
      <c r="E190" t="s">
        <v>2921</v>
      </c>
      <c r="G190" t="s">
        <v>3663</v>
      </c>
      <c r="H190" t="s">
        <v>2922</v>
      </c>
      <c r="I190" t="s">
        <v>4650</v>
      </c>
    </row>
    <row r="191" spans="1:11">
      <c r="A191" s="69" t="s">
        <v>4813</v>
      </c>
      <c r="B191" t="s">
        <v>74</v>
      </c>
      <c r="C191" t="s">
        <v>3038</v>
      </c>
      <c r="D191" t="s">
        <v>3020</v>
      </c>
      <c r="E191" t="s">
        <v>2921</v>
      </c>
      <c r="G191" t="s">
        <v>3663</v>
      </c>
      <c r="H191" t="s">
        <v>2922</v>
      </c>
      <c r="I191" t="s">
        <v>4650</v>
      </c>
    </row>
    <row r="192" spans="1:11">
      <c r="A192" s="69" t="s">
        <v>4813</v>
      </c>
      <c r="B192" t="s">
        <v>87</v>
      </c>
      <c r="C192" t="s">
        <v>3040</v>
      </c>
      <c r="D192" t="s">
        <v>3041</v>
      </c>
      <c r="E192" t="s">
        <v>2925</v>
      </c>
      <c r="F192" t="s">
        <v>3042</v>
      </c>
      <c r="G192" t="s">
        <v>3663</v>
      </c>
      <c r="H192" t="s">
        <v>2918</v>
      </c>
      <c r="I192" t="s">
        <v>4658</v>
      </c>
    </row>
    <row r="193" spans="1:11">
      <c r="A193" s="69" t="s">
        <v>4813</v>
      </c>
      <c r="B193" t="s">
        <v>87</v>
      </c>
      <c r="C193" t="s">
        <v>3043</v>
      </c>
      <c r="D193" t="s">
        <v>3044</v>
      </c>
      <c r="E193" t="s">
        <v>2925</v>
      </c>
      <c r="F193" t="s">
        <v>3045</v>
      </c>
      <c r="G193" t="s">
        <v>3663</v>
      </c>
      <c r="H193" t="s">
        <v>2918</v>
      </c>
      <c r="I193" t="s">
        <v>4658</v>
      </c>
    </row>
    <row r="194" spans="1:11">
      <c r="A194" s="69" t="s">
        <v>4813</v>
      </c>
      <c r="B194" t="s">
        <v>87</v>
      </c>
      <c r="C194" t="s">
        <v>3051</v>
      </c>
      <c r="D194" t="s">
        <v>89</v>
      </c>
      <c r="E194" t="s">
        <v>2925</v>
      </c>
      <c r="F194" t="s">
        <v>3052</v>
      </c>
      <c r="G194" t="s">
        <v>3663</v>
      </c>
      <c r="H194" t="s">
        <v>2918</v>
      </c>
      <c r="I194" t="s">
        <v>4658</v>
      </c>
    </row>
    <row r="195" spans="1:11">
      <c r="A195" s="69" t="s">
        <v>4813</v>
      </c>
      <c r="B195" t="s">
        <v>87</v>
      </c>
      <c r="C195" t="s">
        <v>3057</v>
      </c>
      <c r="D195" t="s">
        <v>3020</v>
      </c>
      <c r="E195" t="s">
        <v>2960</v>
      </c>
      <c r="G195" t="s">
        <v>3663</v>
      </c>
      <c r="H195" t="s">
        <v>2961</v>
      </c>
      <c r="I195" t="s">
        <v>4658</v>
      </c>
    </row>
    <row r="196" spans="1:11">
      <c r="A196" s="69" t="s">
        <v>4813</v>
      </c>
      <c r="B196" t="s">
        <v>87</v>
      </c>
      <c r="C196" t="s">
        <v>3058</v>
      </c>
      <c r="D196" t="s">
        <v>3020</v>
      </c>
      <c r="E196" t="s">
        <v>2925</v>
      </c>
      <c r="G196" t="s">
        <v>3663</v>
      </c>
      <c r="H196" t="s">
        <v>2918</v>
      </c>
      <c r="I196" t="s">
        <v>4658</v>
      </c>
    </row>
    <row r="197" spans="1:11">
      <c r="A197" s="69" t="s">
        <v>4813</v>
      </c>
      <c r="B197" t="s">
        <v>87</v>
      </c>
      <c r="C197" t="s">
        <v>3059</v>
      </c>
      <c r="D197" t="s">
        <v>3060</v>
      </c>
      <c r="E197" t="s">
        <v>2921</v>
      </c>
      <c r="G197" t="s">
        <v>3663</v>
      </c>
      <c r="H197" t="s">
        <v>2922</v>
      </c>
      <c r="I197" t="s">
        <v>4658</v>
      </c>
    </row>
    <row r="198" spans="1:11">
      <c r="A198" s="69" t="s">
        <v>4813</v>
      </c>
      <c r="B198" t="s">
        <v>87</v>
      </c>
      <c r="C198" t="s">
        <v>3059</v>
      </c>
      <c r="D198" t="s">
        <v>3060</v>
      </c>
      <c r="E198" t="s">
        <v>2921</v>
      </c>
      <c r="G198" t="s">
        <v>3663</v>
      </c>
      <c r="H198" t="s">
        <v>2922</v>
      </c>
      <c r="I198" t="s">
        <v>4658</v>
      </c>
    </row>
    <row r="199" spans="1:11">
      <c r="A199" s="69" t="s">
        <v>4813</v>
      </c>
      <c r="B199" t="s">
        <v>88</v>
      </c>
      <c r="C199" t="s">
        <v>3062</v>
      </c>
      <c r="D199" t="s">
        <v>3020</v>
      </c>
      <c r="E199" t="s">
        <v>2925</v>
      </c>
      <c r="G199" t="s">
        <v>3663</v>
      </c>
      <c r="H199" t="s">
        <v>2918</v>
      </c>
      <c r="I199" t="s">
        <v>4662</v>
      </c>
    </row>
    <row r="200" spans="1:11">
      <c r="A200" s="69" t="s">
        <v>4813</v>
      </c>
      <c r="B200" t="s">
        <v>93</v>
      </c>
      <c r="C200" t="s">
        <v>3441</v>
      </c>
      <c r="D200" t="s">
        <v>95</v>
      </c>
      <c r="E200" t="s">
        <v>3442</v>
      </c>
      <c r="F200" t="s">
        <v>3444</v>
      </c>
      <c r="G200" t="s">
        <v>2836</v>
      </c>
      <c r="H200" t="s">
        <v>3671</v>
      </c>
      <c r="I200" t="s">
        <v>4666</v>
      </c>
      <c r="J200" t="s">
        <v>5469</v>
      </c>
      <c r="K200" t="s">
        <v>228</v>
      </c>
    </row>
    <row r="201" spans="1:11">
      <c r="A201" s="69" t="s">
        <v>4813</v>
      </c>
      <c r="B201" t="s">
        <v>93</v>
      </c>
      <c r="C201" t="s">
        <v>3068</v>
      </c>
      <c r="D201" t="s">
        <v>3020</v>
      </c>
      <c r="E201" t="s">
        <v>3069</v>
      </c>
      <c r="G201" t="s">
        <v>3663</v>
      </c>
      <c r="H201" t="s">
        <v>3530</v>
      </c>
      <c r="I201" t="s">
        <v>4666</v>
      </c>
    </row>
    <row r="202" spans="1:11">
      <c r="A202" s="69" t="s">
        <v>4813</v>
      </c>
      <c r="B202" t="s">
        <v>99</v>
      </c>
      <c r="C202" t="s">
        <v>3074</v>
      </c>
      <c r="D202" t="s">
        <v>3020</v>
      </c>
      <c r="E202" t="s">
        <v>2925</v>
      </c>
      <c r="F202" t="s">
        <v>3075</v>
      </c>
      <c r="G202" t="s">
        <v>3663</v>
      </c>
      <c r="H202" t="s">
        <v>2918</v>
      </c>
      <c r="I202" t="s">
        <v>4670</v>
      </c>
    </row>
    <row r="203" spans="1:11">
      <c r="A203" s="69" t="s">
        <v>4813</v>
      </c>
      <c r="B203" t="s">
        <v>99</v>
      </c>
      <c r="C203" t="s">
        <v>3076</v>
      </c>
      <c r="D203" t="s">
        <v>103</v>
      </c>
      <c r="E203" t="s">
        <v>2921</v>
      </c>
      <c r="G203" t="s">
        <v>3663</v>
      </c>
      <c r="H203" t="s">
        <v>2922</v>
      </c>
      <c r="I203" t="s">
        <v>4670</v>
      </c>
    </row>
    <row r="204" spans="1:11">
      <c r="A204" s="69" t="s">
        <v>4813</v>
      </c>
      <c r="B204" t="s">
        <v>99</v>
      </c>
      <c r="C204" t="s">
        <v>3077</v>
      </c>
      <c r="D204" t="s">
        <v>101</v>
      </c>
      <c r="E204" t="s">
        <v>3078</v>
      </c>
      <c r="F204" t="s">
        <v>3079</v>
      </c>
      <c r="G204" t="s">
        <v>3663</v>
      </c>
      <c r="H204" t="s">
        <v>2918</v>
      </c>
      <c r="I204" t="s">
        <v>4670</v>
      </c>
    </row>
    <row r="205" spans="1:11">
      <c r="A205" s="69" t="s">
        <v>4813</v>
      </c>
      <c r="B205" t="s">
        <v>99</v>
      </c>
      <c r="C205" t="s">
        <v>3080</v>
      </c>
      <c r="D205" t="s">
        <v>3020</v>
      </c>
      <c r="E205" t="s">
        <v>2921</v>
      </c>
      <c r="G205" t="s">
        <v>3663</v>
      </c>
      <c r="H205" t="s">
        <v>2922</v>
      </c>
      <c r="I205" t="s">
        <v>4670</v>
      </c>
    </row>
    <row r="206" spans="1:11">
      <c r="A206" s="69" t="s">
        <v>5453</v>
      </c>
      <c r="B206" t="s">
        <v>62</v>
      </c>
      <c r="C206" t="s">
        <v>3103</v>
      </c>
      <c r="D206" t="s">
        <v>35</v>
      </c>
      <c r="E206" t="s">
        <v>3104</v>
      </c>
      <c r="F206" t="s">
        <v>3106</v>
      </c>
      <c r="G206" t="s">
        <v>3663</v>
      </c>
      <c r="H206" t="s">
        <v>3342</v>
      </c>
      <c r="I206" t="s">
        <v>4603</v>
      </c>
    </row>
    <row r="207" spans="1:11">
      <c r="A207" s="69" t="s">
        <v>5453</v>
      </c>
      <c r="B207" t="s">
        <v>62</v>
      </c>
      <c r="C207" t="s">
        <v>3108</v>
      </c>
      <c r="D207" t="s">
        <v>36</v>
      </c>
      <c r="E207" t="s">
        <v>214</v>
      </c>
      <c r="F207" t="s">
        <v>3109</v>
      </c>
      <c r="G207" t="s">
        <v>3663</v>
      </c>
      <c r="H207" t="s">
        <v>214</v>
      </c>
      <c r="I207" t="s">
        <v>4603</v>
      </c>
    </row>
    <row r="208" spans="1:11">
      <c r="A208" s="69" t="s">
        <v>5453</v>
      </c>
      <c r="B208" t="s">
        <v>62</v>
      </c>
      <c r="C208" t="s">
        <v>3131</v>
      </c>
      <c r="D208" t="s">
        <v>36</v>
      </c>
      <c r="E208" t="s">
        <v>3083</v>
      </c>
      <c r="G208" t="s">
        <v>3663</v>
      </c>
      <c r="H208" t="s">
        <v>3083</v>
      </c>
      <c r="I208" t="s">
        <v>4603</v>
      </c>
    </row>
    <row r="209" spans="1:11">
      <c r="A209" s="69" t="s">
        <v>5453</v>
      </c>
      <c r="B209" t="s">
        <v>62</v>
      </c>
      <c r="C209" t="s">
        <v>3134</v>
      </c>
      <c r="D209" t="s">
        <v>33</v>
      </c>
      <c r="E209" t="s">
        <v>3083</v>
      </c>
      <c r="G209" t="s">
        <v>3663</v>
      </c>
      <c r="H209" t="s">
        <v>3083</v>
      </c>
      <c r="I209" t="s">
        <v>4603</v>
      </c>
    </row>
    <row r="210" spans="1:11">
      <c r="A210" s="69" t="s">
        <v>5453</v>
      </c>
      <c r="B210" t="s">
        <v>70</v>
      </c>
      <c r="C210" t="s">
        <v>2969</v>
      </c>
      <c r="D210" t="s">
        <v>35</v>
      </c>
      <c r="E210" t="s">
        <v>2921</v>
      </c>
      <c r="G210" t="s">
        <v>3663</v>
      </c>
      <c r="H210" t="s">
        <v>3564</v>
      </c>
      <c r="I210" t="s">
        <v>4611</v>
      </c>
    </row>
    <row r="211" spans="1:11">
      <c r="A211" s="69" t="s">
        <v>5453</v>
      </c>
      <c r="B211" t="s">
        <v>73</v>
      </c>
      <c r="C211" t="s">
        <v>3227</v>
      </c>
      <c r="D211" t="s">
        <v>36</v>
      </c>
      <c r="E211" t="s">
        <v>3083</v>
      </c>
      <c r="F211" t="s">
        <v>3228</v>
      </c>
      <c r="G211" t="s">
        <v>3663</v>
      </c>
      <c r="H211" t="s">
        <v>3083</v>
      </c>
      <c r="I211" t="s">
        <v>4619</v>
      </c>
    </row>
    <row r="212" spans="1:11">
      <c r="A212" s="69" t="s">
        <v>5453</v>
      </c>
      <c r="B212" t="s">
        <v>73</v>
      </c>
      <c r="C212" t="s">
        <v>3232</v>
      </c>
      <c r="D212" t="s">
        <v>36</v>
      </c>
      <c r="E212" t="s">
        <v>214</v>
      </c>
      <c r="F212" t="s">
        <v>3233</v>
      </c>
      <c r="G212" t="s">
        <v>3663</v>
      </c>
      <c r="H212" t="s">
        <v>214</v>
      </c>
      <c r="I212" t="s">
        <v>4619</v>
      </c>
    </row>
    <row r="213" spans="1:11">
      <c r="A213" s="69" t="s">
        <v>5453</v>
      </c>
      <c r="B213" t="s">
        <v>73</v>
      </c>
      <c r="C213" t="s">
        <v>3271</v>
      </c>
      <c r="D213" t="s">
        <v>36</v>
      </c>
      <c r="E213" t="s">
        <v>3083</v>
      </c>
      <c r="G213" t="s">
        <v>3663</v>
      </c>
      <c r="H213" t="s">
        <v>3083</v>
      </c>
      <c r="I213" t="s">
        <v>4619</v>
      </c>
    </row>
    <row r="214" spans="1:11">
      <c r="A214" s="69" t="s">
        <v>5453</v>
      </c>
      <c r="B214" t="s">
        <v>79</v>
      </c>
      <c r="C214" t="s">
        <v>3277</v>
      </c>
      <c r="D214" t="s">
        <v>33</v>
      </c>
      <c r="E214" t="s">
        <v>3083</v>
      </c>
      <c r="F214" t="s">
        <v>3278</v>
      </c>
      <c r="G214" t="s">
        <v>3663</v>
      </c>
      <c r="H214" t="s">
        <v>3083</v>
      </c>
      <c r="I214" t="s">
        <v>4623</v>
      </c>
    </row>
    <row r="215" spans="1:11">
      <c r="A215" s="69" t="s">
        <v>5453</v>
      </c>
      <c r="B215" t="s">
        <v>79</v>
      </c>
      <c r="C215" t="s">
        <v>3299</v>
      </c>
      <c r="D215" t="s">
        <v>33</v>
      </c>
      <c r="E215" t="s">
        <v>214</v>
      </c>
      <c r="G215" t="s">
        <v>3663</v>
      </c>
      <c r="H215" t="s">
        <v>214</v>
      </c>
      <c r="I215" t="s">
        <v>4623</v>
      </c>
    </row>
    <row r="216" spans="1:11">
      <c r="A216" s="69" t="s">
        <v>5453</v>
      </c>
      <c r="B216" t="s">
        <v>7</v>
      </c>
      <c r="C216" t="s">
        <v>3340</v>
      </c>
      <c r="D216" t="s">
        <v>3020</v>
      </c>
      <c r="E216" t="s">
        <v>1330</v>
      </c>
      <c r="G216" t="s">
        <v>2851</v>
      </c>
      <c r="H216" t="s">
        <v>1330</v>
      </c>
      <c r="I216" t="s">
        <v>4630</v>
      </c>
      <c r="J216" t="s">
        <v>5470</v>
      </c>
      <c r="K216" t="s">
        <v>214</v>
      </c>
    </row>
    <row r="217" spans="1:11">
      <c r="A217" s="69" t="s">
        <v>5453</v>
      </c>
      <c r="B217" t="s">
        <v>7</v>
      </c>
      <c r="C217" t="s">
        <v>3341</v>
      </c>
      <c r="E217" t="s">
        <v>3342</v>
      </c>
      <c r="G217" t="s">
        <v>3663</v>
      </c>
      <c r="H217" t="s">
        <v>3342</v>
      </c>
      <c r="I217" t="s">
        <v>4630</v>
      </c>
    </row>
    <row r="218" spans="1:11">
      <c r="A218" s="69" t="s">
        <v>5453</v>
      </c>
      <c r="B218" t="s">
        <v>7</v>
      </c>
      <c r="C218" t="s">
        <v>3343</v>
      </c>
      <c r="D218" t="s">
        <v>3344</v>
      </c>
      <c r="E218" t="s">
        <v>3083</v>
      </c>
      <c r="F218" t="s">
        <v>3345</v>
      </c>
      <c r="G218" t="s">
        <v>3663</v>
      </c>
      <c r="H218" t="s">
        <v>3083</v>
      </c>
      <c r="I218" t="s">
        <v>4630</v>
      </c>
    </row>
    <row r="219" spans="1:11">
      <c r="A219" s="69" t="s">
        <v>5453</v>
      </c>
      <c r="B219" t="s">
        <v>7</v>
      </c>
      <c r="C219" t="s">
        <v>3346</v>
      </c>
      <c r="E219" t="s">
        <v>214</v>
      </c>
      <c r="G219" t="s">
        <v>3663</v>
      </c>
      <c r="H219" t="s">
        <v>214</v>
      </c>
      <c r="I219" t="s">
        <v>4630</v>
      </c>
    </row>
    <row r="220" spans="1:11">
      <c r="A220" s="69" t="s">
        <v>5453</v>
      </c>
      <c r="B220" t="s">
        <v>23</v>
      </c>
      <c r="C220" t="s">
        <v>3348</v>
      </c>
      <c r="D220" t="s">
        <v>26</v>
      </c>
      <c r="E220" t="s">
        <v>214</v>
      </c>
      <c r="G220" t="s">
        <v>3663</v>
      </c>
      <c r="H220" t="s">
        <v>214</v>
      </c>
      <c r="I220" t="s">
        <v>4634</v>
      </c>
    </row>
    <row r="221" spans="1:11">
      <c r="A221" s="69" t="s">
        <v>5453</v>
      </c>
      <c r="B221" t="s">
        <v>23</v>
      </c>
      <c r="C221" t="s">
        <v>3349</v>
      </c>
      <c r="D221" t="s">
        <v>3350</v>
      </c>
      <c r="E221" t="s">
        <v>214</v>
      </c>
      <c r="F221" t="s">
        <v>3351</v>
      </c>
      <c r="G221" t="s">
        <v>3663</v>
      </c>
      <c r="H221" t="s">
        <v>214</v>
      </c>
      <c r="I221" t="s">
        <v>4634</v>
      </c>
    </row>
    <row r="222" spans="1:11">
      <c r="A222" s="69" t="s">
        <v>5453</v>
      </c>
      <c r="B222" t="s">
        <v>23</v>
      </c>
      <c r="C222" t="s">
        <v>3352</v>
      </c>
      <c r="D222" t="s">
        <v>3350</v>
      </c>
      <c r="E222" t="s">
        <v>214</v>
      </c>
      <c r="G222" t="s">
        <v>3663</v>
      </c>
      <c r="H222" t="s">
        <v>214</v>
      </c>
      <c r="I222" t="s">
        <v>4634</v>
      </c>
    </row>
    <row r="223" spans="1:11">
      <c r="A223" s="69" t="s">
        <v>5453</v>
      </c>
      <c r="B223" t="s">
        <v>23</v>
      </c>
      <c r="C223" t="s">
        <v>3353</v>
      </c>
      <c r="D223" t="s">
        <v>28</v>
      </c>
      <c r="E223" t="s">
        <v>214</v>
      </c>
      <c r="F223" t="s">
        <v>3354</v>
      </c>
      <c r="G223" t="s">
        <v>3663</v>
      </c>
      <c r="H223" t="s">
        <v>214</v>
      </c>
      <c r="I223" t="s">
        <v>4634</v>
      </c>
    </row>
    <row r="224" spans="1:11">
      <c r="A224" s="69" t="s">
        <v>5453</v>
      </c>
      <c r="B224" t="s">
        <v>23</v>
      </c>
      <c r="C224" t="s">
        <v>3019</v>
      </c>
      <c r="D224" t="s">
        <v>3020</v>
      </c>
      <c r="E224" t="s">
        <v>2921</v>
      </c>
      <c r="G224" t="s">
        <v>3663</v>
      </c>
      <c r="H224" t="s">
        <v>3564</v>
      </c>
      <c r="I224" t="s">
        <v>4634</v>
      </c>
    </row>
    <row r="225" spans="1:9">
      <c r="A225" s="69" t="s">
        <v>5453</v>
      </c>
      <c r="B225" t="s">
        <v>4371</v>
      </c>
      <c r="C225" t="s">
        <v>3356</v>
      </c>
      <c r="D225" t="s">
        <v>3047</v>
      </c>
      <c r="E225" t="s">
        <v>214</v>
      </c>
      <c r="G225" t="s">
        <v>3663</v>
      </c>
      <c r="H225" t="s">
        <v>214</v>
      </c>
      <c r="I225" t="s">
        <v>4638</v>
      </c>
    </row>
    <row r="226" spans="1:9">
      <c r="A226" s="69" t="s">
        <v>5453</v>
      </c>
      <c r="B226" t="s">
        <v>4371</v>
      </c>
      <c r="C226" t="s">
        <v>3357</v>
      </c>
      <c r="D226" t="s">
        <v>3047</v>
      </c>
      <c r="E226" t="s">
        <v>3358</v>
      </c>
      <c r="G226" t="s">
        <v>3663</v>
      </c>
      <c r="H226" t="s">
        <v>214</v>
      </c>
      <c r="I226" t="s">
        <v>4638</v>
      </c>
    </row>
    <row r="227" spans="1:9">
      <c r="A227" s="69" t="s">
        <v>5453</v>
      </c>
      <c r="B227" t="s">
        <v>4371</v>
      </c>
      <c r="C227" t="s">
        <v>3359</v>
      </c>
      <c r="D227" t="s">
        <v>3047</v>
      </c>
      <c r="E227" t="s">
        <v>3297</v>
      </c>
      <c r="F227" t="s">
        <v>3360</v>
      </c>
      <c r="G227" t="s">
        <v>3663</v>
      </c>
      <c r="H227" t="s">
        <v>214</v>
      </c>
      <c r="I227" t="s">
        <v>4638</v>
      </c>
    </row>
    <row r="228" spans="1:9">
      <c r="A228" s="69" t="s">
        <v>5453</v>
      </c>
      <c r="B228" t="s">
        <v>4371</v>
      </c>
      <c r="C228" t="s">
        <v>3361</v>
      </c>
      <c r="D228" t="s">
        <v>3047</v>
      </c>
      <c r="E228" t="s">
        <v>214</v>
      </c>
      <c r="G228" t="s">
        <v>3663</v>
      </c>
      <c r="H228" t="s">
        <v>214</v>
      </c>
      <c r="I228" t="s">
        <v>4638</v>
      </c>
    </row>
    <row r="229" spans="1:9">
      <c r="A229" s="69" t="s">
        <v>5453</v>
      </c>
      <c r="B229" t="s">
        <v>47</v>
      </c>
      <c r="C229" t="s">
        <v>3363</v>
      </c>
      <c r="D229" t="s">
        <v>3364</v>
      </c>
      <c r="E229" t="s">
        <v>3365</v>
      </c>
      <c r="G229" t="s">
        <v>3663</v>
      </c>
      <c r="H229" t="s">
        <v>214</v>
      </c>
      <c r="I229" t="s">
        <v>4642</v>
      </c>
    </row>
    <row r="230" spans="1:9">
      <c r="A230" s="69" t="s">
        <v>5453</v>
      </c>
      <c r="B230" t="s">
        <v>47</v>
      </c>
      <c r="C230" t="s">
        <v>3368</v>
      </c>
      <c r="D230" t="s">
        <v>3369</v>
      </c>
      <c r="E230" t="s">
        <v>3370</v>
      </c>
      <c r="G230" t="s">
        <v>3663</v>
      </c>
      <c r="H230" t="s">
        <v>214</v>
      </c>
      <c r="I230" t="s">
        <v>4642</v>
      </c>
    </row>
    <row r="231" spans="1:9">
      <c r="A231" s="69" t="s">
        <v>5453</v>
      </c>
      <c r="B231" t="s">
        <v>47</v>
      </c>
      <c r="C231" t="s">
        <v>3371</v>
      </c>
      <c r="D231" t="s">
        <v>3372</v>
      </c>
      <c r="E231" t="s">
        <v>214</v>
      </c>
      <c r="G231" t="s">
        <v>3663</v>
      </c>
      <c r="H231" t="s">
        <v>214</v>
      </c>
      <c r="I231" t="s">
        <v>4642</v>
      </c>
    </row>
    <row r="232" spans="1:9">
      <c r="A232" s="69" t="s">
        <v>5453</v>
      </c>
      <c r="B232" t="s">
        <v>47</v>
      </c>
      <c r="C232" t="s">
        <v>3375</v>
      </c>
      <c r="D232" t="s">
        <v>3376</v>
      </c>
      <c r="E232" t="s">
        <v>214</v>
      </c>
      <c r="G232" t="s">
        <v>3663</v>
      </c>
      <c r="H232" t="s">
        <v>214</v>
      </c>
      <c r="I232" t="s">
        <v>4642</v>
      </c>
    </row>
    <row r="233" spans="1:9">
      <c r="A233" s="69" t="s">
        <v>5453</v>
      </c>
      <c r="B233" t="s">
        <v>47</v>
      </c>
      <c r="C233" t="s">
        <v>3377</v>
      </c>
      <c r="D233" t="s">
        <v>3372</v>
      </c>
      <c r="E233" t="s">
        <v>214</v>
      </c>
      <c r="G233" t="s">
        <v>3663</v>
      </c>
      <c r="H233" t="s">
        <v>214</v>
      </c>
      <c r="I233" t="s">
        <v>4642</v>
      </c>
    </row>
    <row r="234" spans="1:9">
      <c r="A234" s="69" t="s">
        <v>5453</v>
      </c>
      <c r="B234" t="s">
        <v>47</v>
      </c>
      <c r="C234" t="s">
        <v>3378</v>
      </c>
      <c r="D234" t="s">
        <v>3372</v>
      </c>
      <c r="E234" t="s">
        <v>214</v>
      </c>
      <c r="G234" t="s">
        <v>3663</v>
      </c>
      <c r="H234" t="s">
        <v>214</v>
      </c>
      <c r="I234" t="s">
        <v>4642</v>
      </c>
    </row>
    <row r="235" spans="1:9">
      <c r="A235" s="69" t="s">
        <v>5453</v>
      </c>
      <c r="B235" t="s">
        <v>50</v>
      </c>
      <c r="C235" t="s">
        <v>3380</v>
      </c>
      <c r="D235" t="s">
        <v>26</v>
      </c>
      <c r="E235" t="s">
        <v>214</v>
      </c>
      <c r="G235" t="s">
        <v>3663</v>
      </c>
      <c r="H235" t="s">
        <v>214</v>
      </c>
      <c r="I235" t="s">
        <v>4646</v>
      </c>
    </row>
    <row r="236" spans="1:9">
      <c r="A236" s="69" t="s">
        <v>5453</v>
      </c>
      <c r="B236" t="s">
        <v>50</v>
      </c>
      <c r="C236" t="s">
        <v>3022</v>
      </c>
      <c r="D236" t="s">
        <v>26</v>
      </c>
      <c r="E236" t="s">
        <v>2921</v>
      </c>
      <c r="G236" t="s">
        <v>3663</v>
      </c>
      <c r="H236" t="s">
        <v>3564</v>
      </c>
      <c r="I236" t="s">
        <v>4646</v>
      </c>
    </row>
    <row r="237" spans="1:9">
      <c r="A237" s="69" t="s">
        <v>5453</v>
      </c>
      <c r="B237" t="s">
        <v>50</v>
      </c>
      <c r="C237" t="s">
        <v>3023</v>
      </c>
      <c r="D237" t="s">
        <v>26</v>
      </c>
      <c r="E237" t="s">
        <v>2921</v>
      </c>
      <c r="G237" t="s">
        <v>3663</v>
      </c>
      <c r="H237" t="s">
        <v>3564</v>
      </c>
      <c r="I237" t="s">
        <v>4646</v>
      </c>
    </row>
    <row r="238" spans="1:9">
      <c r="A238" s="69" t="s">
        <v>5453</v>
      </c>
      <c r="B238" t="s">
        <v>50</v>
      </c>
      <c r="C238" t="s">
        <v>3024</v>
      </c>
      <c r="D238" t="s">
        <v>26</v>
      </c>
      <c r="E238" t="s">
        <v>2921</v>
      </c>
      <c r="G238" t="s">
        <v>3663</v>
      </c>
      <c r="H238" t="s">
        <v>3564</v>
      </c>
      <c r="I238" t="s">
        <v>4646</v>
      </c>
    </row>
    <row r="239" spans="1:9">
      <c r="A239" s="69" t="s">
        <v>5453</v>
      </c>
      <c r="B239" t="s">
        <v>50</v>
      </c>
      <c r="C239" t="s">
        <v>3025</v>
      </c>
      <c r="D239" t="s">
        <v>26</v>
      </c>
      <c r="E239" t="s">
        <v>2921</v>
      </c>
      <c r="G239" t="s">
        <v>3663</v>
      </c>
      <c r="H239" t="s">
        <v>3564</v>
      </c>
      <c r="I239" t="s">
        <v>4646</v>
      </c>
    </row>
    <row r="240" spans="1:9">
      <c r="A240" s="69" t="s">
        <v>5453</v>
      </c>
      <c r="B240" t="s">
        <v>50</v>
      </c>
      <c r="C240" t="s">
        <v>3381</v>
      </c>
      <c r="D240" t="s">
        <v>51</v>
      </c>
      <c r="E240" t="s">
        <v>214</v>
      </c>
      <c r="F240" t="s">
        <v>3382</v>
      </c>
      <c r="G240" t="s">
        <v>3663</v>
      </c>
      <c r="H240" t="s">
        <v>214</v>
      </c>
      <c r="I240" t="s">
        <v>4646</v>
      </c>
    </row>
    <row r="241" spans="1:9">
      <c r="A241" s="69" t="s">
        <v>5453</v>
      </c>
      <c r="B241" t="s">
        <v>50</v>
      </c>
      <c r="C241" t="s">
        <v>3383</v>
      </c>
      <c r="D241" t="s">
        <v>51</v>
      </c>
      <c r="E241" t="s">
        <v>214</v>
      </c>
      <c r="G241" t="s">
        <v>3663</v>
      </c>
      <c r="H241" t="s">
        <v>214</v>
      </c>
      <c r="I241" t="s">
        <v>4646</v>
      </c>
    </row>
    <row r="242" spans="1:9">
      <c r="A242" s="69" t="s">
        <v>5453</v>
      </c>
      <c r="B242" t="s">
        <v>61</v>
      </c>
      <c r="C242" t="s">
        <v>3385</v>
      </c>
      <c r="D242" t="s">
        <v>75</v>
      </c>
      <c r="E242" t="s">
        <v>214</v>
      </c>
      <c r="G242" t="s">
        <v>3663</v>
      </c>
      <c r="H242" t="s">
        <v>214</v>
      </c>
      <c r="I242" t="s">
        <v>4648</v>
      </c>
    </row>
    <row r="243" spans="1:9">
      <c r="A243" s="69" t="s">
        <v>5453</v>
      </c>
      <c r="B243" t="s">
        <v>61</v>
      </c>
      <c r="C243" t="s">
        <v>3386</v>
      </c>
      <c r="D243" t="s">
        <v>3387</v>
      </c>
      <c r="E243" t="s">
        <v>3365</v>
      </c>
      <c r="G243" t="s">
        <v>3663</v>
      </c>
      <c r="H243" t="s">
        <v>214</v>
      </c>
      <c r="I243" t="s">
        <v>4648</v>
      </c>
    </row>
    <row r="244" spans="1:9">
      <c r="A244" s="69" t="s">
        <v>5453</v>
      </c>
      <c r="B244" t="s">
        <v>61</v>
      </c>
      <c r="C244" t="s">
        <v>3388</v>
      </c>
      <c r="D244" t="s">
        <v>75</v>
      </c>
      <c r="E244" t="s">
        <v>3389</v>
      </c>
      <c r="F244" t="s">
        <v>3390</v>
      </c>
      <c r="G244" t="s">
        <v>3663</v>
      </c>
      <c r="H244" t="s">
        <v>214</v>
      </c>
      <c r="I244" t="s">
        <v>4648</v>
      </c>
    </row>
    <row r="245" spans="1:9">
      <c r="A245" s="69" t="s">
        <v>5453</v>
      </c>
      <c r="B245" t="s">
        <v>61</v>
      </c>
      <c r="C245" t="s">
        <v>3027</v>
      </c>
      <c r="D245" t="s">
        <v>3020</v>
      </c>
      <c r="E245" t="s">
        <v>3028</v>
      </c>
      <c r="G245" t="s">
        <v>3663</v>
      </c>
      <c r="H245" t="s">
        <v>214</v>
      </c>
      <c r="I245" t="s">
        <v>4648</v>
      </c>
    </row>
    <row r="246" spans="1:9">
      <c r="A246" s="69" t="s">
        <v>5453</v>
      </c>
      <c r="B246" t="s">
        <v>61</v>
      </c>
      <c r="C246" t="s">
        <v>3030</v>
      </c>
      <c r="D246" t="s">
        <v>3020</v>
      </c>
      <c r="E246" t="s">
        <v>2921</v>
      </c>
      <c r="G246" t="s">
        <v>3663</v>
      </c>
      <c r="H246" t="s">
        <v>3564</v>
      </c>
      <c r="I246" t="s">
        <v>4648</v>
      </c>
    </row>
    <row r="247" spans="1:9">
      <c r="A247" s="69" t="s">
        <v>5453</v>
      </c>
      <c r="B247" t="s">
        <v>61</v>
      </c>
      <c r="C247" t="s">
        <v>3031</v>
      </c>
      <c r="D247" t="s">
        <v>3020</v>
      </c>
      <c r="E247" t="s">
        <v>2921</v>
      </c>
      <c r="G247" t="s">
        <v>3663</v>
      </c>
      <c r="H247" t="s">
        <v>3564</v>
      </c>
      <c r="I247" t="s">
        <v>4648</v>
      </c>
    </row>
    <row r="248" spans="1:9">
      <c r="A248" s="69" t="s">
        <v>5453</v>
      </c>
      <c r="B248" t="s">
        <v>61</v>
      </c>
      <c r="C248" t="s">
        <v>3032</v>
      </c>
      <c r="D248" t="s">
        <v>3020</v>
      </c>
      <c r="E248" t="s">
        <v>2921</v>
      </c>
      <c r="G248" t="s">
        <v>3663</v>
      </c>
      <c r="H248" t="s">
        <v>3564</v>
      </c>
      <c r="I248" t="s">
        <v>4648</v>
      </c>
    </row>
    <row r="249" spans="1:9">
      <c r="A249" s="69" t="s">
        <v>5453</v>
      </c>
      <c r="B249" t="s">
        <v>61</v>
      </c>
      <c r="C249" t="s">
        <v>3391</v>
      </c>
      <c r="D249" t="s">
        <v>75</v>
      </c>
      <c r="E249" t="s">
        <v>3083</v>
      </c>
      <c r="G249" t="s">
        <v>3663</v>
      </c>
      <c r="H249" t="s">
        <v>3083</v>
      </c>
      <c r="I249" t="s">
        <v>4648</v>
      </c>
    </row>
    <row r="250" spans="1:9">
      <c r="A250" s="69" t="s">
        <v>5453</v>
      </c>
      <c r="B250" t="s">
        <v>61</v>
      </c>
      <c r="C250" t="s">
        <v>3392</v>
      </c>
      <c r="D250" t="s">
        <v>84</v>
      </c>
      <c r="E250" t="s">
        <v>214</v>
      </c>
      <c r="G250" t="s">
        <v>3663</v>
      </c>
      <c r="H250" t="s">
        <v>214</v>
      </c>
      <c r="I250" t="s">
        <v>4648</v>
      </c>
    </row>
    <row r="251" spans="1:9">
      <c r="A251" s="69" t="s">
        <v>5453</v>
      </c>
      <c r="B251" t="s">
        <v>61</v>
      </c>
      <c r="C251" t="s">
        <v>3393</v>
      </c>
      <c r="D251" t="s">
        <v>3387</v>
      </c>
      <c r="E251" t="s">
        <v>214</v>
      </c>
      <c r="G251" t="s">
        <v>3663</v>
      </c>
      <c r="H251" t="s">
        <v>214</v>
      </c>
      <c r="I251" t="s">
        <v>4648</v>
      </c>
    </row>
    <row r="252" spans="1:9">
      <c r="A252" s="69" t="s">
        <v>5453</v>
      </c>
      <c r="B252" t="s">
        <v>74</v>
      </c>
      <c r="C252" t="s">
        <v>3395</v>
      </c>
      <c r="D252" t="s">
        <v>3020</v>
      </c>
      <c r="E252" t="s">
        <v>3083</v>
      </c>
      <c r="G252" t="s">
        <v>3663</v>
      </c>
      <c r="H252" t="s">
        <v>3083</v>
      </c>
      <c r="I252" t="s">
        <v>4650</v>
      </c>
    </row>
    <row r="253" spans="1:9">
      <c r="A253" s="69" t="s">
        <v>5453</v>
      </c>
      <c r="B253" t="s">
        <v>74</v>
      </c>
      <c r="C253" t="s">
        <v>3396</v>
      </c>
      <c r="D253" t="s">
        <v>3020</v>
      </c>
      <c r="E253" t="s">
        <v>3397</v>
      </c>
      <c r="G253" t="s">
        <v>3663</v>
      </c>
      <c r="H253" t="s">
        <v>3083</v>
      </c>
      <c r="I253" t="s">
        <v>4650</v>
      </c>
    </row>
    <row r="254" spans="1:9">
      <c r="A254" s="69" t="s">
        <v>5453</v>
      </c>
      <c r="B254" t="s">
        <v>74</v>
      </c>
      <c r="C254" t="s">
        <v>3398</v>
      </c>
      <c r="D254" t="s">
        <v>75</v>
      </c>
      <c r="E254" t="s">
        <v>214</v>
      </c>
      <c r="G254" t="s">
        <v>3663</v>
      </c>
      <c r="H254" t="s">
        <v>214</v>
      </c>
      <c r="I254" t="s">
        <v>4650</v>
      </c>
    </row>
    <row r="255" spans="1:9">
      <c r="A255" s="69" t="s">
        <v>5453</v>
      </c>
      <c r="B255" t="s">
        <v>74</v>
      </c>
      <c r="C255" t="s">
        <v>3399</v>
      </c>
      <c r="D255" t="s">
        <v>75</v>
      </c>
      <c r="E255" t="s">
        <v>214</v>
      </c>
      <c r="G255" t="s">
        <v>3663</v>
      </c>
      <c r="H255" t="s">
        <v>214</v>
      </c>
      <c r="I255" t="s">
        <v>4650</v>
      </c>
    </row>
    <row r="256" spans="1:9">
      <c r="A256" s="69" t="s">
        <v>5453</v>
      </c>
      <c r="B256" t="s">
        <v>74</v>
      </c>
      <c r="C256" t="s">
        <v>3400</v>
      </c>
      <c r="D256" t="s">
        <v>51</v>
      </c>
      <c r="E256" t="s">
        <v>214</v>
      </c>
      <c r="G256" t="s">
        <v>3663</v>
      </c>
      <c r="H256" t="s">
        <v>214</v>
      </c>
      <c r="I256" t="s">
        <v>4650</v>
      </c>
    </row>
    <row r="257" spans="1:9">
      <c r="A257" s="69" t="s">
        <v>5453</v>
      </c>
      <c r="B257" t="s">
        <v>74</v>
      </c>
      <c r="C257" t="s">
        <v>3401</v>
      </c>
      <c r="D257" t="s">
        <v>76</v>
      </c>
      <c r="E257" t="s">
        <v>3083</v>
      </c>
      <c r="G257" t="s">
        <v>3663</v>
      </c>
      <c r="H257" t="s">
        <v>3083</v>
      </c>
      <c r="I257" t="s">
        <v>4650</v>
      </c>
    </row>
    <row r="258" spans="1:9">
      <c r="A258" s="69" t="s">
        <v>5453</v>
      </c>
      <c r="B258" t="s">
        <v>74</v>
      </c>
      <c r="C258" t="s">
        <v>3402</v>
      </c>
      <c r="D258" t="s">
        <v>76</v>
      </c>
      <c r="E258" t="s">
        <v>3083</v>
      </c>
      <c r="G258" t="s">
        <v>3663</v>
      </c>
      <c r="H258" t="s">
        <v>3083</v>
      </c>
      <c r="I258" t="s">
        <v>4650</v>
      </c>
    </row>
    <row r="259" spans="1:9">
      <c r="A259" s="69" t="s">
        <v>5453</v>
      </c>
      <c r="B259" t="s">
        <v>74</v>
      </c>
      <c r="C259" t="s">
        <v>3037</v>
      </c>
      <c r="D259" t="s">
        <v>3020</v>
      </c>
      <c r="E259" t="s">
        <v>2921</v>
      </c>
      <c r="G259" t="s">
        <v>3663</v>
      </c>
      <c r="H259" t="s">
        <v>3564</v>
      </c>
      <c r="I259" t="s">
        <v>4650</v>
      </c>
    </row>
    <row r="260" spans="1:9">
      <c r="A260" s="69" t="s">
        <v>5453</v>
      </c>
      <c r="B260" t="s">
        <v>74</v>
      </c>
      <c r="C260" t="s">
        <v>3403</v>
      </c>
      <c r="D260" t="s">
        <v>76</v>
      </c>
      <c r="E260" t="s">
        <v>214</v>
      </c>
      <c r="F260" t="s">
        <v>3404</v>
      </c>
      <c r="G260" t="s">
        <v>3663</v>
      </c>
      <c r="H260" t="s">
        <v>214</v>
      </c>
      <c r="I260" t="s">
        <v>4650</v>
      </c>
    </row>
    <row r="261" spans="1:9">
      <c r="A261" s="69" t="s">
        <v>5453</v>
      </c>
      <c r="B261" t="s">
        <v>74</v>
      </c>
      <c r="C261" t="s">
        <v>3038</v>
      </c>
      <c r="D261" t="s">
        <v>3020</v>
      </c>
      <c r="E261" t="s">
        <v>2921</v>
      </c>
      <c r="G261" t="s">
        <v>3663</v>
      </c>
      <c r="H261" t="s">
        <v>3564</v>
      </c>
      <c r="I261" t="s">
        <v>4650</v>
      </c>
    </row>
    <row r="262" spans="1:9">
      <c r="A262" s="69" t="s">
        <v>5453</v>
      </c>
      <c r="B262" t="s">
        <v>82</v>
      </c>
      <c r="C262" t="s">
        <v>3406</v>
      </c>
      <c r="D262" t="s">
        <v>83</v>
      </c>
      <c r="E262" t="s">
        <v>214</v>
      </c>
      <c r="G262" t="s">
        <v>3663</v>
      </c>
      <c r="H262" t="s">
        <v>214</v>
      </c>
      <c r="I262" t="s">
        <v>4654</v>
      </c>
    </row>
    <row r="263" spans="1:9">
      <c r="A263" s="69" t="s">
        <v>5453</v>
      </c>
      <c r="B263" t="s">
        <v>82</v>
      </c>
      <c r="C263" t="s">
        <v>3407</v>
      </c>
      <c r="D263" t="s">
        <v>85</v>
      </c>
      <c r="E263" t="s">
        <v>214</v>
      </c>
      <c r="G263" t="s">
        <v>3663</v>
      </c>
      <c r="H263" t="s">
        <v>214</v>
      </c>
      <c r="I263" t="s">
        <v>4654</v>
      </c>
    </row>
    <row r="264" spans="1:9">
      <c r="A264" s="69" t="s">
        <v>5453</v>
      </c>
      <c r="B264" t="s">
        <v>87</v>
      </c>
      <c r="C264" t="s">
        <v>3416</v>
      </c>
      <c r="D264" t="s">
        <v>3041</v>
      </c>
      <c r="E264" t="s">
        <v>3083</v>
      </c>
      <c r="F264" t="s">
        <v>3417</v>
      </c>
      <c r="G264" t="s">
        <v>3663</v>
      </c>
      <c r="H264" t="s">
        <v>3083</v>
      </c>
      <c r="I264" t="s">
        <v>4658</v>
      </c>
    </row>
    <row r="265" spans="1:9">
      <c r="A265" s="69" t="s">
        <v>5453</v>
      </c>
      <c r="B265" t="s">
        <v>87</v>
      </c>
      <c r="C265" t="s">
        <v>3418</v>
      </c>
      <c r="D265" t="s">
        <v>89</v>
      </c>
      <c r="E265" t="s">
        <v>214</v>
      </c>
      <c r="F265" t="s">
        <v>3419</v>
      </c>
      <c r="G265" t="s">
        <v>3663</v>
      </c>
      <c r="H265" t="s">
        <v>214</v>
      </c>
      <c r="I265" t="s">
        <v>4658</v>
      </c>
    </row>
    <row r="266" spans="1:9">
      <c r="A266" s="69" t="s">
        <v>5453</v>
      </c>
      <c r="B266" t="s">
        <v>87</v>
      </c>
      <c r="C266" t="s">
        <v>3420</v>
      </c>
      <c r="D266" t="s">
        <v>3421</v>
      </c>
      <c r="E266" t="s">
        <v>214</v>
      </c>
      <c r="F266" t="s">
        <v>3422</v>
      </c>
      <c r="G266" t="s">
        <v>3663</v>
      </c>
      <c r="H266" t="s">
        <v>214</v>
      </c>
      <c r="I266" t="s">
        <v>4658</v>
      </c>
    </row>
    <row r="267" spans="1:9">
      <c r="A267" s="69" t="s">
        <v>5453</v>
      </c>
      <c r="B267" t="s">
        <v>87</v>
      </c>
      <c r="C267" t="s">
        <v>3424</v>
      </c>
      <c r="D267" t="s">
        <v>3421</v>
      </c>
      <c r="E267" t="s">
        <v>1902</v>
      </c>
      <c r="G267" t="s">
        <v>3663</v>
      </c>
      <c r="H267" t="s">
        <v>214</v>
      </c>
      <c r="I267" t="s">
        <v>4658</v>
      </c>
    </row>
    <row r="268" spans="1:9">
      <c r="A268" s="69" t="s">
        <v>5453</v>
      </c>
      <c r="B268" t="s">
        <v>87</v>
      </c>
      <c r="C268" t="s">
        <v>3425</v>
      </c>
      <c r="D268" t="s">
        <v>86</v>
      </c>
      <c r="E268" t="s">
        <v>214</v>
      </c>
      <c r="G268" t="s">
        <v>3663</v>
      </c>
      <c r="H268" t="s">
        <v>214</v>
      </c>
      <c r="I268" t="s">
        <v>4658</v>
      </c>
    </row>
    <row r="269" spans="1:9">
      <c r="A269" s="69" t="s">
        <v>5453</v>
      </c>
      <c r="B269" t="s">
        <v>87</v>
      </c>
      <c r="C269" t="s">
        <v>3059</v>
      </c>
      <c r="D269" t="s">
        <v>3060</v>
      </c>
      <c r="E269" t="s">
        <v>2921</v>
      </c>
      <c r="G269" t="s">
        <v>3663</v>
      </c>
      <c r="H269" t="s">
        <v>3564</v>
      </c>
      <c r="I269" t="s">
        <v>4658</v>
      </c>
    </row>
    <row r="270" spans="1:9">
      <c r="A270" s="69" t="s">
        <v>5453</v>
      </c>
      <c r="B270" t="s">
        <v>87</v>
      </c>
      <c r="C270" t="s">
        <v>3059</v>
      </c>
      <c r="D270" t="s">
        <v>3060</v>
      </c>
      <c r="E270" t="s">
        <v>2921</v>
      </c>
      <c r="G270" t="s">
        <v>3663</v>
      </c>
      <c r="H270" t="s">
        <v>3564</v>
      </c>
      <c r="I270" t="s">
        <v>4658</v>
      </c>
    </row>
    <row r="271" spans="1:9">
      <c r="A271" s="69" t="s">
        <v>5453</v>
      </c>
      <c r="B271" t="s">
        <v>88</v>
      </c>
      <c r="C271" t="s">
        <v>3427</v>
      </c>
      <c r="D271" t="s">
        <v>91</v>
      </c>
      <c r="E271" t="s">
        <v>3083</v>
      </c>
      <c r="G271" t="s">
        <v>3663</v>
      </c>
      <c r="H271" t="s">
        <v>3083</v>
      </c>
      <c r="I271" t="s">
        <v>4662</v>
      </c>
    </row>
    <row r="272" spans="1:9">
      <c r="A272" s="69" t="s">
        <v>5453</v>
      </c>
      <c r="B272" t="s">
        <v>88</v>
      </c>
      <c r="C272" t="s">
        <v>3428</v>
      </c>
      <c r="D272" t="s">
        <v>89</v>
      </c>
      <c r="E272" t="s">
        <v>3083</v>
      </c>
      <c r="F272" t="s">
        <v>3429</v>
      </c>
      <c r="G272" t="s">
        <v>3663</v>
      </c>
      <c r="H272" t="s">
        <v>3083</v>
      </c>
      <c r="I272" t="s">
        <v>4662</v>
      </c>
    </row>
    <row r="273" spans="1:11">
      <c r="A273" s="69" t="s">
        <v>5453</v>
      </c>
      <c r="B273" t="s">
        <v>88</v>
      </c>
      <c r="C273" t="s">
        <v>3430</v>
      </c>
      <c r="D273" t="s">
        <v>90</v>
      </c>
      <c r="E273" t="s">
        <v>3083</v>
      </c>
      <c r="F273" t="s">
        <v>3431</v>
      </c>
      <c r="G273" t="s">
        <v>3663</v>
      </c>
      <c r="H273" t="s">
        <v>3083</v>
      </c>
      <c r="I273" t="s">
        <v>4662</v>
      </c>
    </row>
    <row r="274" spans="1:11">
      <c r="A274" s="69" t="s">
        <v>5453</v>
      </c>
      <c r="B274" t="s">
        <v>88</v>
      </c>
      <c r="C274" t="s">
        <v>3432</v>
      </c>
      <c r="D274" t="s">
        <v>90</v>
      </c>
      <c r="E274" t="s">
        <v>3083</v>
      </c>
      <c r="F274" t="s">
        <v>3433</v>
      </c>
      <c r="G274" t="s">
        <v>3663</v>
      </c>
      <c r="H274" t="s">
        <v>3083</v>
      </c>
      <c r="I274" t="s">
        <v>4662</v>
      </c>
    </row>
    <row r="275" spans="1:11">
      <c r="A275" s="69" t="s">
        <v>5453</v>
      </c>
      <c r="B275" t="s">
        <v>88</v>
      </c>
      <c r="C275" t="s">
        <v>3434</v>
      </c>
      <c r="D275" t="s">
        <v>89</v>
      </c>
      <c r="E275" t="s">
        <v>214</v>
      </c>
      <c r="G275" t="s">
        <v>3663</v>
      </c>
      <c r="H275" t="s">
        <v>214</v>
      </c>
      <c r="I275" t="s">
        <v>4662</v>
      </c>
    </row>
    <row r="276" spans="1:11">
      <c r="A276" s="69" t="s">
        <v>5453</v>
      </c>
      <c r="B276" t="s">
        <v>93</v>
      </c>
      <c r="C276" t="s">
        <v>3438</v>
      </c>
      <c r="D276" t="s">
        <v>94</v>
      </c>
      <c r="E276" t="s">
        <v>214</v>
      </c>
      <c r="G276" t="s">
        <v>3663</v>
      </c>
      <c r="H276" t="s">
        <v>214</v>
      </c>
      <c r="I276" t="s">
        <v>4666</v>
      </c>
    </row>
    <row r="277" spans="1:11">
      <c r="A277" s="69" t="s">
        <v>5453</v>
      </c>
      <c r="B277" t="s">
        <v>93</v>
      </c>
      <c r="C277" t="s">
        <v>3439</v>
      </c>
      <c r="D277" t="s">
        <v>94</v>
      </c>
      <c r="E277" t="s">
        <v>3083</v>
      </c>
      <c r="F277" t="s">
        <v>3440</v>
      </c>
      <c r="G277" t="s">
        <v>3663</v>
      </c>
      <c r="H277" t="s">
        <v>3083</v>
      </c>
      <c r="I277" t="s">
        <v>4666</v>
      </c>
    </row>
    <row r="278" spans="1:11">
      <c r="A278" s="69" t="s">
        <v>5453</v>
      </c>
      <c r="B278" t="s">
        <v>93</v>
      </c>
      <c r="C278" t="s">
        <v>3441</v>
      </c>
      <c r="D278" t="s">
        <v>95</v>
      </c>
      <c r="E278" t="s">
        <v>3442</v>
      </c>
      <c r="F278" t="s">
        <v>3444</v>
      </c>
      <c r="G278" t="s">
        <v>2851</v>
      </c>
      <c r="H278" t="s">
        <v>3443</v>
      </c>
      <c r="I278" t="s">
        <v>4666</v>
      </c>
      <c r="J278" t="s">
        <v>5470</v>
      </c>
      <c r="K278" t="s">
        <v>214</v>
      </c>
    </row>
    <row r="279" spans="1:11">
      <c r="A279" s="69" t="s">
        <v>5453</v>
      </c>
      <c r="B279" t="s">
        <v>93</v>
      </c>
      <c r="C279" t="s">
        <v>3445</v>
      </c>
      <c r="D279" t="s">
        <v>95</v>
      </c>
      <c r="E279" t="s">
        <v>3297</v>
      </c>
      <c r="F279" t="s">
        <v>3446</v>
      </c>
      <c r="G279" t="s">
        <v>3663</v>
      </c>
      <c r="H279" t="s">
        <v>214</v>
      </c>
      <c r="I279" t="s">
        <v>4666</v>
      </c>
    </row>
    <row r="280" spans="1:11">
      <c r="A280" s="69" t="s">
        <v>5453</v>
      </c>
      <c r="B280" t="s">
        <v>93</v>
      </c>
      <c r="C280" t="s">
        <v>3447</v>
      </c>
      <c r="D280" t="s">
        <v>94</v>
      </c>
      <c r="E280" t="s">
        <v>3448</v>
      </c>
      <c r="G280" t="s">
        <v>3663</v>
      </c>
      <c r="H280" t="s">
        <v>214</v>
      </c>
      <c r="I280" t="s">
        <v>4666</v>
      </c>
    </row>
    <row r="281" spans="1:11">
      <c r="A281" s="69" t="s">
        <v>5453</v>
      </c>
      <c r="B281" t="s">
        <v>93</v>
      </c>
      <c r="C281" t="s">
        <v>3449</v>
      </c>
      <c r="D281" t="s">
        <v>94</v>
      </c>
      <c r="E281" t="s">
        <v>3450</v>
      </c>
      <c r="F281" t="s">
        <v>3451</v>
      </c>
      <c r="G281" t="s">
        <v>3663</v>
      </c>
      <c r="H281" t="s">
        <v>214</v>
      </c>
      <c r="I281" t="s">
        <v>4666</v>
      </c>
    </row>
    <row r="282" spans="1:11">
      <c r="A282" s="69" t="s">
        <v>5453</v>
      </c>
      <c r="B282" t="s">
        <v>93</v>
      </c>
      <c r="C282" t="s">
        <v>3452</v>
      </c>
      <c r="D282" t="s">
        <v>94</v>
      </c>
      <c r="E282" t="s">
        <v>3453</v>
      </c>
      <c r="F282" t="s">
        <v>3454</v>
      </c>
      <c r="G282" t="s">
        <v>3663</v>
      </c>
      <c r="H282" t="s">
        <v>214</v>
      </c>
      <c r="I282" t="s">
        <v>4666</v>
      </c>
    </row>
    <row r="283" spans="1:11">
      <c r="A283" s="69" t="s">
        <v>5453</v>
      </c>
      <c r="B283" t="s">
        <v>99</v>
      </c>
      <c r="C283" t="s">
        <v>3456</v>
      </c>
      <c r="D283" t="s">
        <v>100</v>
      </c>
      <c r="E283" t="s">
        <v>3457</v>
      </c>
      <c r="F283" t="s">
        <v>3458</v>
      </c>
      <c r="G283" t="s">
        <v>3663</v>
      </c>
      <c r="H283" t="s">
        <v>214</v>
      </c>
      <c r="I283" t="s">
        <v>4670</v>
      </c>
    </row>
    <row r="284" spans="1:11">
      <c r="A284" s="69" t="s">
        <v>5453</v>
      </c>
      <c r="B284" t="s">
        <v>99</v>
      </c>
      <c r="C284" t="s">
        <v>3076</v>
      </c>
      <c r="D284" t="s">
        <v>103</v>
      </c>
      <c r="E284" t="s">
        <v>2921</v>
      </c>
      <c r="G284" t="s">
        <v>3663</v>
      </c>
      <c r="H284" t="s">
        <v>3564</v>
      </c>
      <c r="I284" t="s">
        <v>4670</v>
      </c>
    </row>
    <row r="285" spans="1:11">
      <c r="A285" s="69" t="s">
        <v>5453</v>
      </c>
      <c r="B285" t="s">
        <v>99</v>
      </c>
      <c r="C285" t="s">
        <v>3077</v>
      </c>
      <c r="D285" t="s">
        <v>101</v>
      </c>
      <c r="E285" t="s">
        <v>3078</v>
      </c>
      <c r="F285" t="s">
        <v>3079</v>
      </c>
      <c r="G285" t="s">
        <v>3663</v>
      </c>
      <c r="H285" t="s">
        <v>214</v>
      </c>
      <c r="I285" t="s">
        <v>4670</v>
      </c>
    </row>
    <row r="286" spans="1:11">
      <c r="A286" s="69" t="s">
        <v>5453</v>
      </c>
      <c r="B286" t="s">
        <v>99</v>
      </c>
      <c r="C286" t="s">
        <v>3080</v>
      </c>
      <c r="D286" t="s">
        <v>3020</v>
      </c>
      <c r="E286" t="s">
        <v>2921</v>
      </c>
      <c r="G286" t="s">
        <v>3663</v>
      </c>
      <c r="H286" t="s">
        <v>3564</v>
      </c>
      <c r="I286" t="s">
        <v>4670</v>
      </c>
    </row>
    <row r="287" spans="1:11">
      <c r="A287" s="69" t="s">
        <v>5453</v>
      </c>
      <c r="B287" t="s">
        <v>99</v>
      </c>
      <c r="C287" t="s">
        <v>3459</v>
      </c>
      <c r="D287" t="s">
        <v>3020</v>
      </c>
      <c r="E287" t="s">
        <v>214</v>
      </c>
      <c r="G287" t="s">
        <v>3663</v>
      </c>
      <c r="H287" t="s">
        <v>214</v>
      </c>
      <c r="I287" t="s">
        <v>4670</v>
      </c>
    </row>
    <row r="288" spans="1:11">
      <c r="A288" s="69" t="s">
        <v>5454</v>
      </c>
      <c r="B288" t="s">
        <v>62</v>
      </c>
      <c r="C288" t="s">
        <v>3103</v>
      </c>
      <c r="D288" t="s">
        <v>35</v>
      </c>
      <c r="E288" t="s">
        <v>3104</v>
      </c>
      <c r="F288" t="s">
        <v>3106</v>
      </c>
      <c r="G288" t="s">
        <v>2869</v>
      </c>
      <c r="H288" t="s">
        <v>1330</v>
      </c>
      <c r="I288" t="s">
        <v>4603</v>
      </c>
      <c r="J288" t="s">
        <v>5465</v>
      </c>
      <c r="K288" t="s">
        <v>228</v>
      </c>
    </row>
    <row r="289" spans="1:11">
      <c r="A289" s="69" t="s">
        <v>5454</v>
      </c>
      <c r="B289" t="s">
        <v>70</v>
      </c>
      <c r="C289" t="s">
        <v>2969</v>
      </c>
      <c r="D289" t="s">
        <v>35</v>
      </c>
      <c r="E289" t="s">
        <v>2921</v>
      </c>
      <c r="G289" t="s">
        <v>3663</v>
      </c>
      <c r="H289" t="s">
        <v>2922</v>
      </c>
      <c r="I289" t="s">
        <v>4611</v>
      </c>
    </row>
    <row r="290" spans="1:11">
      <c r="A290" s="69" t="s">
        <v>5454</v>
      </c>
      <c r="B290" t="s">
        <v>7</v>
      </c>
      <c r="C290" t="s">
        <v>3016</v>
      </c>
      <c r="D290" t="s">
        <v>10</v>
      </c>
      <c r="E290" t="s">
        <v>2925</v>
      </c>
      <c r="F290" t="s">
        <v>3017</v>
      </c>
      <c r="G290" t="s">
        <v>3663</v>
      </c>
      <c r="H290" t="s">
        <v>2918</v>
      </c>
      <c r="I290" t="s">
        <v>4630</v>
      </c>
    </row>
    <row r="291" spans="1:11">
      <c r="A291" s="69" t="s">
        <v>5454</v>
      </c>
      <c r="B291" t="s">
        <v>7</v>
      </c>
      <c r="C291" t="s">
        <v>3340</v>
      </c>
      <c r="D291" t="s">
        <v>3020</v>
      </c>
      <c r="E291" t="s">
        <v>1330</v>
      </c>
      <c r="G291" t="s">
        <v>2869</v>
      </c>
      <c r="H291" t="s">
        <v>1330</v>
      </c>
      <c r="I291" t="s">
        <v>4630</v>
      </c>
      <c r="J291" t="s">
        <v>5465</v>
      </c>
      <c r="K291" t="s">
        <v>228</v>
      </c>
    </row>
    <row r="292" spans="1:11">
      <c r="A292" s="69" t="s">
        <v>5454</v>
      </c>
      <c r="B292" t="s">
        <v>7</v>
      </c>
      <c r="C292" t="s">
        <v>3341</v>
      </c>
      <c r="E292" t="s">
        <v>3342</v>
      </c>
      <c r="G292" t="s">
        <v>2869</v>
      </c>
      <c r="H292" t="s">
        <v>1330</v>
      </c>
      <c r="I292" t="s">
        <v>4630</v>
      </c>
      <c r="J292" t="s">
        <v>5465</v>
      </c>
      <c r="K292" t="s">
        <v>228</v>
      </c>
    </row>
    <row r="293" spans="1:11">
      <c r="A293" s="69" t="s">
        <v>5454</v>
      </c>
      <c r="B293" t="s">
        <v>23</v>
      </c>
      <c r="C293" t="s">
        <v>3019</v>
      </c>
      <c r="D293" t="s">
        <v>3020</v>
      </c>
      <c r="E293" t="s">
        <v>2921</v>
      </c>
      <c r="G293" t="s">
        <v>3663</v>
      </c>
      <c r="H293" t="s">
        <v>2922</v>
      </c>
      <c r="I293" t="s">
        <v>4634</v>
      </c>
    </row>
    <row r="294" spans="1:11">
      <c r="A294" s="69" t="s">
        <v>5454</v>
      </c>
      <c r="B294" t="s">
        <v>50</v>
      </c>
      <c r="C294" t="s">
        <v>3022</v>
      </c>
      <c r="D294" t="s">
        <v>26</v>
      </c>
      <c r="E294" t="s">
        <v>2921</v>
      </c>
      <c r="G294" t="s">
        <v>3663</v>
      </c>
      <c r="H294" t="s">
        <v>2922</v>
      </c>
      <c r="I294" t="s">
        <v>4646</v>
      </c>
    </row>
    <row r="295" spans="1:11">
      <c r="A295" s="69" t="s">
        <v>5454</v>
      </c>
      <c r="B295" t="s">
        <v>50</v>
      </c>
      <c r="C295" t="s">
        <v>3023</v>
      </c>
      <c r="D295" t="s">
        <v>26</v>
      </c>
      <c r="E295" t="s">
        <v>2921</v>
      </c>
      <c r="G295" t="s">
        <v>3663</v>
      </c>
      <c r="H295" t="s">
        <v>2922</v>
      </c>
      <c r="I295" t="s">
        <v>4646</v>
      </c>
    </row>
    <row r="296" spans="1:11">
      <c r="A296" s="69" t="s">
        <v>5454</v>
      </c>
      <c r="B296" t="s">
        <v>50</v>
      </c>
      <c r="C296" t="s">
        <v>3024</v>
      </c>
      <c r="D296" t="s">
        <v>26</v>
      </c>
      <c r="E296" t="s">
        <v>2921</v>
      </c>
      <c r="G296" t="s">
        <v>3663</v>
      </c>
      <c r="H296" t="s">
        <v>2922</v>
      </c>
      <c r="I296" t="s">
        <v>4646</v>
      </c>
    </row>
    <row r="297" spans="1:11">
      <c r="A297" s="69" t="s">
        <v>5454</v>
      </c>
      <c r="B297" t="s">
        <v>50</v>
      </c>
      <c r="C297" t="s">
        <v>3025</v>
      </c>
      <c r="D297" t="s">
        <v>26</v>
      </c>
      <c r="E297" t="s">
        <v>2921</v>
      </c>
      <c r="G297" t="s">
        <v>3663</v>
      </c>
      <c r="H297" t="s">
        <v>2922</v>
      </c>
      <c r="I297" t="s">
        <v>4646</v>
      </c>
    </row>
    <row r="298" spans="1:11">
      <c r="A298" s="69" t="s">
        <v>5454</v>
      </c>
      <c r="B298" t="s">
        <v>61</v>
      </c>
      <c r="C298" t="s">
        <v>3030</v>
      </c>
      <c r="D298" t="s">
        <v>3020</v>
      </c>
      <c r="E298" t="s">
        <v>2921</v>
      </c>
      <c r="G298" t="s">
        <v>3663</v>
      </c>
      <c r="H298" t="s">
        <v>2922</v>
      </c>
      <c r="I298" t="s">
        <v>4648</v>
      </c>
    </row>
    <row r="299" spans="1:11">
      <c r="A299" s="69" t="s">
        <v>5454</v>
      </c>
      <c r="B299" t="s">
        <v>61</v>
      </c>
      <c r="C299" t="s">
        <v>3031</v>
      </c>
      <c r="D299" t="s">
        <v>3020</v>
      </c>
      <c r="E299" t="s">
        <v>2921</v>
      </c>
      <c r="G299" t="s">
        <v>3663</v>
      </c>
      <c r="H299" t="s">
        <v>2922</v>
      </c>
      <c r="I299" t="s">
        <v>4648</v>
      </c>
    </row>
    <row r="300" spans="1:11">
      <c r="A300" s="69" t="s">
        <v>5454</v>
      </c>
      <c r="B300" t="s">
        <v>61</v>
      </c>
      <c r="C300" t="s">
        <v>3032</v>
      </c>
      <c r="D300" t="s">
        <v>3020</v>
      </c>
      <c r="E300" t="s">
        <v>2921</v>
      </c>
      <c r="G300" t="s">
        <v>3663</v>
      </c>
      <c r="H300" t="s">
        <v>2922</v>
      </c>
      <c r="I300" t="s">
        <v>4648</v>
      </c>
    </row>
    <row r="301" spans="1:11">
      <c r="A301" s="69" t="s">
        <v>5454</v>
      </c>
      <c r="B301" t="s">
        <v>74</v>
      </c>
      <c r="C301" t="s">
        <v>3037</v>
      </c>
      <c r="D301" t="s">
        <v>3020</v>
      </c>
      <c r="E301" t="s">
        <v>2921</v>
      </c>
      <c r="G301" t="s">
        <v>3663</v>
      </c>
      <c r="H301" t="s">
        <v>2922</v>
      </c>
      <c r="I301" t="s">
        <v>4650</v>
      </c>
    </row>
    <row r="302" spans="1:11">
      <c r="A302" s="69" t="s">
        <v>5454</v>
      </c>
      <c r="B302" t="s">
        <v>74</v>
      </c>
      <c r="C302" t="s">
        <v>3038</v>
      </c>
      <c r="D302" t="s">
        <v>3020</v>
      </c>
      <c r="E302" t="s">
        <v>2921</v>
      </c>
      <c r="G302" t="s">
        <v>3663</v>
      </c>
      <c r="H302" t="s">
        <v>2922</v>
      </c>
      <c r="I302" t="s">
        <v>4650</v>
      </c>
    </row>
    <row r="303" spans="1:11">
      <c r="A303" s="69" t="s">
        <v>5454</v>
      </c>
      <c r="B303" t="s">
        <v>87</v>
      </c>
      <c r="C303" t="s">
        <v>3040</v>
      </c>
      <c r="D303" t="s">
        <v>3041</v>
      </c>
      <c r="E303" t="s">
        <v>2925</v>
      </c>
      <c r="F303" t="s">
        <v>3042</v>
      </c>
      <c r="G303" t="s">
        <v>3663</v>
      </c>
      <c r="H303" t="s">
        <v>2918</v>
      </c>
      <c r="I303" t="s">
        <v>4658</v>
      </c>
    </row>
    <row r="304" spans="1:11">
      <c r="A304" s="69" t="s">
        <v>5454</v>
      </c>
      <c r="B304" t="s">
        <v>87</v>
      </c>
      <c r="C304" t="s">
        <v>3043</v>
      </c>
      <c r="D304" t="s">
        <v>3044</v>
      </c>
      <c r="E304" t="s">
        <v>2925</v>
      </c>
      <c r="F304" t="s">
        <v>3045</v>
      </c>
      <c r="G304" t="s">
        <v>3663</v>
      </c>
      <c r="H304" t="s">
        <v>2918</v>
      </c>
      <c r="I304" t="s">
        <v>4658</v>
      </c>
    </row>
    <row r="305" spans="1:11">
      <c r="A305" s="69" t="s">
        <v>5454</v>
      </c>
      <c r="B305" t="s">
        <v>87</v>
      </c>
      <c r="C305" t="s">
        <v>3051</v>
      </c>
      <c r="D305" t="s">
        <v>89</v>
      </c>
      <c r="E305" t="s">
        <v>2925</v>
      </c>
      <c r="F305" t="s">
        <v>3052</v>
      </c>
      <c r="G305" t="s">
        <v>3663</v>
      </c>
      <c r="H305" t="s">
        <v>2918</v>
      </c>
      <c r="I305" t="s">
        <v>4658</v>
      </c>
    </row>
    <row r="306" spans="1:11">
      <c r="A306" s="69" t="s">
        <v>5454</v>
      </c>
      <c r="B306" t="s">
        <v>87</v>
      </c>
      <c r="C306" t="s">
        <v>3057</v>
      </c>
      <c r="D306" t="s">
        <v>3020</v>
      </c>
      <c r="E306" t="s">
        <v>2960</v>
      </c>
      <c r="G306" t="s">
        <v>3663</v>
      </c>
      <c r="H306" t="s">
        <v>2961</v>
      </c>
      <c r="I306" t="s">
        <v>4658</v>
      </c>
    </row>
    <row r="307" spans="1:11">
      <c r="A307" s="69" t="s">
        <v>5454</v>
      </c>
      <c r="B307" t="s">
        <v>87</v>
      </c>
      <c r="C307" t="s">
        <v>3058</v>
      </c>
      <c r="D307" t="s">
        <v>3020</v>
      </c>
      <c r="E307" t="s">
        <v>2925</v>
      </c>
      <c r="G307" t="s">
        <v>3663</v>
      </c>
      <c r="H307" t="s">
        <v>2918</v>
      </c>
      <c r="I307" t="s">
        <v>4658</v>
      </c>
    </row>
    <row r="308" spans="1:11">
      <c r="A308" s="69" t="s">
        <v>5454</v>
      </c>
      <c r="B308" t="s">
        <v>87</v>
      </c>
      <c r="C308" t="s">
        <v>3059</v>
      </c>
      <c r="D308" t="s">
        <v>3060</v>
      </c>
      <c r="E308" t="s">
        <v>2921</v>
      </c>
      <c r="G308" t="s">
        <v>3663</v>
      </c>
      <c r="H308" t="s">
        <v>2922</v>
      </c>
      <c r="I308" t="s">
        <v>4658</v>
      </c>
    </row>
    <row r="309" spans="1:11">
      <c r="A309" s="69" t="s">
        <v>5454</v>
      </c>
      <c r="B309" t="s">
        <v>87</v>
      </c>
      <c r="C309" t="s">
        <v>3059</v>
      </c>
      <c r="D309" t="s">
        <v>3060</v>
      </c>
      <c r="E309" t="s">
        <v>2921</v>
      </c>
      <c r="G309" t="s">
        <v>3663</v>
      </c>
      <c r="H309" t="s">
        <v>2922</v>
      </c>
      <c r="I309" t="s">
        <v>4658</v>
      </c>
    </row>
    <row r="310" spans="1:11">
      <c r="A310" s="69" t="s">
        <v>5454</v>
      </c>
      <c r="B310" t="s">
        <v>88</v>
      </c>
      <c r="C310" t="s">
        <v>3062</v>
      </c>
      <c r="D310" t="s">
        <v>3020</v>
      </c>
      <c r="E310" t="s">
        <v>2925</v>
      </c>
      <c r="G310" t="s">
        <v>3663</v>
      </c>
      <c r="H310" t="s">
        <v>2918</v>
      </c>
      <c r="I310" t="s">
        <v>4662</v>
      </c>
    </row>
    <row r="311" spans="1:11">
      <c r="A311" s="69" t="s">
        <v>5454</v>
      </c>
      <c r="B311" t="s">
        <v>93</v>
      </c>
      <c r="C311" t="s">
        <v>3441</v>
      </c>
      <c r="D311" t="s">
        <v>95</v>
      </c>
      <c r="E311" t="s">
        <v>3442</v>
      </c>
      <c r="F311" t="s">
        <v>3444</v>
      </c>
      <c r="G311" t="s">
        <v>2869</v>
      </c>
      <c r="H311" t="s">
        <v>3443</v>
      </c>
      <c r="I311" t="s">
        <v>4666</v>
      </c>
      <c r="J311" t="s">
        <v>5465</v>
      </c>
      <c r="K311" t="s">
        <v>228</v>
      </c>
    </row>
    <row r="312" spans="1:11">
      <c r="A312" s="69" t="s">
        <v>5454</v>
      </c>
      <c r="B312" t="s">
        <v>99</v>
      </c>
      <c r="C312" t="s">
        <v>3074</v>
      </c>
      <c r="D312" t="s">
        <v>3020</v>
      </c>
      <c r="E312" t="s">
        <v>2925</v>
      </c>
      <c r="F312" t="s">
        <v>3075</v>
      </c>
      <c r="G312" t="s">
        <v>3663</v>
      </c>
      <c r="H312" t="s">
        <v>2918</v>
      </c>
      <c r="I312" t="s">
        <v>4670</v>
      </c>
    </row>
    <row r="313" spans="1:11">
      <c r="A313" s="69" t="s">
        <v>5454</v>
      </c>
      <c r="B313" t="s">
        <v>99</v>
      </c>
      <c r="C313" t="s">
        <v>3076</v>
      </c>
      <c r="D313" t="s">
        <v>103</v>
      </c>
      <c r="E313" t="s">
        <v>2921</v>
      </c>
      <c r="G313" t="s">
        <v>3663</v>
      </c>
      <c r="H313" t="s">
        <v>2922</v>
      </c>
      <c r="I313" t="s">
        <v>4670</v>
      </c>
    </row>
    <row r="314" spans="1:11">
      <c r="A314" s="69" t="s">
        <v>5454</v>
      </c>
      <c r="B314" t="s">
        <v>99</v>
      </c>
      <c r="C314" t="s">
        <v>3077</v>
      </c>
      <c r="D314" t="s">
        <v>101</v>
      </c>
      <c r="E314" t="s">
        <v>3078</v>
      </c>
      <c r="F314" t="s">
        <v>3079</v>
      </c>
      <c r="G314" t="s">
        <v>3663</v>
      </c>
      <c r="H314" t="s">
        <v>2918</v>
      </c>
      <c r="I314" t="s">
        <v>4670</v>
      </c>
    </row>
    <row r="315" spans="1:11">
      <c r="A315" s="69" t="s">
        <v>5454</v>
      </c>
      <c r="B315" t="s">
        <v>99</v>
      </c>
      <c r="C315" t="s">
        <v>3080</v>
      </c>
      <c r="D315" t="s">
        <v>3020</v>
      </c>
      <c r="E315" t="s">
        <v>2921</v>
      </c>
      <c r="G315" t="s">
        <v>3663</v>
      </c>
      <c r="H315" t="s">
        <v>2922</v>
      </c>
      <c r="I315" t="s">
        <v>4670</v>
      </c>
    </row>
    <row r="316" spans="1:11">
      <c r="A316" s="69" t="s">
        <v>5458</v>
      </c>
      <c r="B316" t="s">
        <v>62</v>
      </c>
      <c r="C316" t="s">
        <v>3103</v>
      </c>
      <c r="D316" t="s">
        <v>35</v>
      </c>
      <c r="E316" t="s">
        <v>3104</v>
      </c>
      <c r="F316" t="s">
        <v>3106</v>
      </c>
      <c r="G316" t="s">
        <v>3663</v>
      </c>
      <c r="H316" t="s">
        <v>3342</v>
      </c>
      <c r="I316" t="s">
        <v>4603</v>
      </c>
    </row>
    <row r="317" spans="1:11">
      <c r="A317" s="69" t="s">
        <v>5458</v>
      </c>
      <c r="B317" t="s">
        <v>62</v>
      </c>
      <c r="C317" t="s">
        <v>3108</v>
      </c>
      <c r="D317" t="s">
        <v>36</v>
      </c>
      <c r="E317" t="s">
        <v>214</v>
      </c>
      <c r="F317" t="s">
        <v>3109</v>
      </c>
      <c r="G317" t="s">
        <v>3663</v>
      </c>
      <c r="H317" t="s">
        <v>214</v>
      </c>
      <c r="I317" t="s">
        <v>4603</v>
      </c>
    </row>
    <row r="318" spans="1:11">
      <c r="A318" s="69" t="s">
        <v>5458</v>
      </c>
      <c r="B318" t="s">
        <v>62</v>
      </c>
      <c r="C318" t="s">
        <v>3131</v>
      </c>
      <c r="D318" t="s">
        <v>36</v>
      </c>
      <c r="E318" t="s">
        <v>3083</v>
      </c>
      <c r="G318" t="s">
        <v>3663</v>
      </c>
      <c r="H318" t="s">
        <v>3083</v>
      </c>
      <c r="I318" t="s">
        <v>4603</v>
      </c>
    </row>
    <row r="319" spans="1:11">
      <c r="A319" s="69" t="s">
        <v>5458</v>
      </c>
      <c r="B319" t="s">
        <v>62</v>
      </c>
      <c r="C319" t="s">
        <v>3134</v>
      </c>
      <c r="D319" t="s">
        <v>33</v>
      </c>
      <c r="E319" t="s">
        <v>3083</v>
      </c>
      <c r="G319" t="s">
        <v>3663</v>
      </c>
      <c r="H319" t="s">
        <v>3083</v>
      </c>
      <c r="I319" t="s">
        <v>4603</v>
      </c>
    </row>
    <row r="320" spans="1:11">
      <c r="A320" s="69" t="s">
        <v>5458</v>
      </c>
      <c r="B320" t="s">
        <v>70</v>
      </c>
      <c r="C320" t="s">
        <v>2969</v>
      </c>
      <c r="D320" t="s">
        <v>35</v>
      </c>
      <c r="E320" t="s">
        <v>2921</v>
      </c>
      <c r="G320" t="s">
        <v>3663</v>
      </c>
      <c r="H320" t="s">
        <v>3564</v>
      </c>
      <c r="I320" t="s">
        <v>4611</v>
      </c>
    </row>
    <row r="321" spans="1:11">
      <c r="A321" s="69" t="s">
        <v>5458</v>
      </c>
      <c r="B321" t="s">
        <v>73</v>
      </c>
      <c r="C321" t="s">
        <v>3227</v>
      </c>
      <c r="D321" t="s">
        <v>36</v>
      </c>
      <c r="E321" t="s">
        <v>3083</v>
      </c>
      <c r="F321" t="s">
        <v>3228</v>
      </c>
      <c r="G321" t="s">
        <v>3663</v>
      </c>
      <c r="H321" t="s">
        <v>3083</v>
      </c>
      <c r="I321" t="s">
        <v>4619</v>
      </c>
    </row>
    <row r="322" spans="1:11">
      <c r="A322" s="69" t="s">
        <v>5458</v>
      </c>
      <c r="B322" t="s">
        <v>73</v>
      </c>
      <c r="C322" t="s">
        <v>3232</v>
      </c>
      <c r="D322" t="s">
        <v>36</v>
      </c>
      <c r="E322" t="s">
        <v>214</v>
      </c>
      <c r="F322" t="s">
        <v>3233</v>
      </c>
      <c r="G322" t="s">
        <v>3663</v>
      </c>
      <c r="H322" t="s">
        <v>214</v>
      </c>
      <c r="I322" t="s">
        <v>4619</v>
      </c>
    </row>
    <row r="323" spans="1:11">
      <c r="A323" s="69" t="s">
        <v>5458</v>
      </c>
      <c r="B323" t="s">
        <v>73</v>
      </c>
      <c r="C323" t="s">
        <v>3271</v>
      </c>
      <c r="D323" t="s">
        <v>36</v>
      </c>
      <c r="E323" t="s">
        <v>3083</v>
      </c>
      <c r="G323" t="s">
        <v>3663</v>
      </c>
      <c r="H323" t="s">
        <v>3083</v>
      </c>
      <c r="I323" t="s">
        <v>4619</v>
      </c>
    </row>
    <row r="324" spans="1:11">
      <c r="A324" s="69" t="s">
        <v>5458</v>
      </c>
      <c r="B324" t="s">
        <v>79</v>
      </c>
      <c r="C324" t="s">
        <v>3277</v>
      </c>
      <c r="D324" t="s">
        <v>33</v>
      </c>
      <c r="E324" t="s">
        <v>3083</v>
      </c>
      <c r="F324" t="s">
        <v>3278</v>
      </c>
      <c r="G324" t="s">
        <v>3663</v>
      </c>
      <c r="H324" t="s">
        <v>3083</v>
      </c>
      <c r="I324" t="s">
        <v>4623</v>
      </c>
    </row>
    <row r="325" spans="1:11">
      <c r="A325" s="69" t="s">
        <v>5458</v>
      </c>
      <c r="B325" t="s">
        <v>79</v>
      </c>
      <c r="C325" t="s">
        <v>3299</v>
      </c>
      <c r="D325" t="s">
        <v>33</v>
      </c>
      <c r="E325" t="s">
        <v>214</v>
      </c>
      <c r="G325" t="s">
        <v>3663</v>
      </c>
      <c r="H325" t="s">
        <v>214</v>
      </c>
      <c r="I325" t="s">
        <v>4623</v>
      </c>
    </row>
    <row r="326" spans="1:11">
      <c r="A326" s="69" t="s">
        <v>5458</v>
      </c>
      <c r="B326" t="s">
        <v>7</v>
      </c>
      <c r="C326" t="s">
        <v>3340</v>
      </c>
      <c r="D326" t="s">
        <v>3020</v>
      </c>
      <c r="E326" t="s">
        <v>1330</v>
      </c>
      <c r="G326" t="s">
        <v>2878</v>
      </c>
      <c r="H326" t="s">
        <v>1330</v>
      </c>
      <c r="I326" t="s">
        <v>4630</v>
      </c>
      <c r="J326" t="s">
        <v>5471</v>
      </c>
      <c r="K326" t="s">
        <v>214</v>
      </c>
    </row>
    <row r="327" spans="1:11">
      <c r="A327" s="69" t="s">
        <v>5458</v>
      </c>
      <c r="B327" t="s">
        <v>7</v>
      </c>
      <c r="C327" t="s">
        <v>3341</v>
      </c>
      <c r="E327" t="s">
        <v>3342</v>
      </c>
      <c r="G327" t="s">
        <v>3663</v>
      </c>
      <c r="H327" t="s">
        <v>3342</v>
      </c>
      <c r="I327" t="s">
        <v>4630</v>
      </c>
    </row>
    <row r="328" spans="1:11">
      <c r="A328" s="69" t="s">
        <v>5458</v>
      </c>
      <c r="B328" t="s">
        <v>7</v>
      </c>
      <c r="C328" t="s">
        <v>3343</v>
      </c>
      <c r="D328" t="s">
        <v>3344</v>
      </c>
      <c r="E328" t="s">
        <v>3083</v>
      </c>
      <c r="F328" t="s">
        <v>3345</v>
      </c>
      <c r="G328" t="s">
        <v>3663</v>
      </c>
      <c r="H328" t="s">
        <v>3083</v>
      </c>
      <c r="I328" t="s">
        <v>4630</v>
      </c>
    </row>
    <row r="329" spans="1:11">
      <c r="A329" s="69" t="s">
        <v>5458</v>
      </c>
      <c r="B329" t="s">
        <v>7</v>
      </c>
      <c r="C329" t="s">
        <v>3346</v>
      </c>
      <c r="E329" t="s">
        <v>214</v>
      </c>
      <c r="G329" t="s">
        <v>3663</v>
      </c>
      <c r="H329" t="s">
        <v>214</v>
      </c>
      <c r="I329" t="s">
        <v>4630</v>
      </c>
    </row>
    <row r="330" spans="1:11">
      <c r="A330" s="69" t="s">
        <v>5458</v>
      </c>
      <c r="B330" t="s">
        <v>23</v>
      </c>
      <c r="C330" t="s">
        <v>3348</v>
      </c>
      <c r="D330" t="s">
        <v>26</v>
      </c>
      <c r="E330" t="s">
        <v>214</v>
      </c>
      <c r="G330" t="s">
        <v>3663</v>
      </c>
      <c r="H330" t="s">
        <v>214</v>
      </c>
      <c r="I330" t="s">
        <v>4634</v>
      </c>
    </row>
    <row r="331" spans="1:11">
      <c r="A331" s="69" t="s">
        <v>5458</v>
      </c>
      <c r="B331" t="s">
        <v>23</v>
      </c>
      <c r="C331" t="s">
        <v>3349</v>
      </c>
      <c r="D331" t="s">
        <v>3350</v>
      </c>
      <c r="E331" t="s">
        <v>214</v>
      </c>
      <c r="F331" t="s">
        <v>3351</v>
      </c>
      <c r="G331" t="s">
        <v>3663</v>
      </c>
      <c r="H331" t="s">
        <v>214</v>
      </c>
      <c r="I331" t="s">
        <v>4634</v>
      </c>
    </row>
    <row r="332" spans="1:11">
      <c r="A332" s="69" t="s">
        <v>5458</v>
      </c>
      <c r="B332" t="s">
        <v>23</v>
      </c>
      <c r="C332" t="s">
        <v>3352</v>
      </c>
      <c r="D332" t="s">
        <v>3350</v>
      </c>
      <c r="E332" t="s">
        <v>214</v>
      </c>
      <c r="G332" t="s">
        <v>3663</v>
      </c>
      <c r="H332" t="s">
        <v>214</v>
      </c>
      <c r="I332" t="s">
        <v>4634</v>
      </c>
    </row>
    <row r="333" spans="1:11">
      <c r="A333" s="69" t="s">
        <v>5458</v>
      </c>
      <c r="B333" t="s">
        <v>23</v>
      </c>
      <c r="C333" t="s">
        <v>3353</v>
      </c>
      <c r="D333" t="s">
        <v>28</v>
      </c>
      <c r="E333" t="s">
        <v>214</v>
      </c>
      <c r="F333" t="s">
        <v>3354</v>
      </c>
      <c r="G333" t="s">
        <v>3663</v>
      </c>
      <c r="H333" t="s">
        <v>214</v>
      </c>
      <c r="I333" t="s">
        <v>4634</v>
      </c>
    </row>
    <row r="334" spans="1:11">
      <c r="A334" s="69" t="s">
        <v>5458</v>
      </c>
      <c r="B334" t="s">
        <v>23</v>
      </c>
      <c r="C334" t="s">
        <v>3019</v>
      </c>
      <c r="D334" t="s">
        <v>3020</v>
      </c>
      <c r="E334" t="s">
        <v>2921</v>
      </c>
      <c r="G334" t="s">
        <v>3663</v>
      </c>
      <c r="H334" t="s">
        <v>3564</v>
      </c>
      <c r="I334" t="s">
        <v>4634</v>
      </c>
    </row>
    <row r="335" spans="1:11">
      <c r="A335" s="69" t="s">
        <v>5458</v>
      </c>
      <c r="B335" t="s">
        <v>4371</v>
      </c>
      <c r="C335" t="s">
        <v>3356</v>
      </c>
      <c r="D335" t="s">
        <v>3047</v>
      </c>
      <c r="E335" t="s">
        <v>214</v>
      </c>
      <c r="G335" t="s">
        <v>3663</v>
      </c>
      <c r="H335" t="s">
        <v>214</v>
      </c>
      <c r="I335" t="s">
        <v>4638</v>
      </c>
    </row>
    <row r="336" spans="1:11">
      <c r="A336" s="69" t="s">
        <v>5458</v>
      </c>
      <c r="B336" t="s">
        <v>4371</v>
      </c>
      <c r="C336" t="s">
        <v>3357</v>
      </c>
      <c r="D336" t="s">
        <v>3047</v>
      </c>
      <c r="E336" t="s">
        <v>3358</v>
      </c>
      <c r="G336" t="s">
        <v>3663</v>
      </c>
      <c r="H336" t="s">
        <v>214</v>
      </c>
      <c r="I336" t="s">
        <v>4638</v>
      </c>
    </row>
    <row r="337" spans="1:9">
      <c r="A337" s="69" t="s">
        <v>5458</v>
      </c>
      <c r="B337" t="s">
        <v>4371</v>
      </c>
      <c r="C337" t="s">
        <v>3359</v>
      </c>
      <c r="D337" t="s">
        <v>3047</v>
      </c>
      <c r="E337" t="s">
        <v>3297</v>
      </c>
      <c r="F337" t="s">
        <v>3360</v>
      </c>
      <c r="G337" t="s">
        <v>3663</v>
      </c>
      <c r="H337" t="s">
        <v>214</v>
      </c>
      <c r="I337" t="s">
        <v>4638</v>
      </c>
    </row>
    <row r="338" spans="1:9">
      <c r="A338" s="69" t="s">
        <v>5458</v>
      </c>
      <c r="B338" t="s">
        <v>4371</v>
      </c>
      <c r="C338" t="s">
        <v>3361</v>
      </c>
      <c r="D338" t="s">
        <v>3047</v>
      </c>
      <c r="E338" t="s">
        <v>214</v>
      </c>
      <c r="G338" t="s">
        <v>3663</v>
      </c>
      <c r="H338" t="s">
        <v>214</v>
      </c>
      <c r="I338" t="s">
        <v>4638</v>
      </c>
    </row>
    <row r="339" spans="1:9">
      <c r="A339" s="69" t="s">
        <v>5458</v>
      </c>
      <c r="B339" t="s">
        <v>47</v>
      </c>
      <c r="C339" t="s">
        <v>3363</v>
      </c>
      <c r="D339" t="s">
        <v>3364</v>
      </c>
      <c r="E339" t="s">
        <v>3365</v>
      </c>
      <c r="G339" t="s">
        <v>3663</v>
      </c>
      <c r="H339" t="s">
        <v>214</v>
      </c>
      <c r="I339" t="s">
        <v>4642</v>
      </c>
    </row>
    <row r="340" spans="1:9">
      <c r="A340" s="69" t="s">
        <v>5458</v>
      </c>
      <c r="B340" t="s">
        <v>47</v>
      </c>
      <c r="C340" t="s">
        <v>3368</v>
      </c>
      <c r="D340" t="s">
        <v>3369</v>
      </c>
      <c r="E340" t="s">
        <v>3370</v>
      </c>
      <c r="G340" t="s">
        <v>3663</v>
      </c>
      <c r="H340" t="s">
        <v>214</v>
      </c>
      <c r="I340" t="s">
        <v>4642</v>
      </c>
    </row>
    <row r="341" spans="1:9">
      <c r="A341" s="69" t="s">
        <v>5458</v>
      </c>
      <c r="B341" t="s">
        <v>47</v>
      </c>
      <c r="C341" t="s">
        <v>3371</v>
      </c>
      <c r="D341" t="s">
        <v>3372</v>
      </c>
      <c r="E341" t="s">
        <v>214</v>
      </c>
      <c r="G341" t="s">
        <v>3663</v>
      </c>
      <c r="H341" t="s">
        <v>214</v>
      </c>
      <c r="I341" t="s">
        <v>4642</v>
      </c>
    </row>
    <row r="342" spans="1:9">
      <c r="A342" s="69" t="s">
        <v>5458</v>
      </c>
      <c r="B342" t="s">
        <v>47</v>
      </c>
      <c r="C342" t="s">
        <v>3375</v>
      </c>
      <c r="D342" t="s">
        <v>3376</v>
      </c>
      <c r="E342" t="s">
        <v>214</v>
      </c>
      <c r="G342" t="s">
        <v>3663</v>
      </c>
      <c r="H342" t="s">
        <v>214</v>
      </c>
      <c r="I342" t="s">
        <v>4642</v>
      </c>
    </row>
    <row r="343" spans="1:9">
      <c r="A343" s="69" t="s">
        <v>5458</v>
      </c>
      <c r="B343" t="s">
        <v>47</v>
      </c>
      <c r="C343" t="s">
        <v>3377</v>
      </c>
      <c r="D343" t="s">
        <v>3372</v>
      </c>
      <c r="E343" t="s">
        <v>214</v>
      </c>
      <c r="G343" t="s">
        <v>3663</v>
      </c>
      <c r="H343" t="s">
        <v>214</v>
      </c>
      <c r="I343" t="s">
        <v>4642</v>
      </c>
    </row>
    <row r="344" spans="1:9">
      <c r="A344" s="69" t="s">
        <v>5458</v>
      </c>
      <c r="B344" t="s">
        <v>47</v>
      </c>
      <c r="C344" t="s">
        <v>3378</v>
      </c>
      <c r="D344" t="s">
        <v>3372</v>
      </c>
      <c r="E344" t="s">
        <v>214</v>
      </c>
      <c r="G344" t="s">
        <v>3663</v>
      </c>
      <c r="H344" t="s">
        <v>214</v>
      </c>
      <c r="I344" t="s">
        <v>4642</v>
      </c>
    </row>
    <row r="345" spans="1:9">
      <c r="A345" s="69" t="s">
        <v>5458</v>
      </c>
      <c r="B345" t="s">
        <v>50</v>
      </c>
      <c r="C345" t="s">
        <v>3380</v>
      </c>
      <c r="D345" t="s">
        <v>26</v>
      </c>
      <c r="E345" t="s">
        <v>214</v>
      </c>
      <c r="G345" t="s">
        <v>3663</v>
      </c>
      <c r="H345" t="s">
        <v>214</v>
      </c>
      <c r="I345" t="s">
        <v>4646</v>
      </c>
    </row>
    <row r="346" spans="1:9">
      <c r="A346" s="69" t="s">
        <v>5458</v>
      </c>
      <c r="B346" t="s">
        <v>50</v>
      </c>
      <c r="C346" t="s">
        <v>3022</v>
      </c>
      <c r="D346" t="s">
        <v>26</v>
      </c>
      <c r="E346" t="s">
        <v>2921</v>
      </c>
      <c r="G346" t="s">
        <v>3663</v>
      </c>
      <c r="H346" t="s">
        <v>3564</v>
      </c>
      <c r="I346" t="s">
        <v>4646</v>
      </c>
    </row>
    <row r="347" spans="1:9">
      <c r="A347" s="69" t="s">
        <v>5458</v>
      </c>
      <c r="B347" t="s">
        <v>50</v>
      </c>
      <c r="C347" t="s">
        <v>3023</v>
      </c>
      <c r="D347" t="s">
        <v>26</v>
      </c>
      <c r="E347" t="s">
        <v>2921</v>
      </c>
      <c r="G347" t="s">
        <v>3663</v>
      </c>
      <c r="H347" t="s">
        <v>3564</v>
      </c>
      <c r="I347" t="s">
        <v>4646</v>
      </c>
    </row>
    <row r="348" spans="1:9">
      <c r="A348" s="69" t="s">
        <v>5458</v>
      </c>
      <c r="B348" t="s">
        <v>50</v>
      </c>
      <c r="C348" t="s">
        <v>3024</v>
      </c>
      <c r="D348" t="s">
        <v>26</v>
      </c>
      <c r="E348" t="s">
        <v>2921</v>
      </c>
      <c r="G348" t="s">
        <v>3663</v>
      </c>
      <c r="H348" t="s">
        <v>3564</v>
      </c>
      <c r="I348" t="s">
        <v>4646</v>
      </c>
    </row>
    <row r="349" spans="1:9">
      <c r="A349" s="69" t="s">
        <v>5458</v>
      </c>
      <c r="B349" t="s">
        <v>50</v>
      </c>
      <c r="C349" t="s">
        <v>3025</v>
      </c>
      <c r="D349" t="s">
        <v>26</v>
      </c>
      <c r="E349" t="s">
        <v>2921</v>
      </c>
      <c r="G349" t="s">
        <v>3663</v>
      </c>
      <c r="H349" t="s">
        <v>3564</v>
      </c>
      <c r="I349" t="s">
        <v>4646</v>
      </c>
    </row>
    <row r="350" spans="1:9">
      <c r="A350" s="69" t="s">
        <v>5458</v>
      </c>
      <c r="B350" t="s">
        <v>50</v>
      </c>
      <c r="C350" t="s">
        <v>3381</v>
      </c>
      <c r="D350" t="s">
        <v>51</v>
      </c>
      <c r="E350" t="s">
        <v>214</v>
      </c>
      <c r="F350" t="s">
        <v>3382</v>
      </c>
      <c r="G350" t="s">
        <v>3663</v>
      </c>
      <c r="H350" t="s">
        <v>214</v>
      </c>
      <c r="I350" t="s">
        <v>4646</v>
      </c>
    </row>
    <row r="351" spans="1:9">
      <c r="A351" s="69" t="s">
        <v>5458</v>
      </c>
      <c r="B351" t="s">
        <v>50</v>
      </c>
      <c r="C351" t="s">
        <v>3383</v>
      </c>
      <c r="D351" t="s">
        <v>51</v>
      </c>
      <c r="E351" t="s">
        <v>214</v>
      </c>
      <c r="G351" t="s">
        <v>3663</v>
      </c>
      <c r="H351" t="s">
        <v>214</v>
      </c>
      <c r="I351" t="s">
        <v>4646</v>
      </c>
    </row>
    <row r="352" spans="1:9">
      <c r="A352" s="69" t="s">
        <v>5458</v>
      </c>
      <c r="B352" t="s">
        <v>61</v>
      </c>
      <c r="C352" t="s">
        <v>3385</v>
      </c>
      <c r="D352" t="s">
        <v>75</v>
      </c>
      <c r="E352" t="s">
        <v>214</v>
      </c>
      <c r="G352" t="s">
        <v>3663</v>
      </c>
      <c r="H352" t="s">
        <v>214</v>
      </c>
      <c r="I352" t="s">
        <v>4648</v>
      </c>
    </row>
    <row r="353" spans="1:9">
      <c r="A353" s="69" t="s">
        <v>5458</v>
      </c>
      <c r="B353" t="s">
        <v>61</v>
      </c>
      <c r="C353" t="s">
        <v>3386</v>
      </c>
      <c r="D353" t="s">
        <v>3387</v>
      </c>
      <c r="E353" t="s">
        <v>3365</v>
      </c>
      <c r="G353" t="s">
        <v>3663</v>
      </c>
      <c r="H353" t="s">
        <v>214</v>
      </c>
      <c r="I353" t="s">
        <v>4648</v>
      </c>
    </row>
    <row r="354" spans="1:9">
      <c r="A354" s="69" t="s">
        <v>5458</v>
      </c>
      <c r="B354" t="s">
        <v>61</v>
      </c>
      <c r="C354" t="s">
        <v>3388</v>
      </c>
      <c r="D354" t="s">
        <v>75</v>
      </c>
      <c r="E354" t="s">
        <v>3389</v>
      </c>
      <c r="F354" t="s">
        <v>3390</v>
      </c>
      <c r="G354" t="s">
        <v>3663</v>
      </c>
      <c r="H354" t="s">
        <v>214</v>
      </c>
      <c r="I354" t="s">
        <v>4648</v>
      </c>
    </row>
    <row r="355" spans="1:9">
      <c r="A355" s="69" t="s">
        <v>5458</v>
      </c>
      <c r="B355" t="s">
        <v>61</v>
      </c>
      <c r="C355" t="s">
        <v>3027</v>
      </c>
      <c r="D355" t="s">
        <v>3020</v>
      </c>
      <c r="E355" t="s">
        <v>3028</v>
      </c>
      <c r="G355" t="s">
        <v>3663</v>
      </c>
      <c r="H355" t="s">
        <v>214</v>
      </c>
      <c r="I355" t="s">
        <v>4648</v>
      </c>
    </row>
    <row r="356" spans="1:9">
      <c r="A356" s="69" t="s">
        <v>5458</v>
      </c>
      <c r="B356" t="s">
        <v>61</v>
      </c>
      <c r="C356" t="s">
        <v>3030</v>
      </c>
      <c r="D356" t="s">
        <v>3020</v>
      </c>
      <c r="E356" t="s">
        <v>2921</v>
      </c>
      <c r="G356" t="s">
        <v>3663</v>
      </c>
      <c r="H356" t="s">
        <v>3564</v>
      </c>
      <c r="I356" t="s">
        <v>4648</v>
      </c>
    </row>
    <row r="357" spans="1:9">
      <c r="A357" s="69" t="s">
        <v>5458</v>
      </c>
      <c r="B357" t="s">
        <v>61</v>
      </c>
      <c r="C357" t="s">
        <v>3031</v>
      </c>
      <c r="D357" t="s">
        <v>3020</v>
      </c>
      <c r="E357" t="s">
        <v>2921</v>
      </c>
      <c r="G357" t="s">
        <v>3663</v>
      </c>
      <c r="H357" t="s">
        <v>3564</v>
      </c>
      <c r="I357" t="s">
        <v>4648</v>
      </c>
    </row>
    <row r="358" spans="1:9">
      <c r="A358" s="69" t="s">
        <v>5458</v>
      </c>
      <c r="B358" t="s">
        <v>61</v>
      </c>
      <c r="C358" t="s">
        <v>3032</v>
      </c>
      <c r="D358" t="s">
        <v>3020</v>
      </c>
      <c r="E358" t="s">
        <v>2921</v>
      </c>
      <c r="G358" t="s">
        <v>3663</v>
      </c>
      <c r="H358" t="s">
        <v>3564</v>
      </c>
      <c r="I358" t="s">
        <v>4648</v>
      </c>
    </row>
    <row r="359" spans="1:9">
      <c r="A359" s="69" t="s">
        <v>5458</v>
      </c>
      <c r="B359" t="s">
        <v>61</v>
      </c>
      <c r="C359" t="s">
        <v>3391</v>
      </c>
      <c r="D359" t="s">
        <v>75</v>
      </c>
      <c r="E359" t="s">
        <v>3083</v>
      </c>
      <c r="G359" t="s">
        <v>3663</v>
      </c>
      <c r="H359" t="s">
        <v>3083</v>
      </c>
      <c r="I359" t="s">
        <v>4648</v>
      </c>
    </row>
    <row r="360" spans="1:9">
      <c r="A360" s="69" t="s">
        <v>5458</v>
      </c>
      <c r="B360" t="s">
        <v>61</v>
      </c>
      <c r="C360" t="s">
        <v>3392</v>
      </c>
      <c r="D360" t="s">
        <v>84</v>
      </c>
      <c r="E360" t="s">
        <v>214</v>
      </c>
      <c r="G360" t="s">
        <v>3663</v>
      </c>
      <c r="H360" t="s">
        <v>214</v>
      </c>
      <c r="I360" t="s">
        <v>4648</v>
      </c>
    </row>
    <row r="361" spans="1:9">
      <c r="A361" s="69" t="s">
        <v>5458</v>
      </c>
      <c r="B361" t="s">
        <v>61</v>
      </c>
      <c r="C361" t="s">
        <v>3393</v>
      </c>
      <c r="D361" t="s">
        <v>3387</v>
      </c>
      <c r="E361" t="s">
        <v>214</v>
      </c>
      <c r="G361" t="s">
        <v>3663</v>
      </c>
      <c r="H361" t="s">
        <v>214</v>
      </c>
      <c r="I361" t="s">
        <v>4648</v>
      </c>
    </row>
    <row r="362" spans="1:9">
      <c r="A362" s="69" t="s">
        <v>5458</v>
      </c>
      <c r="B362" t="s">
        <v>74</v>
      </c>
      <c r="C362" t="s">
        <v>3395</v>
      </c>
      <c r="D362" t="s">
        <v>3020</v>
      </c>
      <c r="E362" t="s">
        <v>3083</v>
      </c>
      <c r="G362" t="s">
        <v>3663</v>
      </c>
      <c r="H362" t="s">
        <v>3083</v>
      </c>
      <c r="I362" t="s">
        <v>4650</v>
      </c>
    </row>
    <row r="363" spans="1:9">
      <c r="A363" s="69" t="s">
        <v>5458</v>
      </c>
      <c r="B363" t="s">
        <v>74</v>
      </c>
      <c r="C363" t="s">
        <v>3396</v>
      </c>
      <c r="D363" t="s">
        <v>3020</v>
      </c>
      <c r="E363" t="s">
        <v>3397</v>
      </c>
      <c r="G363" t="s">
        <v>3663</v>
      </c>
      <c r="H363" t="s">
        <v>3083</v>
      </c>
      <c r="I363" t="s">
        <v>4650</v>
      </c>
    </row>
    <row r="364" spans="1:9">
      <c r="A364" s="69" t="s">
        <v>5458</v>
      </c>
      <c r="B364" t="s">
        <v>74</v>
      </c>
      <c r="C364" t="s">
        <v>3398</v>
      </c>
      <c r="D364" t="s">
        <v>75</v>
      </c>
      <c r="E364" t="s">
        <v>214</v>
      </c>
      <c r="G364" t="s">
        <v>3663</v>
      </c>
      <c r="H364" t="s">
        <v>214</v>
      </c>
      <c r="I364" t="s">
        <v>4650</v>
      </c>
    </row>
    <row r="365" spans="1:9">
      <c r="A365" s="69" t="s">
        <v>5458</v>
      </c>
      <c r="B365" t="s">
        <v>74</v>
      </c>
      <c r="C365" t="s">
        <v>3399</v>
      </c>
      <c r="D365" t="s">
        <v>75</v>
      </c>
      <c r="E365" t="s">
        <v>214</v>
      </c>
      <c r="G365" t="s">
        <v>3663</v>
      </c>
      <c r="H365" t="s">
        <v>214</v>
      </c>
      <c r="I365" t="s">
        <v>4650</v>
      </c>
    </row>
    <row r="366" spans="1:9">
      <c r="A366" s="69" t="s">
        <v>5458</v>
      </c>
      <c r="B366" t="s">
        <v>74</v>
      </c>
      <c r="C366" t="s">
        <v>3400</v>
      </c>
      <c r="D366" t="s">
        <v>51</v>
      </c>
      <c r="E366" t="s">
        <v>214</v>
      </c>
      <c r="G366" t="s">
        <v>3663</v>
      </c>
      <c r="H366" t="s">
        <v>214</v>
      </c>
      <c r="I366" t="s">
        <v>4650</v>
      </c>
    </row>
    <row r="367" spans="1:9">
      <c r="A367" s="69" t="s">
        <v>5458</v>
      </c>
      <c r="B367" t="s">
        <v>74</v>
      </c>
      <c r="C367" t="s">
        <v>3401</v>
      </c>
      <c r="D367" t="s">
        <v>76</v>
      </c>
      <c r="E367" t="s">
        <v>3083</v>
      </c>
      <c r="G367" t="s">
        <v>3663</v>
      </c>
      <c r="H367" t="s">
        <v>3083</v>
      </c>
      <c r="I367" t="s">
        <v>4650</v>
      </c>
    </row>
    <row r="368" spans="1:9">
      <c r="A368" s="69" t="s">
        <v>5458</v>
      </c>
      <c r="B368" t="s">
        <v>74</v>
      </c>
      <c r="C368" t="s">
        <v>3402</v>
      </c>
      <c r="D368" t="s">
        <v>76</v>
      </c>
      <c r="E368" t="s">
        <v>3083</v>
      </c>
      <c r="G368" t="s">
        <v>3663</v>
      </c>
      <c r="H368" t="s">
        <v>3083</v>
      </c>
      <c r="I368" t="s">
        <v>4650</v>
      </c>
    </row>
    <row r="369" spans="1:9">
      <c r="A369" s="69" t="s">
        <v>5458</v>
      </c>
      <c r="B369" t="s">
        <v>74</v>
      </c>
      <c r="C369" t="s">
        <v>3037</v>
      </c>
      <c r="D369" t="s">
        <v>3020</v>
      </c>
      <c r="E369" t="s">
        <v>2921</v>
      </c>
      <c r="G369" t="s">
        <v>3663</v>
      </c>
      <c r="H369" t="s">
        <v>3564</v>
      </c>
      <c r="I369" t="s">
        <v>4650</v>
      </c>
    </row>
    <row r="370" spans="1:9">
      <c r="A370" s="69" t="s">
        <v>5458</v>
      </c>
      <c r="B370" t="s">
        <v>74</v>
      </c>
      <c r="C370" t="s">
        <v>3403</v>
      </c>
      <c r="D370" t="s">
        <v>76</v>
      </c>
      <c r="E370" t="s">
        <v>214</v>
      </c>
      <c r="F370" t="s">
        <v>3404</v>
      </c>
      <c r="G370" t="s">
        <v>3663</v>
      </c>
      <c r="H370" t="s">
        <v>214</v>
      </c>
      <c r="I370" t="s">
        <v>4650</v>
      </c>
    </row>
    <row r="371" spans="1:9">
      <c r="A371" s="69" t="s">
        <v>5458</v>
      </c>
      <c r="B371" t="s">
        <v>74</v>
      </c>
      <c r="C371" t="s">
        <v>3038</v>
      </c>
      <c r="D371" t="s">
        <v>3020</v>
      </c>
      <c r="E371" t="s">
        <v>2921</v>
      </c>
      <c r="G371" t="s">
        <v>3663</v>
      </c>
      <c r="H371" t="s">
        <v>3564</v>
      </c>
      <c r="I371" t="s">
        <v>4650</v>
      </c>
    </row>
    <row r="372" spans="1:9">
      <c r="A372" s="69" t="s">
        <v>5458</v>
      </c>
      <c r="B372" t="s">
        <v>82</v>
      </c>
      <c r="C372" t="s">
        <v>3406</v>
      </c>
      <c r="D372" t="s">
        <v>83</v>
      </c>
      <c r="E372" t="s">
        <v>214</v>
      </c>
      <c r="G372" t="s">
        <v>3663</v>
      </c>
      <c r="H372" t="s">
        <v>214</v>
      </c>
      <c r="I372" t="s">
        <v>4654</v>
      </c>
    </row>
    <row r="373" spans="1:9">
      <c r="A373" s="69" t="s">
        <v>5458</v>
      </c>
      <c r="B373" t="s">
        <v>82</v>
      </c>
      <c r="C373" t="s">
        <v>3407</v>
      </c>
      <c r="D373" t="s">
        <v>85</v>
      </c>
      <c r="E373" t="s">
        <v>214</v>
      </c>
      <c r="G373" t="s">
        <v>3663</v>
      </c>
      <c r="H373" t="s">
        <v>214</v>
      </c>
      <c r="I373" t="s">
        <v>4654</v>
      </c>
    </row>
    <row r="374" spans="1:9">
      <c r="A374" s="69" t="s">
        <v>5458</v>
      </c>
      <c r="B374" t="s">
        <v>87</v>
      </c>
      <c r="C374" t="s">
        <v>3416</v>
      </c>
      <c r="D374" t="s">
        <v>3041</v>
      </c>
      <c r="E374" t="s">
        <v>3083</v>
      </c>
      <c r="F374" t="s">
        <v>3417</v>
      </c>
      <c r="G374" t="s">
        <v>3663</v>
      </c>
      <c r="H374" t="s">
        <v>3083</v>
      </c>
      <c r="I374" t="s">
        <v>4658</v>
      </c>
    </row>
    <row r="375" spans="1:9">
      <c r="A375" s="69" t="s">
        <v>5458</v>
      </c>
      <c r="B375" t="s">
        <v>87</v>
      </c>
      <c r="C375" t="s">
        <v>3418</v>
      </c>
      <c r="D375" t="s">
        <v>89</v>
      </c>
      <c r="E375" t="s">
        <v>214</v>
      </c>
      <c r="F375" t="s">
        <v>3419</v>
      </c>
      <c r="G375" t="s">
        <v>3663</v>
      </c>
      <c r="H375" t="s">
        <v>214</v>
      </c>
      <c r="I375" t="s">
        <v>4658</v>
      </c>
    </row>
    <row r="376" spans="1:9">
      <c r="A376" s="69" t="s">
        <v>5458</v>
      </c>
      <c r="B376" t="s">
        <v>87</v>
      </c>
      <c r="C376" t="s">
        <v>3420</v>
      </c>
      <c r="D376" t="s">
        <v>3421</v>
      </c>
      <c r="E376" t="s">
        <v>214</v>
      </c>
      <c r="F376" t="s">
        <v>3422</v>
      </c>
      <c r="G376" t="s">
        <v>3663</v>
      </c>
      <c r="H376" t="s">
        <v>214</v>
      </c>
      <c r="I376" t="s">
        <v>4658</v>
      </c>
    </row>
    <row r="377" spans="1:9">
      <c r="A377" s="69" t="s">
        <v>5458</v>
      </c>
      <c r="B377" t="s">
        <v>87</v>
      </c>
      <c r="C377" t="s">
        <v>3424</v>
      </c>
      <c r="D377" t="s">
        <v>3421</v>
      </c>
      <c r="E377" t="s">
        <v>1902</v>
      </c>
      <c r="G377" t="s">
        <v>3663</v>
      </c>
      <c r="H377" t="s">
        <v>214</v>
      </c>
      <c r="I377" t="s">
        <v>4658</v>
      </c>
    </row>
    <row r="378" spans="1:9">
      <c r="A378" s="69" t="s">
        <v>5458</v>
      </c>
      <c r="B378" t="s">
        <v>87</v>
      </c>
      <c r="C378" t="s">
        <v>3425</v>
      </c>
      <c r="D378" t="s">
        <v>86</v>
      </c>
      <c r="E378" t="s">
        <v>214</v>
      </c>
      <c r="G378" t="s">
        <v>3663</v>
      </c>
      <c r="H378" t="s">
        <v>214</v>
      </c>
      <c r="I378" t="s">
        <v>4658</v>
      </c>
    </row>
    <row r="379" spans="1:9">
      <c r="A379" s="69" t="s">
        <v>5458</v>
      </c>
      <c r="B379" t="s">
        <v>87</v>
      </c>
      <c r="C379" t="s">
        <v>3059</v>
      </c>
      <c r="D379" t="s">
        <v>3060</v>
      </c>
      <c r="E379" t="s">
        <v>2921</v>
      </c>
      <c r="G379" t="s">
        <v>3663</v>
      </c>
      <c r="H379" t="s">
        <v>3564</v>
      </c>
      <c r="I379" t="s">
        <v>4658</v>
      </c>
    </row>
    <row r="380" spans="1:9">
      <c r="A380" s="69" t="s">
        <v>5458</v>
      </c>
      <c r="B380" t="s">
        <v>87</v>
      </c>
      <c r="C380" t="s">
        <v>3059</v>
      </c>
      <c r="D380" t="s">
        <v>3060</v>
      </c>
      <c r="E380" t="s">
        <v>2921</v>
      </c>
      <c r="G380" t="s">
        <v>3663</v>
      </c>
      <c r="H380" t="s">
        <v>3564</v>
      </c>
      <c r="I380" t="s">
        <v>4658</v>
      </c>
    </row>
    <row r="381" spans="1:9">
      <c r="A381" s="69" t="s">
        <v>5458</v>
      </c>
      <c r="B381" t="s">
        <v>88</v>
      </c>
      <c r="C381" t="s">
        <v>3427</v>
      </c>
      <c r="D381" t="s">
        <v>91</v>
      </c>
      <c r="E381" t="s">
        <v>3083</v>
      </c>
      <c r="G381" t="s">
        <v>3663</v>
      </c>
      <c r="H381" t="s">
        <v>3083</v>
      </c>
      <c r="I381" t="s">
        <v>4662</v>
      </c>
    </row>
    <row r="382" spans="1:9">
      <c r="A382" s="69" t="s">
        <v>5458</v>
      </c>
      <c r="B382" t="s">
        <v>88</v>
      </c>
      <c r="C382" t="s">
        <v>3428</v>
      </c>
      <c r="D382" t="s">
        <v>89</v>
      </c>
      <c r="E382" t="s">
        <v>3083</v>
      </c>
      <c r="F382" t="s">
        <v>3429</v>
      </c>
      <c r="G382" t="s">
        <v>3663</v>
      </c>
      <c r="H382" t="s">
        <v>3083</v>
      </c>
      <c r="I382" t="s">
        <v>4662</v>
      </c>
    </row>
    <row r="383" spans="1:9">
      <c r="A383" s="69" t="s">
        <v>5458</v>
      </c>
      <c r="B383" t="s">
        <v>88</v>
      </c>
      <c r="C383" t="s">
        <v>3430</v>
      </c>
      <c r="D383" t="s">
        <v>90</v>
      </c>
      <c r="E383" t="s">
        <v>3083</v>
      </c>
      <c r="F383" t="s">
        <v>3431</v>
      </c>
      <c r="G383" t="s">
        <v>3663</v>
      </c>
      <c r="H383" t="s">
        <v>3083</v>
      </c>
      <c r="I383" t="s">
        <v>4662</v>
      </c>
    </row>
    <row r="384" spans="1:9">
      <c r="A384" s="69" t="s">
        <v>5458</v>
      </c>
      <c r="B384" t="s">
        <v>88</v>
      </c>
      <c r="C384" t="s">
        <v>3432</v>
      </c>
      <c r="D384" t="s">
        <v>90</v>
      </c>
      <c r="E384" t="s">
        <v>3083</v>
      </c>
      <c r="F384" t="s">
        <v>3433</v>
      </c>
      <c r="G384" t="s">
        <v>3663</v>
      </c>
      <c r="H384" t="s">
        <v>3083</v>
      </c>
      <c r="I384" t="s">
        <v>4662</v>
      </c>
    </row>
    <row r="385" spans="1:11">
      <c r="A385" s="69" t="s">
        <v>5458</v>
      </c>
      <c r="B385" t="s">
        <v>88</v>
      </c>
      <c r="C385" t="s">
        <v>3434</v>
      </c>
      <c r="D385" t="s">
        <v>89</v>
      </c>
      <c r="E385" t="s">
        <v>214</v>
      </c>
      <c r="G385" t="s">
        <v>3663</v>
      </c>
      <c r="H385" t="s">
        <v>214</v>
      </c>
      <c r="I385" t="s">
        <v>4662</v>
      </c>
    </row>
    <row r="386" spans="1:11">
      <c r="A386" s="69" t="s">
        <v>5458</v>
      </c>
      <c r="B386" t="s">
        <v>93</v>
      </c>
      <c r="C386" t="s">
        <v>3438</v>
      </c>
      <c r="D386" t="s">
        <v>94</v>
      </c>
      <c r="E386" t="s">
        <v>214</v>
      </c>
      <c r="G386" t="s">
        <v>3663</v>
      </c>
      <c r="H386" t="s">
        <v>214</v>
      </c>
      <c r="I386" t="s">
        <v>4666</v>
      </c>
    </row>
    <row r="387" spans="1:11">
      <c r="A387" s="69" t="s">
        <v>5458</v>
      </c>
      <c r="B387" t="s">
        <v>93</v>
      </c>
      <c r="C387" t="s">
        <v>3439</v>
      </c>
      <c r="D387" t="s">
        <v>94</v>
      </c>
      <c r="E387" t="s">
        <v>3083</v>
      </c>
      <c r="F387" t="s">
        <v>3440</v>
      </c>
      <c r="G387" t="s">
        <v>3663</v>
      </c>
      <c r="H387" t="s">
        <v>3083</v>
      </c>
      <c r="I387" t="s">
        <v>4666</v>
      </c>
    </row>
    <row r="388" spans="1:11">
      <c r="A388" s="69" t="s">
        <v>5458</v>
      </c>
      <c r="B388" t="s">
        <v>93</v>
      </c>
      <c r="C388" t="s">
        <v>3441</v>
      </c>
      <c r="D388" t="s">
        <v>95</v>
      </c>
      <c r="E388" t="s">
        <v>3442</v>
      </c>
      <c r="F388" t="s">
        <v>3444</v>
      </c>
      <c r="G388" t="s">
        <v>2878</v>
      </c>
      <c r="H388" t="s">
        <v>1330</v>
      </c>
      <c r="I388" t="s">
        <v>4666</v>
      </c>
      <c r="J388" t="s">
        <v>5471</v>
      </c>
      <c r="K388" t="s">
        <v>214</v>
      </c>
    </row>
    <row r="389" spans="1:11">
      <c r="A389" s="69" t="s">
        <v>5458</v>
      </c>
      <c r="B389" t="s">
        <v>93</v>
      </c>
      <c r="C389" t="s">
        <v>3445</v>
      </c>
      <c r="D389" t="s">
        <v>95</v>
      </c>
      <c r="E389" t="s">
        <v>3297</v>
      </c>
      <c r="F389" t="s">
        <v>3446</v>
      </c>
      <c r="G389" t="s">
        <v>3663</v>
      </c>
      <c r="H389" t="s">
        <v>214</v>
      </c>
      <c r="I389" t="s">
        <v>4666</v>
      </c>
    </row>
    <row r="390" spans="1:11">
      <c r="A390" s="69" t="s">
        <v>5458</v>
      </c>
      <c r="B390" t="s">
        <v>93</v>
      </c>
      <c r="C390" t="s">
        <v>3447</v>
      </c>
      <c r="D390" t="s">
        <v>94</v>
      </c>
      <c r="E390" t="s">
        <v>3448</v>
      </c>
      <c r="G390" t="s">
        <v>3663</v>
      </c>
      <c r="H390" t="s">
        <v>214</v>
      </c>
      <c r="I390" t="s">
        <v>4666</v>
      </c>
    </row>
    <row r="391" spans="1:11">
      <c r="A391" s="69" t="s">
        <v>5458</v>
      </c>
      <c r="B391" t="s">
        <v>93</v>
      </c>
      <c r="C391" t="s">
        <v>3449</v>
      </c>
      <c r="D391" t="s">
        <v>94</v>
      </c>
      <c r="E391" t="s">
        <v>3450</v>
      </c>
      <c r="F391" t="s">
        <v>3451</v>
      </c>
      <c r="G391" t="s">
        <v>3663</v>
      </c>
      <c r="H391" t="s">
        <v>214</v>
      </c>
      <c r="I391" t="s">
        <v>4666</v>
      </c>
    </row>
    <row r="392" spans="1:11">
      <c r="A392" s="69" t="s">
        <v>5458</v>
      </c>
      <c r="B392" t="s">
        <v>93</v>
      </c>
      <c r="C392" t="s">
        <v>3452</v>
      </c>
      <c r="D392" t="s">
        <v>94</v>
      </c>
      <c r="E392" t="s">
        <v>3453</v>
      </c>
      <c r="F392" t="s">
        <v>3454</v>
      </c>
      <c r="G392" t="s">
        <v>3663</v>
      </c>
      <c r="H392" t="s">
        <v>214</v>
      </c>
      <c r="I392" t="s">
        <v>4666</v>
      </c>
    </row>
    <row r="393" spans="1:11">
      <c r="A393" s="69" t="s">
        <v>5458</v>
      </c>
      <c r="B393" t="s">
        <v>99</v>
      </c>
      <c r="C393" t="s">
        <v>3456</v>
      </c>
      <c r="D393" t="s">
        <v>100</v>
      </c>
      <c r="E393" t="s">
        <v>3457</v>
      </c>
      <c r="F393" t="s">
        <v>3458</v>
      </c>
      <c r="G393" t="s">
        <v>3663</v>
      </c>
      <c r="H393" t="s">
        <v>214</v>
      </c>
      <c r="I393" t="s">
        <v>4670</v>
      </c>
    </row>
    <row r="394" spans="1:11">
      <c r="A394" s="69" t="s">
        <v>5458</v>
      </c>
      <c r="B394" t="s">
        <v>99</v>
      </c>
      <c r="C394" t="s">
        <v>3076</v>
      </c>
      <c r="D394" t="s">
        <v>103</v>
      </c>
      <c r="E394" t="s">
        <v>2921</v>
      </c>
      <c r="G394" t="s">
        <v>3663</v>
      </c>
      <c r="H394" t="s">
        <v>3564</v>
      </c>
      <c r="I394" t="s">
        <v>4670</v>
      </c>
    </row>
    <row r="395" spans="1:11">
      <c r="A395" s="69" t="s">
        <v>5458</v>
      </c>
      <c r="B395" t="s">
        <v>99</v>
      </c>
      <c r="C395" t="s">
        <v>3077</v>
      </c>
      <c r="D395" t="s">
        <v>101</v>
      </c>
      <c r="E395" t="s">
        <v>3078</v>
      </c>
      <c r="F395" t="s">
        <v>3079</v>
      </c>
      <c r="G395" t="s">
        <v>3663</v>
      </c>
      <c r="H395" t="s">
        <v>214</v>
      </c>
      <c r="I395" t="s">
        <v>4670</v>
      </c>
    </row>
    <row r="396" spans="1:11">
      <c r="A396" s="69" t="s">
        <v>5458</v>
      </c>
      <c r="B396" t="s">
        <v>99</v>
      </c>
      <c r="C396" t="s">
        <v>3080</v>
      </c>
      <c r="D396" t="s">
        <v>3020</v>
      </c>
      <c r="E396" t="s">
        <v>2921</v>
      </c>
      <c r="G396" t="s">
        <v>3663</v>
      </c>
      <c r="H396" t="s">
        <v>3564</v>
      </c>
      <c r="I396" t="s">
        <v>4670</v>
      </c>
    </row>
    <row r="397" spans="1:11">
      <c r="A397" s="69" t="s">
        <v>5458</v>
      </c>
      <c r="B397" t="s">
        <v>99</v>
      </c>
      <c r="C397" t="s">
        <v>3459</v>
      </c>
      <c r="D397" t="s">
        <v>3020</v>
      </c>
      <c r="E397" t="s">
        <v>214</v>
      </c>
      <c r="G397" t="s">
        <v>3663</v>
      </c>
      <c r="H397" t="s">
        <v>214</v>
      </c>
      <c r="I397" t="s">
        <v>4670</v>
      </c>
    </row>
    <row r="398" spans="1:11">
      <c r="A398" s="69" t="s">
        <v>5461</v>
      </c>
      <c r="B398" t="s">
        <v>62</v>
      </c>
      <c r="C398" t="s">
        <v>3103</v>
      </c>
      <c r="D398" t="s">
        <v>35</v>
      </c>
      <c r="E398" t="s">
        <v>3104</v>
      </c>
      <c r="F398" t="s">
        <v>3106</v>
      </c>
      <c r="G398" t="s">
        <v>3663</v>
      </c>
      <c r="H398" t="s">
        <v>3676</v>
      </c>
      <c r="I398" t="s">
        <v>4603</v>
      </c>
    </row>
    <row r="399" spans="1:11">
      <c r="A399" s="69" t="s">
        <v>5461</v>
      </c>
      <c r="B399" t="s">
        <v>70</v>
      </c>
      <c r="C399" t="s">
        <v>2969</v>
      </c>
      <c r="D399" t="s">
        <v>35</v>
      </c>
      <c r="E399" t="s">
        <v>2921</v>
      </c>
      <c r="G399" t="s">
        <v>3663</v>
      </c>
      <c r="H399" t="s">
        <v>2922</v>
      </c>
      <c r="I399" t="s">
        <v>4611</v>
      </c>
    </row>
    <row r="400" spans="1:11">
      <c r="A400" s="69" t="s">
        <v>5461</v>
      </c>
      <c r="B400" t="s">
        <v>73</v>
      </c>
      <c r="C400" t="s">
        <v>3267</v>
      </c>
      <c r="D400" t="s">
        <v>33</v>
      </c>
      <c r="E400" t="s">
        <v>3268</v>
      </c>
      <c r="F400" t="s">
        <v>3270</v>
      </c>
      <c r="G400" t="s">
        <v>3663</v>
      </c>
      <c r="H400" t="s">
        <v>235</v>
      </c>
      <c r="I400" t="s">
        <v>4619</v>
      </c>
    </row>
    <row r="401" spans="1:11">
      <c r="A401" s="69" t="s">
        <v>5461</v>
      </c>
      <c r="B401" t="s">
        <v>7</v>
      </c>
      <c r="C401" t="s">
        <v>3016</v>
      </c>
      <c r="D401" t="s">
        <v>10</v>
      </c>
      <c r="E401" t="s">
        <v>2925</v>
      </c>
      <c r="F401" t="s">
        <v>3017</v>
      </c>
      <c r="G401" t="s">
        <v>3663</v>
      </c>
      <c r="H401" t="s">
        <v>2918</v>
      </c>
      <c r="I401" t="s">
        <v>4630</v>
      </c>
    </row>
    <row r="402" spans="1:11">
      <c r="A402" s="69" t="s">
        <v>5461</v>
      </c>
      <c r="B402" t="s">
        <v>7</v>
      </c>
      <c r="C402" t="s">
        <v>3340</v>
      </c>
      <c r="D402" t="s">
        <v>3020</v>
      </c>
      <c r="E402" t="s">
        <v>1330</v>
      </c>
      <c r="G402" t="s">
        <v>2534</v>
      </c>
      <c r="H402" t="s">
        <v>1330</v>
      </c>
      <c r="I402" t="s">
        <v>4630</v>
      </c>
      <c r="J402" t="s">
        <v>5472</v>
      </c>
      <c r="K402" t="s">
        <v>235</v>
      </c>
    </row>
    <row r="403" spans="1:11">
      <c r="A403" s="69" t="s">
        <v>5461</v>
      </c>
      <c r="B403" t="s">
        <v>7</v>
      </c>
      <c r="C403" t="s">
        <v>3341</v>
      </c>
      <c r="E403" t="s">
        <v>3342</v>
      </c>
      <c r="G403" t="s">
        <v>2534</v>
      </c>
      <c r="H403" t="s">
        <v>1330</v>
      </c>
      <c r="I403" t="s">
        <v>4630</v>
      </c>
      <c r="J403" t="s">
        <v>5472</v>
      </c>
      <c r="K403" t="s">
        <v>235</v>
      </c>
    </row>
    <row r="404" spans="1:11">
      <c r="A404" s="69" t="s">
        <v>5461</v>
      </c>
      <c r="B404" t="s">
        <v>23</v>
      </c>
      <c r="C404" t="s">
        <v>3019</v>
      </c>
      <c r="D404" t="s">
        <v>3020</v>
      </c>
      <c r="E404" t="s">
        <v>2921</v>
      </c>
      <c r="G404" t="s">
        <v>3663</v>
      </c>
      <c r="H404" t="s">
        <v>2922</v>
      </c>
      <c r="I404" t="s">
        <v>4634</v>
      </c>
    </row>
    <row r="405" spans="1:11">
      <c r="A405" s="69" t="s">
        <v>5461</v>
      </c>
      <c r="B405" t="s">
        <v>4371</v>
      </c>
      <c r="C405" t="s">
        <v>3357</v>
      </c>
      <c r="D405" t="s">
        <v>3047</v>
      </c>
      <c r="E405" t="s">
        <v>3358</v>
      </c>
      <c r="G405" t="s">
        <v>3663</v>
      </c>
      <c r="H405" t="s">
        <v>235</v>
      </c>
      <c r="I405" t="s">
        <v>4638</v>
      </c>
    </row>
    <row r="406" spans="1:11">
      <c r="A406" s="69" t="s">
        <v>5461</v>
      </c>
      <c r="B406" t="s">
        <v>47</v>
      </c>
      <c r="C406" t="s">
        <v>3612</v>
      </c>
      <c r="D406" t="s">
        <v>3369</v>
      </c>
      <c r="E406" t="s">
        <v>3613</v>
      </c>
      <c r="G406" t="s">
        <v>3663</v>
      </c>
      <c r="H406" t="s">
        <v>235</v>
      </c>
      <c r="I406" t="s">
        <v>4642</v>
      </c>
    </row>
    <row r="407" spans="1:11">
      <c r="A407" s="69" t="s">
        <v>5461</v>
      </c>
      <c r="B407" t="s">
        <v>47</v>
      </c>
      <c r="C407" t="s">
        <v>3368</v>
      </c>
      <c r="D407" t="s">
        <v>3369</v>
      </c>
      <c r="E407" t="s">
        <v>3370</v>
      </c>
      <c r="G407" t="s">
        <v>2534</v>
      </c>
      <c r="H407" t="s">
        <v>3681</v>
      </c>
      <c r="I407" t="s">
        <v>4642</v>
      </c>
      <c r="J407" t="s">
        <v>5472</v>
      </c>
      <c r="K407" t="s">
        <v>235</v>
      </c>
    </row>
    <row r="408" spans="1:11">
      <c r="A408" s="69" t="s">
        <v>5461</v>
      </c>
      <c r="B408" t="s">
        <v>50</v>
      </c>
      <c r="C408" t="s">
        <v>3022</v>
      </c>
      <c r="D408" t="s">
        <v>26</v>
      </c>
      <c r="E408" t="s">
        <v>2921</v>
      </c>
      <c r="G408" t="s">
        <v>3663</v>
      </c>
      <c r="H408" t="s">
        <v>2922</v>
      </c>
      <c r="I408" t="s">
        <v>4646</v>
      </c>
    </row>
    <row r="409" spans="1:11">
      <c r="A409" s="69" t="s">
        <v>5461</v>
      </c>
      <c r="B409" t="s">
        <v>50</v>
      </c>
      <c r="C409" t="s">
        <v>3023</v>
      </c>
      <c r="D409" t="s">
        <v>26</v>
      </c>
      <c r="E409" t="s">
        <v>2921</v>
      </c>
      <c r="G409" t="s">
        <v>3663</v>
      </c>
      <c r="H409" t="s">
        <v>2922</v>
      </c>
      <c r="I409" t="s">
        <v>4646</v>
      </c>
    </row>
    <row r="410" spans="1:11">
      <c r="A410" s="69" t="s">
        <v>5461</v>
      </c>
      <c r="B410" t="s">
        <v>50</v>
      </c>
      <c r="C410" t="s">
        <v>3024</v>
      </c>
      <c r="D410" t="s">
        <v>26</v>
      </c>
      <c r="E410" t="s">
        <v>2921</v>
      </c>
      <c r="G410" t="s">
        <v>3663</v>
      </c>
      <c r="H410" t="s">
        <v>2922</v>
      </c>
      <c r="I410" t="s">
        <v>4646</v>
      </c>
    </row>
    <row r="411" spans="1:11">
      <c r="A411" s="69" t="s">
        <v>5461</v>
      </c>
      <c r="B411" t="s">
        <v>50</v>
      </c>
      <c r="C411" t="s">
        <v>3025</v>
      </c>
      <c r="D411" t="s">
        <v>26</v>
      </c>
      <c r="E411" t="s">
        <v>2921</v>
      </c>
      <c r="G411" t="s">
        <v>3663</v>
      </c>
      <c r="H411" t="s">
        <v>2922</v>
      </c>
      <c r="I411" t="s">
        <v>4646</v>
      </c>
    </row>
    <row r="412" spans="1:11">
      <c r="A412" s="69" t="s">
        <v>5461</v>
      </c>
      <c r="B412" t="s">
        <v>61</v>
      </c>
      <c r="C412" t="s">
        <v>3030</v>
      </c>
      <c r="D412" t="s">
        <v>3020</v>
      </c>
      <c r="E412" t="s">
        <v>2921</v>
      </c>
      <c r="G412" t="s">
        <v>3663</v>
      </c>
      <c r="H412" t="s">
        <v>2922</v>
      </c>
      <c r="I412" t="s">
        <v>4648</v>
      </c>
    </row>
    <row r="413" spans="1:11">
      <c r="A413" s="69" t="s">
        <v>5461</v>
      </c>
      <c r="B413" t="s">
        <v>61</v>
      </c>
      <c r="C413" t="s">
        <v>3031</v>
      </c>
      <c r="D413" t="s">
        <v>3020</v>
      </c>
      <c r="E413" t="s">
        <v>2921</v>
      </c>
      <c r="G413" t="s">
        <v>3663</v>
      </c>
      <c r="H413" t="s">
        <v>2922</v>
      </c>
      <c r="I413" t="s">
        <v>4648</v>
      </c>
    </row>
    <row r="414" spans="1:11">
      <c r="A414" s="69" t="s">
        <v>5461</v>
      </c>
      <c r="B414" t="s">
        <v>61</v>
      </c>
      <c r="C414" t="s">
        <v>3032</v>
      </c>
      <c r="D414" t="s">
        <v>3020</v>
      </c>
      <c r="E414" t="s">
        <v>2921</v>
      </c>
      <c r="G414" t="s">
        <v>3663</v>
      </c>
      <c r="H414" t="s">
        <v>2922</v>
      </c>
      <c r="I414" t="s">
        <v>4648</v>
      </c>
    </row>
    <row r="415" spans="1:11">
      <c r="A415" s="69" t="s">
        <v>5461</v>
      </c>
      <c r="B415" t="s">
        <v>74</v>
      </c>
      <c r="C415" t="s">
        <v>3037</v>
      </c>
      <c r="D415" t="s">
        <v>3020</v>
      </c>
      <c r="E415" t="s">
        <v>2921</v>
      </c>
      <c r="G415" t="s">
        <v>3663</v>
      </c>
      <c r="H415" t="s">
        <v>2922</v>
      </c>
      <c r="I415" t="s">
        <v>4650</v>
      </c>
    </row>
    <row r="416" spans="1:11">
      <c r="A416" s="69" t="s">
        <v>5461</v>
      </c>
      <c r="B416" t="s">
        <v>74</v>
      </c>
      <c r="C416" t="s">
        <v>3038</v>
      </c>
      <c r="D416" t="s">
        <v>3020</v>
      </c>
      <c r="E416" t="s">
        <v>2921</v>
      </c>
      <c r="G416" t="s">
        <v>3663</v>
      </c>
      <c r="H416" t="s">
        <v>2922</v>
      </c>
      <c r="I416" t="s">
        <v>4650</v>
      </c>
    </row>
    <row r="417" spans="1:11">
      <c r="A417" s="69" t="s">
        <v>5461</v>
      </c>
      <c r="B417" t="s">
        <v>87</v>
      </c>
      <c r="C417" t="s">
        <v>3413</v>
      </c>
      <c r="D417" t="s">
        <v>89</v>
      </c>
      <c r="E417" t="s">
        <v>3414</v>
      </c>
      <c r="F417" t="s">
        <v>3415</v>
      </c>
      <c r="G417" t="s">
        <v>2534</v>
      </c>
      <c r="H417" t="s">
        <v>3681</v>
      </c>
      <c r="I417" t="s">
        <v>4658</v>
      </c>
      <c r="J417" t="s">
        <v>5472</v>
      </c>
      <c r="K417" t="s">
        <v>235</v>
      </c>
    </row>
    <row r="418" spans="1:11">
      <c r="A418" s="69" t="s">
        <v>5461</v>
      </c>
      <c r="B418" t="s">
        <v>87</v>
      </c>
      <c r="C418" t="s">
        <v>3040</v>
      </c>
      <c r="D418" t="s">
        <v>3041</v>
      </c>
      <c r="E418" t="s">
        <v>2925</v>
      </c>
      <c r="F418" t="s">
        <v>3042</v>
      </c>
      <c r="G418" t="s">
        <v>3663</v>
      </c>
      <c r="H418" t="s">
        <v>2918</v>
      </c>
      <c r="I418" t="s">
        <v>4658</v>
      </c>
    </row>
    <row r="419" spans="1:11">
      <c r="A419" s="69" t="s">
        <v>5461</v>
      </c>
      <c r="B419" t="s">
        <v>87</v>
      </c>
      <c r="C419" t="s">
        <v>3043</v>
      </c>
      <c r="D419" t="s">
        <v>3044</v>
      </c>
      <c r="E419" t="s">
        <v>2925</v>
      </c>
      <c r="F419" t="s">
        <v>3045</v>
      </c>
      <c r="G419" t="s">
        <v>3663</v>
      </c>
      <c r="H419" t="s">
        <v>2918</v>
      </c>
      <c r="I419" t="s">
        <v>4658</v>
      </c>
    </row>
    <row r="420" spans="1:11">
      <c r="A420" s="69" t="s">
        <v>5461</v>
      </c>
      <c r="B420" t="s">
        <v>87</v>
      </c>
      <c r="C420" t="s">
        <v>3051</v>
      </c>
      <c r="D420" t="s">
        <v>89</v>
      </c>
      <c r="E420" t="s">
        <v>2925</v>
      </c>
      <c r="F420" t="s">
        <v>3052</v>
      </c>
      <c r="G420" t="s">
        <v>3663</v>
      </c>
      <c r="H420" t="s">
        <v>2918</v>
      </c>
      <c r="I420" t="s">
        <v>4658</v>
      </c>
    </row>
    <row r="421" spans="1:11">
      <c r="A421" s="69" t="s">
        <v>5461</v>
      </c>
      <c r="B421" t="s">
        <v>87</v>
      </c>
      <c r="C421" t="s">
        <v>3057</v>
      </c>
      <c r="D421" t="s">
        <v>3020</v>
      </c>
      <c r="E421" t="s">
        <v>2960</v>
      </c>
      <c r="G421" t="s">
        <v>3663</v>
      </c>
      <c r="H421" t="s">
        <v>2961</v>
      </c>
      <c r="I421" t="s">
        <v>4658</v>
      </c>
    </row>
    <row r="422" spans="1:11">
      <c r="A422" s="69" t="s">
        <v>5461</v>
      </c>
      <c r="B422" t="s">
        <v>87</v>
      </c>
      <c r="C422" t="s">
        <v>3058</v>
      </c>
      <c r="D422" t="s">
        <v>3020</v>
      </c>
      <c r="E422" t="s">
        <v>2925</v>
      </c>
      <c r="G422" t="s">
        <v>3663</v>
      </c>
      <c r="H422" t="s">
        <v>2918</v>
      </c>
      <c r="I422" t="s">
        <v>4658</v>
      </c>
    </row>
    <row r="423" spans="1:11">
      <c r="A423" s="69" t="s">
        <v>5461</v>
      </c>
      <c r="B423" t="s">
        <v>87</v>
      </c>
      <c r="C423" t="s">
        <v>3059</v>
      </c>
      <c r="D423" t="s">
        <v>3060</v>
      </c>
      <c r="E423" t="s">
        <v>2921</v>
      </c>
      <c r="G423" t="s">
        <v>3663</v>
      </c>
      <c r="H423" t="s">
        <v>2922</v>
      </c>
      <c r="I423" t="s">
        <v>4658</v>
      </c>
    </row>
    <row r="424" spans="1:11">
      <c r="A424" s="69" t="s">
        <v>5461</v>
      </c>
      <c r="B424" t="s">
        <v>87</v>
      </c>
      <c r="C424" t="s">
        <v>3059</v>
      </c>
      <c r="D424" t="s">
        <v>3060</v>
      </c>
      <c r="E424" t="s">
        <v>2921</v>
      </c>
      <c r="G424" t="s">
        <v>3663</v>
      </c>
      <c r="H424" t="s">
        <v>2922</v>
      </c>
      <c r="I424" t="s">
        <v>4658</v>
      </c>
    </row>
    <row r="425" spans="1:11">
      <c r="A425" s="69" t="s">
        <v>5461</v>
      </c>
      <c r="B425" t="s">
        <v>88</v>
      </c>
      <c r="C425" t="s">
        <v>3062</v>
      </c>
      <c r="D425" t="s">
        <v>3020</v>
      </c>
      <c r="E425" t="s">
        <v>2925</v>
      </c>
      <c r="G425" t="s">
        <v>3663</v>
      </c>
      <c r="H425" t="s">
        <v>2918</v>
      </c>
      <c r="I425" t="s">
        <v>4662</v>
      </c>
    </row>
    <row r="426" spans="1:11">
      <c r="A426" s="69" t="s">
        <v>5461</v>
      </c>
      <c r="B426" t="s">
        <v>93</v>
      </c>
      <c r="C426" t="s">
        <v>3441</v>
      </c>
      <c r="D426" t="s">
        <v>95</v>
      </c>
      <c r="E426" t="s">
        <v>3442</v>
      </c>
      <c r="F426" t="s">
        <v>3444</v>
      </c>
      <c r="G426" t="s">
        <v>2534</v>
      </c>
      <c r="H426" t="s">
        <v>3685</v>
      </c>
      <c r="I426" t="s">
        <v>4666</v>
      </c>
      <c r="J426" t="s">
        <v>5472</v>
      </c>
      <c r="K426" t="s">
        <v>235</v>
      </c>
    </row>
    <row r="427" spans="1:11">
      <c r="A427" s="69" t="s">
        <v>5461</v>
      </c>
      <c r="B427" t="s">
        <v>93</v>
      </c>
      <c r="C427" t="s">
        <v>3686</v>
      </c>
      <c r="D427" t="s">
        <v>94</v>
      </c>
      <c r="E427" t="s">
        <v>3681</v>
      </c>
      <c r="G427" t="s">
        <v>2534</v>
      </c>
      <c r="H427" t="s">
        <v>3681</v>
      </c>
      <c r="I427" t="s">
        <v>4666</v>
      </c>
      <c r="J427" t="s">
        <v>5472</v>
      </c>
      <c r="K427" t="s">
        <v>235</v>
      </c>
    </row>
    <row r="428" spans="1:11">
      <c r="A428" s="69" t="s">
        <v>5461</v>
      </c>
      <c r="B428" t="s">
        <v>99</v>
      </c>
      <c r="C428" t="s">
        <v>3074</v>
      </c>
      <c r="D428" t="s">
        <v>3020</v>
      </c>
      <c r="E428" t="s">
        <v>2925</v>
      </c>
      <c r="F428" t="s">
        <v>3075</v>
      </c>
      <c r="G428" t="s">
        <v>3663</v>
      </c>
      <c r="H428" t="s">
        <v>2918</v>
      </c>
      <c r="I428" t="s">
        <v>4670</v>
      </c>
    </row>
    <row r="429" spans="1:11">
      <c r="A429" s="69" t="s">
        <v>5461</v>
      </c>
      <c r="B429" t="s">
        <v>99</v>
      </c>
      <c r="C429" t="s">
        <v>3076</v>
      </c>
      <c r="D429" t="s">
        <v>103</v>
      </c>
      <c r="E429" t="s">
        <v>2921</v>
      </c>
      <c r="G429" t="s">
        <v>3663</v>
      </c>
      <c r="H429" t="s">
        <v>2922</v>
      </c>
      <c r="I429" t="s">
        <v>4670</v>
      </c>
    </row>
    <row r="430" spans="1:11">
      <c r="A430" s="69" t="s">
        <v>5461</v>
      </c>
      <c r="B430" t="s">
        <v>99</v>
      </c>
      <c r="C430" t="s">
        <v>3077</v>
      </c>
      <c r="D430" t="s">
        <v>101</v>
      </c>
      <c r="E430" t="s">
        <v>3078</v>
      </c>
      <c r="F430" t="s">
        <v>3079</v>
      </c>
      <c r="G430" t="s">
        <v>3663</v>
      </c>
      <c r="H430" t="s">
        <v>2918</v>
      </c>
      <c r="I430" t="s">
        <v>4670</v>
      </c>
    </row>
    <row r="431" spans="1:11">
      <c r="A431" s="69" t="s">
        <v>5461</v>
      </c>
      <c r="B431" t="s">
        <v>99</v>
      </c>
      <c r="C431" t="s">
        <v>3080</v>
      </c>
      <c r="D431" t="s">
        <v>3020</v>
      </c>
      <c r="E431" t="s">
        <v>2921</v>
      </c>
      <c r="G431" t="s">
        <v>3663</v>
      </c>
      <c r="H431" t="s">
        <v>2922</v>
      </c>
      <c r="I431" t="s">
        <v>4670</v>
      </c>
    </row>
    <row r="432" spans="1:11">
      <c r="A432" s="69" t="s">
        <v>5462</v>
      </c>
      <c r="B432" t="s">
        <v>62</v>
      </c>
      <c r="C432" t="s">
        <v>3103</v>
      </c>
      <c r="D432" t="s">
        <v>35</v>
      </c>
      <c r="E432" t="s">
        <v>3104</v>
      </c>
      <c r="F432" t="s">
        <v>3106</v>
      </c>
      <c r="G432" t="s">
        <v>3663</v>
      </c>
      <c r="H432" t="s">
        <v>3670</v>
      </c>
      <c r="I432" t="s">
        <v>4603</v>
      </c>
    </row>
    <row r="433" spans="1:11">
      <c r="A433" s="69" t="s">
        <v>5462</v>
      </c>
      <c r="B433" t="s">
        <v>70</v>
      </c>
      <c r="C433" t="s">
        <v>2969</v>
      </c>
      <c r="D433" t="s">
        <v>35</v>
      </c>
      <c r="E433" t="s">
        <v>2921</v>
      </c>
      <c r="G433" t="s">
        <v>3663</v>
      </c>
      <c r="H433" t="s">
        <v>2922</v>
      </c>
      <c r="I433" t="s">
        <v>4611</v>
      </c>
    </row>
    <row r="434" spans="1:11">
      <c r="A434" s="69" t="s">
        <v>5462</v>
      </c>
      <c r="B434" t="s">
        <v>7</v>
      </c>
      <c r="C434" t="s">
        <v>3016</v>
      </c>
      <c r="D434" t="s">
        <v>10</v>
      </c>
      <c r="E434" t="s">
        <v>2925</v>
      </c>
      <c r="F434" t="s">
        <v>3017</v>
      </c>
      <c r="G434" t="s">
        <v>3663</v>
      </c>
      <c r="H434" t="s">
        <v>2918</v>
      </c>
      <c r="I434" t="s">
        <v>4630</v>
      </c>
    </row>
    <row r="435" spans="1:11">
      <c r="A435" s="69" t="s">
        <v>5462</v>
      </c>
      <c r="B435" t="s">
        <v>7</v>
      </c>
      <c r="C435" t="s">
        <v>3340</v>
      </c>
      <c r="D435" t="s">
        <v>3020</v>
      </c>
      <c r="E435" t="s">
        <v>1330</v>
      </c>
      <c r="G435" t="s">
        <v>2564</v>
      </c>
      <c r="H435" t="s">
        <v>1330</v>
      </c>
      <c r="I435" t="s">
        <v>4630</v>
      </c>
      <c r="J435" t="s">
        <v>5473</v>
      </c>
      <c r="K435" t="s">
        <v>228</v>
      </c>
    </row>
    <row r="436" spans="1:11">
      <c r="A436" s="69" t="s">
        <v>5462</v>
      </c>
      <c r="B436" t="s">
        <v>7</v>
      </c>
      <c r="C436" t="s">
        <v>3341</v>
      </c>
      <c r="E436" t="s">
        <v>3342</v>
      </c>
      <c r="G436" t="s">
        <v>2564</v>
      </c>
      <c r="H436" t="s">
        <v>1330</v>
      </c>
      <c r="I436" t="s">
        <v>4630</v>
      </c>
      <c r="J436" t="s">
        <v>5473</v>
      </c>
      <c r="K436" t="s">
        <v>228</v>
      </c>
    </row>
    <row r="437" spans="1:11">
      <c r="A437" s="69" t="s">
        <v>5462</v>
      </c>
      <c r="B437" t="s">
        <v>23</v>
      </c>
      <c r="C437" t="s">
        <v>3019</v>
      </c>
      <c r="D437" t="s">
        <v>3020</v>
      </c>
      <c r="E437" t="s">
        <v>2921</v>
      </c>
      <c r="G437" t="s">
        <v>3663</v>
      </c>
      <c r="H437" t="s">
        <v>2922</v>
      </c>
      <c r="I437" t="s">
        <v>4634</v>
      </c>
    </row>
    <row r="438" spans="1:11">
      <c r="A438" s="69" t="s">
        <v>5462</v>
      </c>
      <c r="B438" t="s">
        <v>50</v>
      </c>
      <c r="C438" t="s">
        <v>3022</v>
      </c>
      <c r="D438" t="s">
        <v>26</v>
      </c>
      <c r="E438" t="s">
        <v>2921</v>
      </c>
      <c r="G438" t="s">
        <v>3663</v>
      </c>
      <c r="H438" t="s">
        <v>2922</v>
      </c>
      <c r="I438" t="s">
        <v>4646</v>
      </c>
    </row>
    <row r="439" spans="1:11">
      <c r="A439" s="69" t="s">
        <v>5462</v>
      </c>
      <c r="B439" t="s">
        <v>50</v>
      </c>
      <c r="C439" t="s">
        <v>3023</v>
      </c>
      <c r="D439" t="s">
        <v>26</v>
      </c>
      <c r="E439" t="s">
        <v>2921</v>
      </c>
      <c r="G439" t="s">
        <v>3663</v>
      </c>
      <c r="H439" t="s">
        <v>2922</v>
      </c>
      <c r="I439" t="s">
        <v>4646</v>
      </c>
    </row>
    <row r="440" spans="1:11">
      <c r="A440" s="69" t="s">
        <v>5462</v>
      </c>
      <c r="B440" t="s">
        <v>50</v>
      </c>
      <c r="C440" t="s">
        <v>3024</v>
      </c>
      <c r="D440" t="s">
        <v>26</v>
      </c>
      <c r="E440" t="s">
        <v>2921</v>
      </c>
      <c r="G440" t="s">
        <v>3663</v>
      </c>
      <c r="H440" t="s">
        <v>2922</v>
      </c>
      <c r="I440" t="s">
        <v>4646</v>
      </c>
    </row>
    <row r="441" spans="1:11">
      <c r="A441" s="69" t="s">
        <v>5462</v>
      </c>
      <c r="B441" t="s">
        <v>50</v>
      </c>
      <c r="C441" t="s">
        <v>3025</v>
      </c>
      <c r="D441" t="s">
        <v>26</v>
      </c>
      <c r="E441" t="s">
        <v>2921</v>
      </c>
      <c r="G441" t="s">
        <v>3663</v>
      </c>
      <c r="H441" t="s">
        <v>2922</v>
      </c>
      <c r="I441" t="s">
        <v>4646</v>
      </c>
    </row>
    <row r="442" spans="1:11">
      <c r="A442" s="69" t="s">
        <v>5462</v>
      </c>
      <c r="B442" t="s">
        <v>61</v>
      </c>
      <c r="C442" t="s">
        <v>3030</v>
      </c>
      <c r="D442" t="s">
        <v>3020</v>
      </c>
      <c r="E442" t="s">
        <v>2921</v>
      </c>
      <c r="G442" t="s">
        <v>3663</v>
      </c>
      <c r="H442" t="s">
        <v>2922</v>
      </c>
      <c r="I442" t="s">
        <v>4648</v>
      </c>
    </row>
    <row r="443" spans="1:11">
      <c r="A443" s="69" t="s">
        <v>5462</v>
      </c>
      <c r="B443" t="s">
        <v>61</v>
      </c>
      <c r="C443" t="s">
        <v>3031</v>
      </c>
      <c r="D443" t="s">
        <v>3020</v>
      </c>
      <c r="E443" t="s">
        <v>2921</v>
      </c>
      <c r="G443" t="s">
        <v>3663</v>
      </c>
      <c r="H443" t="s">
        <v>2922</v>
      </c>
      <c r="I443" t="s">
        <v>4648</v>
      </c>
    </row>
    <row r="444" spans="1:11">
      <c r="A444" s="69" t="s">
        <v>5462</v>
      </c>
      <c r="B444" t="s">
        <v>61</v>
      </c>
      <c r="C444" t="s">
        <v>3032</v>
      </c>
      <c r="D444" t="s">
        <v>3020</v>
      </c>
      <c r="E444" t="s">
        <v>2921</v>
      </c>
      <c r="G444" t="s">
        <v>3663</v>
      </c>
      <c r="H444" t="s">
        <v>2922</v>
      </c>
      <c r="I444" t="s">
        <v>4648</v>
      </c>
    </row>
    <row r="445" spans="1:11">
      <c r="A445" s="69" t="s">
        <v>5462</v>
      </c>
      <c r="B445" t="s">
        <v>74</v>
      </c>
      <c r="C445" t="s">
        <v>3037</v>
      </c>
      <c r="D445" t="s">
        <v>3020</v>
      </c>
      <c r="E445" t="s">
        <v>2921</v>
      </c>
      <c r="G445" t="s">
        <v>3663</v>
      </c>
      <c r="H445" t="s">
        <v>2922</v>
      </c>
      <c r="I445" t="s">
        <v>4650</v>
      </c>
    </row>
    <row r="446" spans="1:11">
      <c r="A446" s="69" t="s">
        <v>5462</v>
      </c>
      <c r="B446" t="s">
        <v>74</v>
      </c>
      <c r="C446" t="s">
        <v>3038</v>
      </c>
      <c r="D446" t="s">
        <v>3020</v>
      </c>
      <c r="E446" t="s">
        <v>2921</v>
      </c>
      <c r="G446" t="s">
        <v>3663</v>
      </c>
      <c r="H446" t="s">
        <v>2922</v>
      </c>
      <c r="I446" t="s">
        <v>4650</v>
      </c>
    </row>
    <row r="447" spans="1:11">
      <c r="A447" s="69" t="s">
        <v>5462</v>
      </c>
      <c r="B447" t="s">
        <v>87</v>
      </c>
      <c r="C447" t="s">
        <v>3040</v>
      </c>
      <c r="D447" t="s">
        <v>3041</v>
      </c>
      <c r="E447" t="s">
        <v>2925</v>
      </c>
      <c r="F447" t="s">
        <v>3042</v>
      </c>
      <c r="G447" t="s">
        <v>3663</v>
      </c>
      <c r="H447" t="s">
        <v>2918</v>
      </c>
      <c r="I447" t="s">
        <v>4658</v>
      </c>
    </row>
    <row r="448" spans="1:11">
      <c r="A448" s="69" t="s">
        <v>5462</v>
      </c>
      <c r="B448" t="s">
        <v>87</v>
      </c>
      <c r="C448" t="s">
        <v>3043</v>
      </c>
      <c r="D448" t="s">
        <v>3044</v>
      </c>
      <c r="E448" t="s">
        <v>2925</v>
      </c>
      <c r="F448" t="s">
        <v>3045</v>
      </c>
      <c r="G448" t="s">
        <v>3663</v>
      </c>
      <c r="H448" t="s">
        <v>2918</v>
      </c>
      <c r="I448" t="s">
        <v>4658</v>
      </c>
    </row>
    <row r="449" spans="1:11">
      <c r="A449" s="69" t="s">
        <v>5462</v>
      </c>
      <c r="B449" t="s">
        <v>87</v>
      </c>
      <c r="C449" t="s">
        <v>3051</v>
      </c>
      <c r="D449" t="s">
        <v>89</v>
      </c>
      <c r="E449" t="s">
        <v>2925</v>
      </c>
      <c r="F449" t="s">
        <v>3052</v>
      </c>
      <c r="G449" t="s">
        <v>3663</v>
      </c>
      <c r="H449" t="s">
        <v>2918</v>
      </c>
      <c r="I449" t="s">
        <v>4658</v>
      </c>
    </row>
    <row r="450" spans="1:11">
      <c r="A450" s="69" t="s">
        <v>5462</v>
      </c>
      <c r="B450" t="s">
        <v>87</v>
      </c>
      <c r="C450" t="s">
        <v>3057</v>
      </c>
      <c r="D450" t="s">
        <v>3020</v>
      </c>
      <c r="E450" t="s">
        <v>2960</v>
      </c>
      <c r="G450" t="s">
        <v>3663</v>
      </c>
      <c r="H450" t="s">
        <v>2961</v>
      </c>
      <c r="I450" t="s">
        <v>4658</v>
      </c>
    </row>
    <row r="451" spans="1:11">
      <c r="A451" s="69" t="s">
        <v>5462</v>
      </c>
      <c r="B451" t="s">
        <v>87</v>
      </c>
      <c r="C451" t="s">
        <v>3058</v>
      </c>
      <c r="D451" t="s">
        <v>3020</v>
      </c>
      <c r="E451" t="s">
        <v>2925</v>
      </c>
      <c r="G451" t="s">
        <v>3663</v>
      </c>
      <c r="H451" t="s">
        <v>2918</v>
      </c>
      <c r="I451" t="s">
        <v>4658</v>
      </c>
    </row>
    <row r="452" spans="1:11">
      <c r="A452" s="69" t="s">
        <v>5462</v>
      </c>
      <c r="B452" t="s">
        <v>87</v>
      </c>
      <c r="C452" t="s">
        <v>3059</v>
      </c>
      <c r="D452" t="s">
        <v>3060</v>
      </c>
      <c r="E452" t="s">
        <v>2921</v>
      </c>
      <c r="G452" t="s">
        <v>3663</v>
      </c>
      <c r="H452" t="s">
        <v>2922</v>
      </c>
      <c r="I452" t="s">
        <v>4658</v>
      </c>
    </row>
    <row r="453" spans="1:11">
      <c r="A453" s="69" t="s">
        <v>5462</v>
      </c>
      <c r="B453" t="s">
        <v>87</v>
      </c>
      <c r="C453" t="s">
        <v>3059</v>
      </c>
      <c r="D453" t="s">
        <v>3060</v>
      </c>
      <c r="E453" t="s">
        <v>2921</v>
      </c>
      <c r="G453" t="s">
        <v>3663</v>
      </c>
      <c r="H453" t="s">
        <v>2922</v>
      </c>
      <c r="I453" t="s">
        <v>4658</v>
      </c>
    </row>
    <row r="454" spans="1:11">
      <c r="A454" s="69" t="s">
        <v>5462</v>
      </c>
      <c r="B454" t="s">
        <v>88</v>
      </c>
      <c r="C454" t="s">
        <v>3062</v>
      </c>
      <c r="D454" t="s">
        <v>3020</v>
      </c>
      <c r="E454" t="s">
        <v>2925</v>
      </c>
      <c r="G454" t="s">
        <v>3663</v>
      </c>
      <c r="H454" t="s">
        <v>2918</v>
      </c>
      <c r="I454" t="s">
        <v>4662</v>
      </c>
    </row>
    <row r="455" spans="1:11">
      <c r="A455" s="69" t="s">
        <v>5462</v>
      </c>
      <c r="B455" t="s">
        <v>93</v>
      </c>
      <c r="C455" t="s">
        <v>3441</v>
      </c>
      <c r="D455" t="s">
        <v>95</v>
      </c>
      <c r="E455" t="s">
        <v>3442</v>
      </c>
      <c r="F455" t="s">
        <v>3444</v>
      </c>
      <c r="G455" t="s">
        <v>2564</v>
      </c>
      <c r="H455" t="s">
        <v>3506</v>
      </c>
      <c r="I455" t="s">
        <v>4666</v>
      </c>
      <c r="J455" t="s">
        <v>5473</v>
      </c>
      <c r="K455" t="s">
        <v>228</v>
      </c>
    </row>
    <row r="456" spans="1:11">
      <c r="A456" s="69" t="s">
        <v>5462</v>
      </c>
      <c r="B456" t="s">
        <v>93</v>
      </c>
      <c r="C456" t="s">
        <v>3068</v>
      </c>
      <c r="D456" t="s">
        <v>3020</v>
      </c>
      <c r="E456" t="s">
        <v>3069</v>
      </c>
      <c r="G456" t="s">
        <v>3663</v>
      </c>
      <c r="H456" t="s">
        <v>3530</v>
      </c>
      <c r="I456" t="s">
        <v>4666</v>
      </c>
    </row>
    <row r="457" spans="1:11">
      <c r="A457" s="69" t="s">
        <v>5462</v>
      </c>
      <c r="B457" t="s">
        <v>99</v>
      </c>
      <c r="C457" t="s">
        <v>3074</v>
      </c>
      <c r="D457" t="s">
        <v>3020</v>
      </c>
      <c r="E457" t="s">
        <v>2925</v>
      </c>
      <c r="F457" t="s">
        <v>3075</v>
      </c>
      <c r="G457" t="s">
        <v>3663</v>
      </c>
      <c r="H457" t="s">
        <v>2918</v>
      </c>
      <c r="I457" t="s">
        <v>4670</v>
      </c>
    </row>
    <row r="458" spans="1:11">
      <c r="A458" s="69" t="s">
        <v>5462</v>
      </c>
      <c r="B458" t="s">
        <v>99</v>
      </c>
      <c r="C458" t="s">
        <v>3076</v>
      </c>
      <c r="D458" t="s">
        <v>103</v>
      </c>
      <c r="E458" t="s">
        <v>2921</v>
      </c>
      <c r="G458" t="s">
        <v>3663</v>
      </c>
      <c r="H458" t="s">
        <v>2922</v>
      </c>
      <c r="I458" t="s">
        <v>4670</v>
      </c>
    </row>
    <row r="459" spans="1:11">
      <c r="A459" s="69" t="s">
        <v>5462</v>
      </c>
      <c r="B459" t="s">
        <v>99</v>
      </c>
      <c r="C459" t="s">
        <v>3077</v>
      </c>
      <c r="D459" t="s">
        <v>101</v>
      </c>
      <c r="E459" t="s">
        <v>3078</v>
      </c>
      <c r="F459" t="s">
        <v>3079</v>
      </c>
      <c r="G459" t="s">
        <v>3663</v>
      </c>
      <c r="H459" t="s">
        <v>2918</v>
      </c>
      <c r="I459" t="s">
        <v>4670</v>
      </c>
    </row>
    <row r="460" spans="1:11">
      <c r="A460" s="69" t="s">
        <v>5462</v>
      </c>
      <c r="B460" t="s">
        <v>99</v>
      </c>
      <c r="C460" t="s">
        <v>3080</v>
      </c>
      <c r="D460" t="s">
        <v>3020</v>
      </c>
      <c r="E460" t="s">
        <v>2921</v>
      </c>
      <c r="G460" t="s">
        <v>3663</v>
      </c>
      <c r="H460" t="s">
        <v>2922</v>
      </c>
      <c r="I460" t="s">
        <v>4670</v>
      </c>
    </row>
    <row r="461" spans="1:11">
      <c r="A461" s="69"/>
    </row>
    <row r="462" spans="1:11">
      <c r="A462" s="69"/>
    </row>
    <row r="463" spans="1:11">
      <c r="A463" s="69"/>
    </row>
    <row r="464" spans="1:11">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5474</v>
      </c>
      <c r="B1" s="114"/>
      <c r="C1" s="114"/>
      <c r="D1" s="114"/>
      <c r="E1" s="114"/>
    </row>
    <row r="2" spans="1:7">
      <c r="A2" t="s">
        <v>1785</v>
      </c>
      <c r="B2" t="s">
        <v>5475</v>
      </c>
      <c r="C2" t="s">
        <v>5476</v>
      </c>
      <c r="D2" t="s">
        <v>5477</v>
      </c>
      <c r="E2" t="s">
        <v>5478</v>
      </c>
      <c r="F2" t="s">
        <v>5479</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5480</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5481</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5482</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5483</v>
      </c>
    </row>
    <row r="2" spans="1:9">
      <c r="A2" s="313" t="s">
        <v>2321</v>
      </c>
      <c r="B2" s="313" t="s">
        <v>5484</v>
      </c>
      <c r="C2" s="313" t="s">
        <v>1785</v>
      </c>
      <c r="D2" s="313" t="s">
        <v>5485</v>
      </c>
      <c r="E2" s="313" t="s">
        <v>5477</v>
      </c>
      <c r="F2" s="313" t="s">
        <v>1792</v>
      </c>
      <c r="G2" s="313" t="s">
        <v>5486</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IFERROR(_xlfn.XLOOKUP(1,(Grunnmatseðill!$AJ$3:$AJ$655=$A3)*(Grunnmatseðill!$E$3:$E$655="Meðlætisbar")*(Grunnmatseðill!$F$3:$F$655="")*(Grunnmatseðill!$G$3:$G$655&lt;&gt;""),Grunnmatseðill!$G$3:$G$655),"")</f>
        <v/>
      </c>
      <c r="I3" s="321" t="str" cm="1">
        <f t="array" ref="I3">IFERROR(_xlfn.XLOOKUP(1,(Grunnmatseðill!$AJ$3:$AJ$655=$A3)*(Grunnmatseðill!$E$3:$E$655="Síðdegishressing")*(Grunnmatseðill!$F$3:$F$655="")*(Grunnmatseðill!$G$3:$G$655&lt;&gt;""),Grunnmatseðill!$G$3:$G$655),"")</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IFERROR(_xlfn.XLOOKUP(1,(Grunnmatseðill!$AJ$3:$AJ$655=$A4)*(Grunnmatseðill!$E$3:$E$655="Meðlætisbar")*(Grunnmatseðill!$F$3:$F$655="")*(Grunnmatseðill!$G$3:$G$655&lt;&gt;""),Grunnmatseðill!$G$3:$G$655),"")</f>
        <v/>
      </c>
      <c r="I4" s="316" t="str" cm="1">
        <f t="array" ref="I4">IFERROR(_xlfn.XLOOKUP(1,(Grunnmatseðill!$AJ$3:$AJ$655=$A4)*(Grunnmatseðill!$E$3:$E$655="Síðdegishressing")*(Grunnmatseðill!$F$3:$F$655="")*(Grunnmatseðill!$G$3:$G$655&lt;&gt;""),Grunnmatseðill!$G$3:$G$655),"")</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IFERROR(_xlfn.XLOOKUP(1,(Grunnmatseðill!$AJ$3:$AJ$655=$A5)*(Grunnmatseðill!$E$3:$E$655="Meðlætisbar")*(Grunnmatseðill!$F$3:$F$655="")*(Grunnmatseðill!$G$3:$G$655&lt;&gt;""),Grunnmatseðill!$G$3:$G$655),"")</f>
        <v/>
      </c>
      <c r="I5" s="326" t="str" cm="1">
        <f t="array" ref="I5">IFERROR(_xlfn.XLOOKUP(1,(Grunnmatseðill!$AJ$3:$AJ$655=$A5)*(Grunnmatseðill!$E$3:$E$655="Síðdegishressing")*(Grunnmatseðill!$F$3:$F$655="")*(Grunnmatseðill!$G$3:$G$655&lt;&gt;""),Grunnmatseðill!$G$3:$G$655),"")</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IFERROR(_xlfn.XLOOKUP(1,(Grunnmatseðill!$AJ$3:$AJ$655=$A6)*(Grunnmatseðill!$E$3:$E$655="Meðlætisbar")*(Grunnmatseðill!$F$3:$F$655="")*(Grunnmatseðill!$G$3:$G$655&lt;&gt;""),Grunnmatseðill!$G$3:$G$655),"")</f>
        <v/>
      </c>
      <c r="I6" s="316" t="str" cm="1">
        <f t="array" ref="I6">IFERROR(_xlfn.XLOOKUP(1,(Grunnmatseðill!$AJ$3:$AJ$655=$A6)*(Grunnmatseðill!$E$3:$E$655="Síðdegishressing")*(Grunnmatseðill!$F$3:$F$655="")*(Grunnmatseðill!$G$3:$G$655&lt;&gt;""),Grunnmatseðill!$G$3:$G$655),"")</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IFERROR(_xlfn.XLOOKUP(1,(Grunnmatseðill!$AJ$3:$AJ$655=$A7)*(Grunnmatseðill!$E$3:$E$655="Meðlætisbar")*(Grunnmatseðill!$F$3:$F$655="")*(Grunnmatseðill!$G$3:$G$655&lt;&gt;""),Grunnmatseðill!$G$3:$G$655),"")</f>
        <v/>
      </c>
      <c r="I7" s="326" t="str" cm="1">
        <f t="array" ref="I7">IFERROR(_xlfn.XLOOKUP(1,(Grunnmatseðill!$AJ$3:$AJ$655=$A7)*(Grunnmatseðill!$E$3:$E$655="Síðdegishressing")*(Grunnmatseðill!$F$3:$F$655="")*(Grunnmatseðill!$G$3:$G$655&lt;&gt;""),Grunnmatseðill!$G$3:$G$655),"")</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IFERROR(_xlfn.XLOOKUP(1,(Grunnmatseðill!$AJ$3:$AJ$655=$A8)*(Grunnmatseðill!$E$3:$E$655="Meðlætisbar")*(Grunnmatseðill!$F$3:$F$655="")*(Grunnmatseðill!$G$3:$G$655&lt;&gt;""),Grunnmatseðill!$G$3:$G$655),"")</f>
        <v/>
      </c>
      <c r="I8" s="316" t="str" cm="1">
        <f t="array" ref="I8">IFERROR(_xlfn.XLOOKUP(1,(Grunnmatseðill!$AJ$3:$AJ$655=$A8)*(Grunnmatseðill!$E$3:$E$655="Síðdegishressing")*(Grunnmatseðill!$F$3:$F$655="")*(Grunnmatseðill!$G$3:$G$655&lt;&gt;""),Grunnmatseðill!$G$3:$G$655),"")</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IFERROR(_xlfn.XLOOKUP(1,(Grunnmatseðill!$AJ$3:$AJ$655=$A9)*(Grunnmatseðill!$E$3:$E$655="Meðlætisbar")*(Grunnmatseðill!$F$3:$F$655="")*(Grunnmatseðill!$G$3:$G$655&lt;&gt;""),Grunnmatseðill!$G$3:$G$655),"")</f>
        <v/>
      </c>
      <c r="I9" s="326" t="str" cm="1">
        <f t="array" ref="I9">IFERROR(_xlfn.XLOOKUP(1,(Grunnmatseðill!$AJ$3:$AJ$655=$A9)*(Grunnmatseðill!$E$3:$E$655="Síðdegishressing")*(Grunnmatseðill!$F$3:$F$655="")*(Grunnmatseðill!$G$3:$G$655&lt;&gt;""),Grunnmatseðill!$G$3:$G$655),"")</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IFERROR(_xlfn.XLOOKUP(1,(Grunnmatseðill!$AJ$3:$AJ$655=$A10)*(Grunnmatseðill!$E$3:$E$655="Meðlætisbar")*(Grunnmatseðill!$F$3:$F$655="")*(Grunnmatseðill!$G$3:$G$655&lt;&gt;""),Grunnmatseðill!$G$3:$G$655),"")</f>
        <v/>
      </c>
      <c r="I10" s="316" t="str" cm="1">
        <f t="array" ref="I10">IFERROR(_xlfn.XLOOKUP(1,(Grunnmatseðill!$AJ$3:$AJ$655=$A10)*(Grunnmatseðill!$E$3:$E$655="Síðdegishressing")*(Grunnmatseðill!$F$3:$F$655="")*(Grunnmatseðill!$G$3:$G$655&lt;&gt;""),Grunnmatseðill!$G$3:$G$655),"")</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IFERROR(_xlfn.XLOOKUP(1,(Grunnmatseðill!$AJ$3:$AJ$655=$A11)*(Grunnmatseðill!$E$3:$E$655="Meðlætisbar")*(Grunnmatseðill!$F$3:$F$655="")*(Grunnmatseðill!$G$3:$G$655&lt;&gt;""),Grunnmatseðill!$G$3:$G$655),"")</f>
        <v/>
      </c>
      <c r="I11" s="326" t="str" cm="1">
        <f t="array" ref="I11">IFERROR(_xlfn.XLOOKUP(1,(Grunnmatseðill!$AJ$3:$AJ$655=$A11)*(Grunnmatseðill!$E$3:$E$655="Síðdegishressing")*(Grunnmatseðill!$F$3:$F$655="")*(Grunnmatseðill!$G$3:$G$655&lt;&gt;""),Grunnmatseðill!$G$3:$G$655),"")</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IFERROR(_xlfn.XLOOKUP(1,(Grunnmatseðill!$AJ$3:$AJ$655=$A12)*(Grunnmatseðill!$E$3:$E$655="Meðlætisbar")*(Grunnmatseðill!$F$3:$F$655="")*(Grunnmatseðill!$G$3:$G$655&lt;&gt;""),Grunnmatseðill!$G$3:$G$655),"")</f>
        <v/>
      </c>
      <c r="I12" s="316" t="str" cm="1">
        <f t="array" ref="I12">IFERROR(_xlfn.XLOOKUP(1,(Grunnmatseðill!$AJ$3:$AJ$655=$A12)*(Grunnmatseðill!$E$3:$E$655="Síðdegishressing")*(Grunnmatseðill!$F$3:$F$655="")*(Grunnmatseðill!$G$3:$G$655&lt;&gt;""),Grunnmatseðill!$G$3:$G$655),"")</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IFERROR(_xlfn.XLOOKUP(1,(Grunnmatseðill!$AJ$3:$AJ$655=$A13)*(Grunnmatseðill!$E$3:$E$655="Meðlætisbar")*(Grunnmatseðill!$F$3:$F$655="")*(Grunnmatseðill!$G$3:$G$655&lt;&gt;""),Grunnmatseðill!$G$3:$G$655),"")</f>
        <v>Gúrka, ávextir</v>
      </c>
      <c r="I13" s="326" t="str" cm="1">
        <f t="array" ref="I13">IFERROR(_xlfn.XLOOKUP(1,(Grunnmatseðill!$AJ$3:$AJ$655=$A13)*(Grunnmatseðill!$E$3:$E$655="Síðdegishressing")*(Grunnmatseðill!$F$3:$F$655="")*(Grunnmatseðill!$G$3:$G$655&lt;&gt;""),Grunnmatseðill!$G$3:$G$655),"")</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IFERROR(_xlfn.XLOOKUP(1,(Grunnmatseðill!$AJ$3:$AJ$655=$A14)*(Grunnmatseðill!$E$3:$E$655="Meðlætisbar")*(Grunnmatseðill!$F$3:$F$655="")*(Grunnmatseðill!$G$3:$G$655&lt;&gt;""),Grunnmatseðill!$G$3:$G$655),"")</f>
        <v>Paprika, ávextir</v>
      </c>
      <c r="I14" s="316" t="str" cm="1">
        <f t="array" ref="I14">IFERROR(_xlfn.XLOOKUP(1,(Grunnmatseðill!$AJ$3:$AJ$655=$A14)*(Grunnmatseðill!$E$3:$E$655="Síðdegishressing")*(Grunnmatseðill!$F$3:$F$655="")*(Grunnmatseðill!$G$3:$G$655&lt;&gt;""),Grunnmatseðill!$G$3:$G$655),"")</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IFERROR(_xlfn.XLOOKUP(1,(Grunnmatseðill!$AJ$3:$AJ$655=$A15)*(Grunnmatseðill!$E$3:$E$655="Meðlætisbar")*(Grunnmatseðill!$F$3:$F$655="")*(Grunnmatseðill!$G$3:$G$655&lt;&gt;""),Grunnmatseðill!$G$3:$G$655),"")</f>
        <v>Sólkjarnabrauð, smjör, ostur, rúsínur, ávextir</v>
      </c>
      <c r="I15" s="326" t="str" cm="1">
        <f t="array" ref="I15">IFERROR(_xlfn.XLOOKUP(1,(Grunnmatseðill!$AJ$3:$AJ$655=$A15)*(Grunnmatseðill!$E$3:$E$655="Síðdegishressing")*(Grunnmatseðill!$F$3:$F$655="")*(Grunnmatseðill!$G$3:$G$655&lt;&gt;""),Grunnmatseðill!$G$3:$G$655),"")</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IFERROR(_xlfn.XLOOKUP(1,(Grunnmatseðill!$AJ$3:$AJ$655=$A16)*(Grunnmatseðill!$E$3:$E$655="Meðlætisbar")*(Grunnmatseðill!$F$3:$F$655="")*(Grunnmatseðill!$G$3:$G$655&lt;&gt;""),Grunnmatseðill!$G$3:$G$655),"")</f>
        <v>Maís, pastasalat, paprika, ávextir</v>
      </c>
      <c r="I16" s="316" t="str" cm="1">
        <f t="array" ref="I16">IFERROR(_xlfn.XLOOKUP(1,(Grunnmatseðill!$AJ$3:$AJ$655=$A16)*(Grunnmatseðill!$E$3:$E$655="Síðdegishressing")*(Grunnmatseðill!$F$3:$F$655="")*(Grunnmatseðill!$G$3:$G$655&lt;&gt;""),Grunnmatseðill!$G$3:$G$655),"")</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IFERROR(_xlfn.XLOOKUP(1,(Grunnmatseðill!$AJ$3:$AJ$655=$A17)*(Grunnmatseðill!$E$3:$E$655="Meðlætisbar")*(Grunnmatseðill!$F$3:$F$655="")*(Grunnmatseðill!$G$3:$G$655&lt;&gt;""),Grunnmatseðill!$G$3:$G$655),"")</f>
        <v>Salat, gúrka, tómatur, rauðlaukur, paprika, ávextir</v>
      </c>
      <c r="I17" s="326" t="str" cm="1">
        <f t="array" ref="I17">IFERROR(_xlfn.XLOOKUP(1,(Grunnmatseðill!$AJ$3:$AJ$655=$A17)*(Grunnmatseðill!$E$3:$E$655="Síðdegishressing")*(Grunnmatseðill!$F$3:$F$655="")*(Grunnmatseðill!$G$3:$G$655&lt;&gt;""),Grunnmatseðill!$G$3:$G$655),"")</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IFERROR(_xlfn.XLOOKUP(1,(Grunnmatseðill!$AJ$3:$AJ$655=$A18)*(Grunnmatseðill!$E$3:$E$655="Meðlætisbar")*(Grunnmatseðill!$F$3:$F$655="")*(Grunnmatseðill!$G$3:$G$655&lt;&gt;""),Grunnmatseðill!$G$3:$G$655),"")</f>
        <v>Ferskt hrásalat, rófur, paprika, ávextir</v>
      </c>
      <c r="I18" s="316" t="str" cm="1">
        <f t="array" ref="I18">IFERROR(_xlfn.XLOOKUP(1,(Grunnmatseðill!$AJ$3:$AJ$655=$A18)*(Grunnmatseðill!$E$3:$E$655="Síðdegishressing")*(Grunnmatseðill!$F$3:$F$655="")*(Grunnmatseðill!$G$3:$G$655&lt;&gt;""),Grunnmatseðill!$G$3:$G$655),"")</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IFERROR(_xlfn.XLOOKUP(1,(Grunnmatseðill!$AJ$3:$AJ$655=$A19)*(Grunnmatseðill!$E$3:$E$655="Meðlætisbar")*(Grunnmatseðill!$F$3:$F$655="")*(Grunnmatseðill!$G$3:$G$655&lt;&gt;""),Grunnmatseðill!$G$3:$G$655),"")</f>
        <v>Byggsalat, gulrætur, brokkolí, ávextir</v>
      </c>
      <c r="I19" s="326" t="str" cm="1">
        <f t="array" ref="I19">IFERROR(_xlfn.XLOOKUP(1,(Grunnmatseðill!$AJ$3:$AJ$655=$A19)*(Grunnmatseðill!$E$3:$E$655="Síðdegishressing")*(Grunnmatseðill!$F$3:$F$655="")*(Grunnmatseðill!$G$3:$G$655&lt;&gt;""),Grunnmatseðill!$G$3:$G$655),"")</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IFERROR(_xlfn.XLOOKUP(1,(Grunnmatseðill!$AJ$3:$AJ$655=$A20)*(Grunnmatseðill!$E$3:$E$655="Meðlætisbar")*(Grunnmatseðill!$F$3:$F$655="")*(Grunnmatseðill!$G$3:$G$655&lt;&gt;""),Grunnmatseðill!$G$3:$G$655),"")</f>
        <v>Rúnstykki, gúrka, smjör, ávextir</v>
      </c>
      <c r="I20" s="316" t="str" cm="1">
        <f t="array" ref="I20">IFERROR(_xlfn.XLOOKUP(1,(Grunnmatseðill!$AJ$3:$AJ$655=$A20)*(Grunnmatseðill!$E$3:$E$655="Síðdegishressing")*(Grunnmatseðill!$F$3:$F$655="")*(Grunnmatseðill!$G$3:$G$655&lt;&gt;""),Grunnmatseðill!$G$3:$G$655),"")</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IFERROR(_xlfn.XLOOKUP(1,(Grunnmatseðill!$AJ$3:$AJ$655=$A21)*(Grunnmatseðill!$E$3:$E$655="Meðlætisbar")*(Grunnmatseðill!$F$3:$F$655="")*(Grunnmatseðill!$G$3:$G$655&lt;&gt;""),Grunnmatseðill!$G$3:$G$655),"")</f>
        <v>Brokkolí, gulrætur, paprika, ávextir</v>
      </c>
      <c r="I21" s="326" t="str" cm="1">
        <f t="array" ref="I21">IFERROR(_xlfn.XLOOKUP(1,(Grunnmatseðill!$AJ$3:$AJ$655=$A21)*(Grunnmatseðill!$E$3:$E$655="Síðdegishressing")*(Grunnmatseðill!$F$3:$F$655="")*(Grunnmatseðill!$G$3:$G$655&lt;&gt;""),Grunnmatseðill!$G$3:$G$655),"")</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IFERROR(_xlfn.XLOOKUP(1,(Grunnmatseðill!$AJ$3:$AJ$655=$A22)*(Grunnmatseðill!$E$3:$E$655="Meðlætisbar")*(Grunnmatseðill!$F$3:$F$655="")*(Grunnmatseðill!$G$3:$G$655&lt;&gt;""),Grunnmatseðill!$G$3:$G$655),"")</f>
        <v>Tómatar, gúrka, kál, ávextir</v>
      </c>
      <c r="I22" s="316" t="str" cm="1">
        <f t="array" ref="I22">IFERROR(_xlfn.XLOOKUP(1,(Grunnmatseðill!$AJ$3:$AJ$655=$A22)*(Grunnmatseðill!$E$3:$E$655="Síðdegishressing")*(Grunnmatseðill!$F$3:$F$655="")*(Grunnmatseðill!$G$3:$G$655&lt;&gt;""),Grunnmatseðill!$G$3:$G$655),"")</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IFERROR(_xlfn.XLOOKUP(1,(Grunnmatseðill!$AJ$3:$AJ$655=$A23)*(Grunnmatseðill!$E$3:$E$655="Meðlætisbar")*(Grunnmatseðill!$F$3:$F$655="")*(Grunnmatseðill!$G$3:$G$655&lt;&gt;""),Grunnmatseðill!$G$3:$G$655),"")</f>
        <v>Gúrka, maís, tómatar, ávextir</v>
      </c>
      <c r="I23" s="326" t="str" cm="1">
        <f t="array" ref="I23">IFERROR(_xlfn.XLOOKUP(1,(Grunnmatseðill!$AJ$3:$AJ$655=$A23)*(Grunnmatseðill!$E$3:$E$655="Síðdegishressing")*(Grunnmatseðill!$F$3:$F$655="")*(Grunnmatseðill!$G$3:$G$655&lt;&gt;""),Grunnmatseðill!$G$3:$G$655),"")</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IFERROR(_xlfn.XLOOKUP(1,(Grunnmatseðill!$AJ$3:$AJ$655=$A24)*(Grunnmatseðill!$E$3:$E$655="Meðlætisbar")*(Grunnmatseðill!$F$3:$F$655="")*(Grunnmatseðill!$G$3:$G$655&lt;&gt;""),Grunnmatseðill!$G$3:$G$655),"")</f>
        <v>Brokkolí, gulrætur, paprika, ávöxtur</v>
      </c>
      <c r="I24" s="316" t="str" cm="1">
        <f t="array" ref="I24">IFERROR(_xlfn.XLOOKUP(1,(Grunnmatseðill!$AJ$3:$AJ$655=$A24)*(Grunnmatseðill!$E$3:$E$655="Síðdegishressing")*(Grunnmatseðill!$F$3:$F$655="")*(Grunnmatseðill!$G$3:$G$655&lt;&gt;""),Grunnmatseðill!$G$3:$G$655),"")</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IFERROR(_xlfn.XLOOKUP(1,(Grunnmatseðill!$AJ$3:$AJ$655=$A25)*(Grunnmatseðill!$E$3:$E$655="Meðlætisbar")*(Grunnmatseðill!$F$3:$F$655="")*(Grunnmatseðill!$G$3:$G$655&lt;&gt;""),Grunnmatseðill!$G$3:$G$655),"")</f>
        <v>Skólabollur, smjör, gúrka, rúsínur, ávextir</v>
      </c>
      <c r="I25" s="326" t="str" cm="1">
        <f t="array" ref="I25">IFERROR(_xlfn.XLOOKUP(1,(Grunnmatseðill!$AJ$3:$AJ$655=$A25)*(Grunnmatseðill!$E$3:$E$655="Síðdegishressing")*(Grunnmatseðill!$F$3:$F$655="")*(Grunnmatseðill!$G$3:$G$655&lt;&gt;""),Grunnmatseðill!$G$3:$G$655),"")</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IFERROR(_xlfn.XLOOKUP(1,(Grunnmatseðill!$AJ$3:$AJ$655=$A26)*(Grunnmatseðill!$E$3:$E$655="Meðlætisbar")*(Grunnmatseðill!$F$3:$F$655="")*(Grunnmatseðill!$G$3:$G$655&lt;&gt;""),Grunnmatseðill!$G$3:$G$655),"")</f>
        <v>Blómkál, gulrætur, pastasalat, ávextir</v>
      </c>
      <c r="I26" s="316" t="str" cm="1">
        <f t="array" ref="I26">IFERROR(_xlfn.XLOOKUP(1,(Grunnmatseðill!$AJ$3:$AJ$655=$A26)*(Grunnmatseðill!$E$3:$E$655="Síðdegishressing")*(Grunnmatseðill!$F$3:$F$655="")*(Grunnmatseðill!$G$3:$G$655&lt;&gt;""),Grunnmatseðill!$G$3:$G$655),"")</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IFERROR(_xlfn.XLOOKUP(1,(Grunnmatseðill!$AJ$3:$AJ$655=$A27)*(Grunnmatseðill!$E$3:$E$655="Meðlætisbar")*(Grunnmatseðill!$F$3:$F$655="")*(Grunnmatseðill!$G$3:$G$655&lt;&gt;""),Grunnmatseðill!$G$3:$G$655),"")</f>
        <v>Tómatar, gúrka, kál, paprika, ávextir</v>
      </c>
      <c r="I27" s="326" t="str" cm="1">
        <f t="array" ref="I27">IFERROR(_xlfn.XLOOKUP(1,(Grunnmatseðill!$AJ$3:$AJ$655=$A27)*(Grunnmatseðill!$E$3:$E$655="Síðdegishressing")*(Grunnmatseðill!$F$3:$F$655="")*(Grunnmatseðill!$G$3:$G$655&lt;&gt;""),Grunnmatseðill!$G$3:$G$655),"")</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5487</v>
      </c>
      <c r="I28" s="316" t="str" cm="1">
        <f t="array" ref="I28">IFERROR(_xlfn.XLOOKUP(1,(Grunnmatseðill!$AJ$3:$AJ$655=$A28)*(Grunnmatseðill!$E$3:$E$655="Síðdegishressing")*(Grunnmatseðill!$F$3:$F$655="")*(Grunnmatseðill!$G$3:$G$655&lt;&gt;""),Grunnmatseðill!$G$3:$G$655),"")</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IFERROR(_xlfn.XLOOKUP(1,(Grunnmatseðill!$AJ$3:$AJ$655=$A29)*(Grunnmatseðill!$E$3:$E$655="Meðlætisbar")*(Grunnmatseðill!$F$3:$F$655="")*(Grunnmatseðill!$G$3:$G$655&lt;&gt;""),Grunnmatseðill!$G$3:$G$655),"")</f>
        <v/>
      </c>
      <c r="I29" s="326" t="str" cm="1">
        <f t="array" ref="I29">IFERROR(_xlfn.XLOOKUP(1,(Grunnmatseðill!$AJ$3:$AJ$655=$A29)*(Grunnmatseðill!$E$3:$E$655="Síðdegishressing")*(Grunnmatseðill!$F$3:$F$655="")*(Grunnmatseðill!$G$3:$G$655&lt;&gt;""),Grunnmatseðill!$G$3:$G$655),"")</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IFERROR(_xlfn.XLOOKUP(1,(Grunnmatseðill!$AJ$3:$AJ$655=$A30)*(Grunnmatseðill!$E$3:$E$655="Meðlætisbar")*(Grunnmatseðill!$F$3:$F$655="")*(Grunnmatseðill!$G$3:$G$655&lt;&gt;""),Grunnmatseðill!$G$3:$G$655),"")</f>
        <v>Lífskornabrauð, kjúklingaálegg, smjör, paprika, ávextir</v>
      </c>
      <c r="I30" s="316" t="str" cm="1">
        <f t="array" ref="I30">IFERROR(_xlfn.XLOOKUP(1,(Grunnmatseðill!$AJ$3:$AJ$655=$A30)*(Grunnmatseðill!$E$3:$E$655="Síðdegishressing")*(Grunnmatseðill!$F$3:$F$655="")*(Grunnmatseðill!$G$3:$G$655&lt;&gt;""),Grunnmatseðill!$G$3:$G$655),"")</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IFERROR(_xlfn.XLOOKUP(1,(Grunnmatseðill!$AJ$3:$AJ$655=$A31)*(Grunnmatseðill!$E$3:$E$655="Meðlætisbar")*(Grunnmatseðill!$F$3:$F$655="")*(Grunnmatseðill!$G$3:$G$655&lt;&gt;""),Grunnmatseðill!$G$3:$G$655),"")</f>
        <v>Maíssalat, kál, tómatar, ávöxtur</v>
      </c>
      <c r="I31" s="326" t="str" cm="1">
        <f t="array" ref="I31">IFERROR(_xlfn.XLOOKUP(1,(Grunnmatseðill!$AJ$3:$AJ$655=$A31)*(Grunnmatseðill!$E$3:$E$655="Síðdegishressing")*(Grunnmatseðill!$F$3:$F$655="")*(Grunnmatseðill!$G$3:$G$655&lt;&gt;""),Grunnmatseðill!$G$3:$G$655),"")</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IFERROR(_xlfn.XLOOKUP(1,(Grunnmatseðill!$AJ$3:$AJ$655=$A32)*(Grunnmatseðill!$E$3:$E$655="Meðlætisbar")*(Grunnmatseðill!$F$3:$F$655="")*(Grunnmatseðill!$G$3:$G$655&lt;&gt;""),Grunnmatseðill!$G$3:$G$655),"")</f>
        <v>Hrásalat, maísstönglar, brokkolí, ávextir</v>
      </c>
      <c r="I32" s="316" t="str" cm="1">
        <f t="array" ref="I32">IFERROR(_xlfn.XLOOKUP(1,(Grunnmatseðill!$AJ$3:$AJ$655=$A32)*(Grunnmatseðill!$E$3:$E$655="Síðdegishressing")*(Grunnmatseðill!$F$3:$F$655="")*(Grunnmatseðill!$G$3:$G$655&lt;&gt;""),Grunnmatseðill!$G$3:$G$655),"")</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5488</v>
      </c>
      <c r="I33" s="326" t="str" cm="1">
        <f t="array" ref="I33">IFERROR(_xlfn.XLOOKUP(1,(Grunnmatseðill!$AJ$3:$AJ$910=$A33)*(Grunnmatseðill!$E$3:$E$910="Síðdegishressing")*(Grunnmatseðill!$F$3:$F$910="")*(Grunnmatseðill!$G$3:$G$910&lt;&gt;""),Grunnmatseðill!$G$3:$G$910),"")</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2863</v>
      </c>
      <c r="I34" s="316" t="str" cm="1">
        <f t="array" ref="I34">IFERROR(_xlfn.XLOOKUP(1,(Grunnmatseðill!$AJ$3:$AJ$910=$A34)*(Grunnmatseðill!$E$3:$E$910="Síðdegishressing")*(Grunnmatseðill!$F$3:$F$910="")*(Grunnmatseðill!$G$3:$G$910&lt;&gt;""),Grunnmatseðill!$G$3:$G$910),"")</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5489</v>
      </c>
      <c r="I35" s="326" t="str" cm="1">
        <f t="array" ref="I35">IFERROR(_xlfn.XLOOKUP(1,(Grunnmatseðill!$AJ$3:$AJ$910=$A35)*(Grunnmatseðill!$E$3:$E$910="Síðdegishressing")*(Grunnmatseðill!$F$3:$F$910="")*(Grunnmatseðill!$G$3:$G$910&lt;&gt;""),Grunnmatseðill!$G$3:$G$910),"")</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2643</v>
      </c>
      <c r="I36" s="316" t="str" cm="1">
        <f t="array" ref="I36">IFERROR(_xlfn.XLOOKUP(1,(Grunnmatseðill!$AJ$3:$AJ$910=$A36)*(Grunnmatseðill!$E$3:$E$910="Síðdegishressing")*(Grunnmatseðill!$F$3:$F$910="")*(Grunnmatseðill!$G$3:$G$910&lt;&gt;""),Grunnmatseðill!$G$3:$G$910),"")</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2899</v>
      </c>
      <c r="I37" s="326" t="str" cm="1">
        <f t="array" ref="I37">IFERROR(_xlfn.XLOOKUP(1,(Grunnmatseðill!$AJ$3:$AJ$910=$A37)*(Grunnmatseðill!$E$3:$E$910="Síðdegishressing")*(Grunnmatseðill!$F$3:$F$910="")*(Grunnmatseðill!$G$3:$G$910&lt;&gt;""),Grunnmatseðill!$G$3:$G$910),"")</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2768</v>
      </c>
      <c r="I38" s="316" t="str" cm="1">
        <f t="array" ref="I38">IFERROR(_xlfn.XLOOKUP(1,(Grunnmatseðill!$AJ$3:$AJ$910=$A38)*(Grunnmatseðill!$E$3:$E$910="Síðdegishressing")*(Grunnmatseðill!$F$3:$F$910="")*(Grunnmatseðill!$G$3:$G$910&lt;&gt;""),Grunnmatseðill!$G$3:$G$910),"")</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5490</v>
      </c>
      <c r="I39" s="326" t="str" cm="1">
        <f t="array" ref="I39">IFERROR(_xlfn.XLOOKUP(1,(Grunnmatseðill!$AJ$3:$AJ$910=$A39)*(Grunnmatseðill!$E$3:$E$910="Síðdegishressing")*(Grunnmatseðill!$F$3:$F$910="")*(Grunnmatseðill!$G$3:$G$910&lt;&gt;""),Grunnmatseðill!$G$3:$G$910),"")</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5491</v>
      </c>
      <c r="I40" s="316" t="str" cm="1">
        <f t="array" ref="I40">IFERROR(_xlfn.XLOOKUP(1,(Grunnmatseðill!$AJ$3:$AJ$910=$A40)*(Grunnmatseðill!$E$3:$E$910="Síðdegishressing")*(Grunnmatseðill!$F$3:$F$910="")*(Grunnmatseðill!$G$3:$G$910&lt;&gt;""),Grunnmatseðill!$G$3:$G$910),"")</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5492</v>
      </c>
      <c r="I41" s="326" t="str" cm="1">
        <f t="array" ref="I41">IFERROR(_xlfn.XLOOKUP(1,(Grunnmatseðill!$AJ$3:$AJ$910=$A41)*(Grunnmatseðill!$E$3:$E$910="Síðdegishressing")*(Grunnmatseðill!$F$3:$F$910="")*(Grunnmatseðill!$G$3:$G$910&lt;&gt;""),Grunnmatseðill!$G$3:$G$910),"")</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5493</v>
      </c>
      <c r="G42" s="453">
        <f>Magnviðmið!$E$38</f>
        <v>4395.2000000000007</v>
      </c>
      <c r="H42" s="318" t="s">
        <v>5494</v>
      </c>
      <c r="I42" s="316" t="str" cm="1">
        <f t="array" ref="I42">IFERROR(_xlfn.XLOOKUP(1,(Grunnmatseðill!$AJ$3:$AJ$910=$A42)*(Grunnmatseðill!$E$3:$E$910="Síðdegishressing")*(Grunnmatseðill!$F$3:$F$910="")*(Grunnmatseðill!$G$3:$G$910&lt;&gt;""),Grunnmatseðill!$G$3:$G$910),"")</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2757</v>
      </c>
      <c r="I43" s="326" t="str" cm="1">
        <f t="array" ref="I43">IFERROR(_xlfn.XLOOKUP(1,(Grunnmatseðill!$AJ$3:$AJ$910=$A43)*(Grunnmatseðill!$E$3:$E$910="Síðdegishressing")*(Grunnmatseðill!$F$3:$F$910="")*(Grunnmatseðill!$G$3:$G$910&lt;&gt;""),Grunnmatseðill!$G$3:$G$910),"")</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5495</v>
      </c>
      <c r="I44" s="316" t="str" cm="1">
        <f t="array" ref="I44">IFERROR(_xlfn.XLOOKUP(1,(Grunnmatseðill!$AJ$3:$AJ$910=$A44)*(Grunnmatseðill!$E$3:$E$910="Síðdegishressing")*(Grunnmatseðill!$F$3:$F$910="")*(Grunnmatseðill!$G$3:$G$910&lt;&gt;""),Grunnmatseðill!$G$3:$G$910),"")</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5489</v>
      </c>
      <c r="I45" s="326" t="str" cm="1">
        <f t="array" ref="I45">IFERROR(_xlfn.XLOOKUP(1,(Grunnmatseðill!$AJ$3:$AJ$910=$A45)*(Grunnmatseðill!$E$3:$E$910="Síðdegishressing")*(Grunnmatseðill!$F$3:$F$910="")*(Grunnmatseðill!$G$3:$G$910&lt;&gt;""),Grunnmatseðill!$G$3:$G$910),"")</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2478</v>
      </c>
      <c r="I46" s="316" t="str" cm="1">
        <f t="array" ref="I46">IFERROR(_xlfn.XLOOKUP(1,(Grunnmatseðill!$AJ$3:$AJ$910=$A46)*(Grunnmatseðill!$E$3:$E$910="Síðdegishressing")*(Grunnmatseðill!$F$3:$F$910="")*(Grunnmatseðill!$G$3:$G$910&lt;&gt;""),Grunnmatseðill!$G$3:$G$910),"")</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2506</v>
      </c>
      <c r="I47" s="326" t="str" cm="1">
        <f t="array" ref="I47">IFERROR(_xlfn.XLOOKUP(1,(Grunnmatseðill!$AJ$3:$AJ$910=$A47)*(Grunnmatseðill!$E$3:$E$910="Síðdegishressing")*(Grunnmatseðill!$F$3:$F$910="")*(Grunnmatseðill!$G$3:$G$910&lt;&gt;""),Grunnmatseðill!$G$3:$G$910),"")</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2525</v>
      </c>
      <c r="I48" s="316" t="str" cm="1">
        <f t="array" ref="I48">IFERROR(_xlfn.XLOOKUP(1,(Grunnmatseðill!$AJ$3:$AJ$910=$A48)*(Grunnmatseðill!$E$3:$E$910="Síðdegishressing")*(Grunnmatseðill!$F$3:$F$910="")*(Grunnmatseðill!$G$3:$G$910&lt;&gt;""),Grunnmatseðill!$G$3:$G$910),"")</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2555</v>
      </c>
      <c r="I49" s="326" t="str" cm="1">
        <f t="array" ref="I49">IFERROR(_xlfn.XLOOKUP(1,(Grunnmatseðill!$AJ$3:$AJ$910=$A49)*(Grunnmatseðill!$E$3:$E$910="Síðdegishressing")*(Grunnmatseðill!$F$3:$F$910="")*(Grunnmatseðill!$G$3:$G$910&lt;&gt;""),Grunnmatseðill!$G$3:$G$910),"")</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2582</v>
      </c>
      <c r="I50" s="316" t="str" cm="1">
        <f t="array" ref="I50">IFERROR(_xlfn.XLOOKUP(1,(Grunnmatseðill!$AJ$3:$AJ$910=$A50)*(Grunnmatseðill!$E$3:$E$910="Síðdegishressing")*(Grunnmatseðill!$F$3:$F$910="")*(Grunnmatseðill!$G$3:$G$910&lt;&gt;""),Grunnmatseðill!$G$3:$G$910),"")</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2613</v>
      </c>
      <c r="I51" s="326" t="str" cm="1">
        <f t="array" ref="I51">IFERROR(_xlfn.XLOOKUP(1,(Grunnmatseðill!$AJ$3:$AJ$910=$A51)*(Grunnmatseðill!$E$3:$E$910="Síðdegishressing")*(Grunnmatseðill!$F$3:$F$910="")*(Grunnmatseðill!$G$3:$G$910&lt;&gt;""),Grunnmatseðill!$G$3:$G$910),"")</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5496</v>
      </c>
      <c r="G52" s="453">
        <f>Magnviðmið!$E$38</f>
        <v>4395.2000000000007</v>
      </c>
      <c r="H52" s="318" t="s">
        <v>2643</v>
      </c>
      <c r="I52" s="316" t="str" cm="1">
        <f t="array" ref="I52">IFERROR(_xlfn.XLOOKUP(1,(Grunnmatseðill!$AJ$3:$AJ$910=$A52)*(Grunnmatseðill!$E$3:$E$910="Síðdegishressing")*(Grunnmatseðill!$F$3:$F$910="")*(Grunnmatseðill!$G$3:$G$910&lt;&gt;""),Grunnmatseðill!$G$3:$G$910),"")</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2663</v>
      </c>
      <c r="I53" s="326" t="str" cm="1">
        <f t="array" ref="I53">IFERROR(_xlfn.XLOOKUP(1,(Grunnmatseðill!$AJ$3:$AJ$910=$A53)*(Grunnmatseðill!$E$3:$E$910="Síðdegishressing")*(Grunnmatseðill!$F$3:$F$910="")*(Grunnmatseðill!$G$3:$G$910&lt;&gt;""),Grunnmatseðill!$G$3:$G$910),"")</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2681</v>
      </c>
      <c r="I54" s="316" t="str" cm="1">
        <f t="array" ref="I54">IFERROR(_xlfn.XLOOKUP(1,(Grunnmatseðill!$AJ$3:$AJ$910=$A54)*(Grunnmatseðill!$E$3:$E$910="Síðdegishressing")*(Grunnmatseðill!$F$3:$F$910="")*(Grunnmatseðill!$G$3:$G$910&lt;&gt;""),Grunnmatseðill!$G$3:$G$910),"")</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5497</v>
      </c>
      <c r="I55" s="326" t="str" cm="1">
        <f t="array" ref="I55">IFERROR(_xlfn.XLOOKUP(1,(Grunnmatseðill!$AJ$3:$AJ$910=$A55)*(Grunnmatseðill!$E$3:$E$910="Síðdegishressing")*(Grunnmatseðill!$F$3:$F$910="")*(Grunnmatseðill!$G$3:$G$910&lt;&gt;""),Grunnmatseðill!$G$3:$G$910),"")</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5498</v>
      </c>
      <c r="I56" s="316" t="str" cm="1">
        <f t="array" ref="I56">IFERROR(_xlfn.XLOOKUP(1,(Grunnmatseðill!$AJ$3:$AJ$910=$A56)*(Grunnmatseðill!$E$3:$E$910="Síðdegishressing")*(Grunnmatseðill!$F$3:$F$910="")*(Grunnmatseðill!$G$3:$G$910&lt;&gt;""),Grunnmatseðill!$G$3:$G$910),"")</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2742</v>
      </c>
      <c r="I57" s="326" t="str" cm="1">
        <f t="array" ref="I57">IFERROR(_xlfn.XLOOKUP(1,(Grunnmatseðill!$AJ$3:$AJ$910=$A57)*(Grunnmatseðill!$E$3:$E$910="Síðdegishressing")*(Grunnmatseðill!$F$3:$F$910="")*(Grunnmatseðill!$G$3:$G$910&lt;&gt;""),Grunnmatseðill!$G$3:$G$910),"")</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2757</v>
      </c>
      <c r="I58" s="316" t="str" cm="1">
        <f t="array" ref="I58">IFERROR(_xlfn.XLOOKUP(1,(Grunnmatseðill!$AJ$3:$AJ$910=$A58)*(Grunnmatseðill!$E$3:$E$910="Síðdegishressing")*(Grunnmatseðill!$F$3:$F$910="")*(Grunnmatseðill!$G$3:$G$910&lt;&gt;""),Grunnmatseðill!$G$3:$G$910),"")</f>
        <v/>
      </c>
    </row>
    <row r="59" spans="1:9">
      <c r="A59" s="325">
        <f>Réttayfirlit!G19</f>
        <v>46322</v>
      </c>
      <c r="B59" s="326" t="str">
        <f t="shared" si="1"/>
        <v>þriðjudagur</v>
      </c>
      <c r="C59" s="326" t="str">
        <f>Réttayfirlit!$A19</f>
        <v>Ýsa í Orly, smælki, remúlaði</v>
      </c>
      <c r="D59" s="327">
        <v>2</v>
      </c>
      <c r="E59" s="328">
        <f>IFERROR(Réttayfirlit!$D19,"")</f>
        <v>1015.6</v>
      </c>
      <c r="F59" s="329" t="s">
        <v>5499</v>
      </c>
      <c r="G59" s="454">
        <f>Magnviðmið!$E$38</f>
        <v>4395.2000000000007</v>
      </c>
      <c r="H59" s="329" t="s">
        <v>2768</v>
      </c>
      <c r="I59" s="326" t="str" cm="1">
        <f t="array" ref="I59">IFERROR(_xlfn.XLOOKUP(1,(Grunnmatseðill!$AJ$3:$AJ$910=$A59)*(Grunnmatseðill!$E$3:$E$910="Síðdegishressing")*(Grunnmatseðill!$F$3:$F$910="")*(Grunnmatseðill!$G$3:$G$910&lt;&gt;""),Grunnmatseðill!$G$3:$G$910),"")</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5500</v>
      </c>
      <c r="I60" s="316" t="str" cm="1">
        <f t="array" ref="I60">IFERROR(_xlfn.XLOOKUP(1,(Grunnmatseðill!$AJ$3:$AJ$910=$A60)*(Grunnmatseðill!$E$3:$E$910="Síðdegishressing")*(Grunnmatseðill!$F$3:$F$910="")*(Grunnmatseðill!$G$3:$G$910&lt;&gt;""),Grunnmatseðill!$G$3:$G$910),"")</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5501</v>
      </c>
      <c r="I61" s="326" t="str" cm="1">
        <f t="array" ref="I61">IFERROR(_xlfn.XLOOKUP(1,(Grunnmatseðill!$AJ$3:$AJ$910=$A61)*(Grunnmatseðill!$E$3:$E$910="Síðdegishressing")*(Grunnmatseðill!$F$3:$F$910="")*(Grunnmatseðill!$G$3:$G$910&lt;&gt;""),Grunnmatseðill!$G$3:$G$910),"")</f>
        <v/>
      </c>
    </row>
    <row r="62" spans="1:9">
      <c r="A62" s="525">
        <f>Réttayfirlit!G22</f>
        <v>46325</v>
      </c>
      <c r="B62" s="526" t="str">
        <f t="shared" si="1"/>
        <v>föstudagur</v>
      </c>
      <c r="C62" s="526" t="str">
        <f>Réttayfirlit!$A22</f>
        <v>Lasagna og hvítlauksbrauð</v>
      </c>
      <c r="D62" s="319">
        <v>2</v>
      </c>
      <c r="E62" s="317">
        <f>IFERROR(Réttayfirlit!$D22,"")</f>
        <v>1369.2479999999998</v>
      </c>
      <c r="F62" s="318" t="s">
        <v>5502</v>
      </c>
      <c r="G62" s="453">
        <f>Magnviðmið!$E$38</f>
        <v>4395.2000000000007</v>
      </c>
      <c r="H62" s="318" t="s">
        <v>5503</v>
      </c>
      <c r="I62" s="316" t="str" cm="1">
        <f t="array" ref="I62">IFERROR(_xlfn.XLOOKUP(1,(Grunnmatseðill!$AJ$3:$AJ$910=$A62)*(Grunnmatseðill!$E$3:$E$910="Síðdegishressing")*(Grunnmatseðill!$F$3:$F$910="")*(Grunnmatseðill!$G$3:$G$910&lt;&gt;""),Grunnmatseðill!$G$3:$G$910),"")</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2663</v>
      </c>
      <c r="I63" s="326" t="str" cm="1">
        <f t="array" ref="I63">IFERROR(_xlfn.XLOOKUP(1,(Grunnmatseðill!$AJ$3:$AJ$910=$A63)*(Grunnmatseðill!$E$3:$E$910="Síðdegishressing")*(Grunnmatseðill!$F$3:$F$910="")*(Grunnmatseðill!$G$3:$G$910&lt;&gt;""),Grunnmatseðill!$G$3:$G$910),"")</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2613</v>
      </c>
      <c r="I64" s="316" t="str" cm="1">
        <f t="array" ref="I64">IFERROR(_xlfn.XLOOKUP(1,(Grunnmatseðill!$AJ$3:$AJ$910=$A64)*(Grunnmatseðill!$E$3:$E$910="Síðdegishressing")*(Grunnmatseðill!$F$3:$F$910="")*(Grunnmatseðill!$G$3:$G$910&lt;&gt;""),Grunnmatseðill!$G$3:$G$910),"")</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5504</v>
      </c>
      <c r="I65" s="326" t="str" cm="1">
        <f t="array" ref="I65">IFERROR(_xlfn.XLOOKUP(1,(Grunnmatseðill!$AJ$3:$AJ$910=$A65)*(Grunnmatseðill!$E$3:$E$910="Síðdegishressing")*(Grunnmatseðill!$F$3:$F$910="")*(Grunnmatseðill!$G$3:$G$910&lt;&gt;""),Grunnmatseðill!$G$3:$G$910),"")</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2718</v>
      </c>
      <c r="I66" s="316" t="str" cm="1">
        <f t="array" ref="I66">IFERROR(_xlfn.XLOOKUP(1,(Grunnmatseðill!$AJ$3:$AJ$910=$A66)*(Grunnmatseðill!$E$3:$E$910="Síðdegishressing")*(Grunnmatseðill!$F$3:$F$910="")*(Grunnmatseðill!$G$3:$G$910&lt;&gt;""),Grunnmatseðill!$G$3:$G$910),"")</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2742</v>
      </c>
      <c r="I67" s="326" t="str" cm="1">
        <f t="array" ref="I67">IFERROR(_xlfn.XLOOKUP(1,(Grunnmatseðill!$AJ$3:$AJ$910=$A67)*(Grunnmatseðill!$E$3:$E$910="Síðdegishressing")*(Grunnmatseðill!$F$3:$F$910="")*(Grunnmatseðill!$G$3:$G$910&lt;&gt;""),Grunnmatseðill!$G$3:$G$910),"")</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5487</v>
      </c>
      <c r="I68" s="316" t="str" cm="1">
        <f t="array" ref="I68">IFERROR(_xlfn.XLOOKUP(1,(Grunnmatseðill!$AJ$3:$AJ$910=$A68)*(Grunnmatseðill!$E$3:$E$910="Síðdegishressing")*(Grunnmatseðill!$F$3:$F$910="")*(Grunnmatseðill!$G$3:$G$910&lt;&gt;""),Grunnmatseðill!$G$3:$G$910),"")</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2768</v>
      </c>
      <c r="I69" s="326" t="str" cm="1">
        <f t="array" ref="I69">IFERROR(_xlfn.XLOOKUP(1,(Grunnmatseðill!$AJ$3:$AJ$910=$A69)*(Grunnmatseðill!$E$3:$E$910="Síðdegishressing")*(Grunnmatseðill!$F$3:$F$910="")*(Grunnmatseðill!$G$3:$G$910&lt;&gt;""),Grunnmatseðill!$G$3:$G$910),"")</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5505</v>
      </c>
      <c r="I70" s="316" t="str" cm="1">
        <f t="array" ref="I70">IFERROR(_xlfn.XLOOKUP(1,(Grunnmatseðill!$AJ$3:$AJ$910=$A70)*(Grunnmatseðill!$E$3:$E$910="Síðdegishressing")*(Grunnmatseðill!$F$3:$F$910="")*(Grunnmatseðill!$G$3:$G$910&lt;&gt;""),Grunnmatseðill!$G$3:$G$910),"")</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5506</v>
      </c>
      <c r="I71" s="326" t="str" cm="1">
        <f t="array" ref="I71">IFERROR(_xlfn.XLOOKUP(1,(Grunnmatseðill!$AJ$3:$AJ$910=$A71)*(Grunnmatseðill!$E$3:$E$910="Síðdegishressing")*(Grunnmatseðill!$F$3:$F$910="")*(Grunnmatseðill!$G$3:$G$910&lt;&gt;""),Grunnmatseðill!$G$3:$G$910),"")</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5507</v>
      </c>
      <c r="G72" s="453">
        <f>Magnviðmið!$E$38</f>
        <v>4395.2000000000007</v>
      </c>
      <c r="H72" s="318" t="s">
        <v>5503</v>
      </c>
      <c r="I72" s="316" t="str" cm="1">
        <f t="array" ref="I72">IFERROR(_xlfn.XLOOKUP(1,(Grunnmatseðill!$AJ$3:$AJ$910=$A72)*(Grunnmatseðill!$E$3:$E$910="Síðdegishressing")*(Grunnmatseðill!$F$3:$F$910="")*(Grunnmatseðill!$G$3:$G$910&lt;&gt;""),Grunnmatseðill!$G$3:$G$910),"")</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5488</v>
      </c>
      <c r="I73" s="326" t="str" cm="1">
        <f t="array" ref="I73">IFERROR(_xlfn.XLOOKUP(1,(Grunnmatseðill!$AJ$3:$AJ$910=$A73)*(Grunnmatseðill!$E$3:$E$910="Síðdegishressing")*(Grunnmatseðill!$F$3:$F$910="")*(Grunnmatseðill!$G$3:$G$910&lt;&gt;""),Grunnmatseðill!$G$3:$G$910),"")</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2863</v>
      </c>
      <c r="I74" s="316" t="str" cm="1">
        <f t="array" ref="I74">IFERROR(_xlfn.XLOOKUP(1,(Grunnmatseðill!$AJ$3:$AJ$910=$A74)*(Grunnmatseðill!$E$3:$E$910="Síðdegishressing")*(Grunnmatseðill!$F$3:$F$910="")*(Grunnmatseðill!$G$3:$G$910&lt;&gt;""),Grunnmatseðill!$G$3:$G$910),"")</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5489</v>
      </c>
      <c r="I75" s="326" t="str" cm="1">
        <f t="array" ref="I75">IFERROR(_xlfn.XLOOKUP(1,(Grunnmatseðill!$AJ$3:$AJ$910=$A75)*(Grunnmatseðill!$E$3:$E$910="Síðdegishressing")*(Grunnmatseðill!$F$3:$F$910="")*(Grunnmatseðill!$G$3:$G$910&lt;&gt;""),Grunnmatseðill!$G$3:$G$910),"")</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2643</v>
      </c>
      <c r="I76" s="316" t="str" cm="1">
        <f t="array" ref="I76">IFERROR(_xlfn.XLOOKUP(1,(Grunnmatseðill!$AJ$3:$AJ$910=$A76)*(Grunnmatseðill!$E$3:$E$910="Síðdegishressing")*(Grunnmatseðill!$F$3:$F$910="")*(Grunnmatseðill!$G$3:$G$910&lt;&gt;""),Grunnmatseðill!$G$3:$G$910),"")</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2899</v>
      </c>
      <c r="I77" s="326" t="str" cm="1">
        <f t="array" ref="I77">IFERROR(_xlfn.XLOOKUP(1,(Grunnmatseðill!$AJ$3:$AJ$910=$A77)*(Grunnmatseðill!$E$3:$E$910="Síðdegishressing")*(Grunnmatseðill!$F$3:$F$910="")*(Grunnmatseðill!$G$3:$G$910&lt;&gt;""),Grunnmatseðill!$G$3:$G$910),"")</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2768</v>
      </c>
      <c r="I78" s="316" t="str" cm="1">
        <f t="array" ref="I78">IFERROR(_xlfn.XLOOKUP(1,(Grunnmatseðill!$AJ$3:$AJ$910=$A78)*(Grunnmatseðill!$E$3:$E$910="Síðdegishressing")*(Grunnmatseðill!$F$3:$F$910="")*(Grunnmatseðill!$G$3:$G$910&lt;&gt;""),Grunnmatseðill!$G$3:$G$910),"")</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5490</v>
      </c>
      <c r="I79" s="326" t="str" cm="1">
        <f t="array" ref="I79">IFERROR(_xlfn.XLOOKUP(1,(Grunnmatseðill!$AJ$3:$AJ$910=$A79)*(Grunnmatseðill!$E$3:$E$910="Síðdegishressing")*(Grunnmatseðill!$F$3:$F$910="")*(Grunnmatseðill!$G$3:$G$910&lt;&gt;""),Grunnmatseðill!$G$3:$G$910),"")</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5491</v>
      </c>
      <c r="I80" s="316" t="str" cm="1">
        <f t="array" ref="I80">IFERROR(_xlfn.XLOOKUP(1,(Grunnmatseðill!$AJ$3:$AJ$910=$A80)*(Grunnmatseðill!$E$3:$E$910="Síðdegishressing")*(Grunnmatseðill!$F$3:$F$910="")*(Grunnmatseðill!$G$3:$G$910&lt;&gt;""),Grunnmatseðill!$G$3:$G$910),"")</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5508</v>
      </c>
      <c r="G81" s="454">
        <f>Magnviðmið!$E$38</f>
        <v>4395.2000000000007</v>
      </c>
      <c r="H81" s="329" t="s">
        <v>5492</v>
      </c>
      <c r="I81" s="326" t="str" cm="1">
        <f t="array" ref="I81">IFERROR(_xlfn.XLOOKUP(1,(Grunnmatseðill!$AJ$3:$AJ$910=$A81)*(Grunnmatseðill!$E$3:$E$910="Síðdegishressing")*(Grunnmatseðill!$F$3:$F$910="")*(Grunnmatseðill!$G$3:$G$910&lt;&gt;""),Grunnmatseðill!$G$3:$G$910),"")</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5494</v>
      </c>
      <c r="I82" s="316" t="str" cm="1">
        <f t="array" ref="I82">IFERROR(_xlfn.XLOOKUP(1,(Grunnmatseðill!$AJ$3:$AJ$910=$A82)*(Grunnmatseðill!$E$3:$E$910="Síðdegishressing")*(Grunnmatseðill!$F$3:$F$910="")*(Grunnmatseðill!$G$3:$G$910&lt;&gt;""),Grunnmatseðill!$G$3:$G$910),"")</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tabSelected="1" zoomScale="96" zoomScaleNormal="96" workbookViewId="0">
      <pane ySplit="1" topLeftCell="A170" activePane="bottomLeft" state="frozen"/>
      <selection pane="bottomLeft" activeCell="E194" sqref="E1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5509</v>
      </c>
      <c r="B1" s="118" t="s">
        <v>5510</v>
      </c>
      <c r="C1" s="118" t="s">
        <v>5511</v>
      </c>
      <c r="D1" s="118" t="s">
        <v>5512</v>
      </c>
      <c r="E1" s="118" t="s">
        <v>5513</v>
      </c>
      <c r="F1" s="118" t="s">
        <v>5514</v>
      </c>
      <c r="G1" s="118" t="s">
        <v>5515</v>
      </c>
      <c r="H1" s="118" t="s">
        <v>5516</v>
      </c>
      <c r="I1" s="118" t="s">
        <v>5517</v>
      </c>
      <c r="J1" s="118" t="s">
        <v>5518</v>
      </c>
      <c r="K1" s="118" t="s">
        <v>5519</v>
      </c>
      <c r="L1" s="118" t="s">
        <v>5520</v>
      </c>
      <c r="M1" s="118" t="s">
        <v>5521</v>
      </c>
      <c r="N1" s="118" t="s">
        <v>124</v>
      </c>
      <c r="O1" s="118" t="s">
        <v>5522</v>
      </c>
      <c r="P1" s="118" t="s">
        <v>5523</v>
      </c>
      <c r="Q1" s="174" t="s">
        <v>5524</v>
      </c>
      <c r="R1" s="238" t="s">
        <v>5525</v>
      </c>
      <c r="S1" s="241" t="s">
        <v>5526</v>
      </c>
      <c r="T1" s="241" t="s">
        <v>5527</v>
      </c>
    </row>
    <row r="2" spans="1:20" ht="18" customHeight="1">
      <c r="A2" s="120">
        <v>46251</v>
      </c>
      <c r="B2" s="121"/>
      <c r="C2" s="121" t="s">
        <v>5528</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5529</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5530</v>
      </c>
      <c r="R3" s="111" t="str">
        <f t="shared" ref="R3:R25" si="2">IFERROR(IF($E3="","",MAX(0,ROUNDUP($E3-N($G3),1))),"")</f>
        <v/>
      </c>
      <c r="S3" t="s">
        <v>5531</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5532</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5532</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5533</v>
      </c>
      <c r="D6" s="198" t="s">
        <v>2352</v>
      </c>
      <c r="E6" s="199" t="s">
        <v>5534</v>
      </c>
      <c r="F6" s="198"/>
      <c r="G6" s="198"/>
      <c r="H6" s="198"/>
      <c r="I6" s="198" t="s">
        <v>5532</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5534</v>
      </c>
      <c r="F7" s="198"/>
      <c r="G7" s="198"/>
      <c r="H7" s="198"/>
      <c r="I7" s="198" t="s">
        <v>5532</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5534</v>
      </c>
      <c r="F8" s="198"/>
      <c r="G8" s="198"/>
      <c r="H8" s="198"/>
      <c r="I8" s="198" t="s">
        <v>5532</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5535</v>
      </c>
      <c r="D9" s="198" t="s">
        <v>2352</v>
      </c>
      <c r="E9" s="199" t="s">
        <v>5534</v>
      </c>
      <c r="F9" s="198"/>
      <c r="G9" s="198"/>
      <c r="H9" s="198"/>
      <c r="I9" s="198" t="s">
        <v>5532</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5536</v>
      </c>
      <c r="D10" s="198" t="s">
        <v>2352</v>
      </c>
      <c r="E10" s="199" t="s">
        <v>5537</v>
      </c>
      <c r="F10" s="198"/>
      <c r="G10" s="198"/>
      <c r="H10" s="198"/>
      <c r="I10" s="198" t="s">
        <v>5532</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5532</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5529</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5529</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5532</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5538</v>
      </c>
      <c r="R14" s="111" t="str">
        <f t="shared" si="2"/>
        <v/>
      </c>
      <c r="T14" s="111"/>
    </row>
    <row r="15" spans="1:20">
      <c r="A15" s="197">
        <v>46262</v>
      </c>
      <c r="B15" s="198" t="str">
        <f t="shared" ca="1" si="1"/>
        <v>Expired</v>
      </c>
      <c r="C15" s="198" t="s">
        <v>1422</v>
      </c>
      <c r="D15" s="198" t="s">
        <v>2352</v>
      </c>
      <c r="E15" s="199"/>
      <c r="F15" s="198"/>
      <c r="G15" s="198"/>
      <c r="H15" s="198"/>
      <c r="I15" s="198" t="s">
        <v>5532</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5538</v>
      </c>
      <c r="R15" s="111" t="str">
        <f t="shared" si="2"/>
        <v/>
      </c>
      <c r="T15" s="111"/>
    </row>
    <row r="16" spans="1:20">
      <c r="A16" s="197">
        <v>46262</v>
      </c>
      <c r="B16" s="198" t="str">
        <f t="shared" ca="1" si="1"/>
        <v>Expired</v>
      </c>
      <c r="C16" s="198" t="s">
        <v>786</v>
      </c>
      <c r="D16" s="198" t="s">
        <v>2352</v>
      </c>
      <c r="E16" s="199"/>
      <c r="F16" s="198"/>
      <c r="G16" s="198"/>
      <c r="H16" s="198"/>
      <c r="I16" s="198" t="s">
        <v>5532</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5538</v>
      </c>
      <c r="R16" s="111" t="str">
        <f t="shared" si="2"/>
        <v/>
      </c>
      <c r="T16" s="111"/>
    </row>
    <row r="17" spans="1:20">
      <c r="A17" s="197">
        <v>46262</v>
      </c>
      <c r="B17" s="198" t="str">
        <f t="shared" ca="1" si="1"/>
        <v>Expired</v>
      </c>
      <c r="C17" s="198" t="s">
        <v>1504</v>
      </c>
      <c r="D17" s="198" t="s">
        <v>2352</v>
      </c>
      <c r="E17" s="199"/>
      <c r="F17" s="198"/>
      <c r="G17" s="198"/>
      <c r="H17" s="198"/>
      <c r="I17" s="198" t="s">
        <v>5532</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5538</v>
      </c>
      <c r="R17" s="111" t="str">
        <f t="shared" si="2"/>
        <v/>
      </c>
      <c r="T17" s="111"/>
    </row>
    <row r="18" spans="1:20">
      <c r="A18" s="197">
        <v>46262</v>
      </c>
      <c r="B18" s="198" t="str">
        <f t="shared" ca="1" si="1"/>
        <v>Expired</v>
      </c>
      <c r="C18" s="198" t="s">
        <v>1506</v>
      </c>
      <c r="D18" s="198" t="s">
        <v>2376</v>
      </c>
      <c r="E18" s="199"/>
      <c r="F18" s="198"/>
      <c r="G18" s="198"/>
      <c r="H18" s="198"/>
      <c r="I18" s="198" t="s">
        <v>5529</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5538</v>
      </c>
      <c r="R18" s="111" t="str">
        <f t="shared" si="2"/>
        <v/>
      </c>
      <c r="T18" s="111"/>
    </row>
    <row r="19" spans="1:20">
      <c r="A19" s="197">
        <v>46262</v>
      </c>
      <c r="B19" s="198" t="str">
        <f t="shared" ca="1" si="1"/>
        <v>Expired</v>
      </c>
      <c r="C19" s="198" t="s">
        <v>1422</v>
      </c>
      <c r="D19" s="198" t="s">
        <v>2376</v>
      </c>
      <c r="E19" s="199"/>
      <c r="F19" s="198"/>
      <c r="G19" s="198"/>
      <c r="H19" s="198"/>
      <c r="I19" s="198" t="s">
        <v>5529</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5538</v>
      </c>
      <c r="R19" s="111" t="str">
        <f t="shared" si="2"/>
        <v/>
      </c>
      <c r="T19" s="111"/>
    </row>
    <row r="20" spans="1:20">
      <c r="A20" s="197">
        <v>46262</v>
      </c>
      <c r="B20" s="198" t="str">
        <f t="shared" ca="1" si="1"/>
        <v>Expired</v>
      </c>
      <c r="C20" s="198" t="s">
        <v>786</v>
      </c>
      <c r="D20" s="198" t="s">
        <v>2376</v>
      </c>
      <c r="E20" s="199"/>
      <c r="F20" s="198"/>
      <c r="G20" s="198"/>
      <c r="H20" s="198"/>
      <c r="I20" s="198" t="s">
        <v>5532</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5538</v>
      </c>
      <c r="R20" s="111" t="str">
        <f t="shared" si="2"/>
        <v/>
      </c>
      <c r="T20" s="111"/>
    </row>
    <row r="21" spans="1:20">
      <c r="A21" s="197">
        <v>46262</v>
      </c>
      <c r="B21" s="198" t="str">
        <f t="shared" ca="1" si="1"/>
        <v>Expired</v>
      </c>
      <c r="C21" s="198" t="s">
        <v>1504</v>
      </c>
      <c r="D21" s="198" t="s">
        <v>2376</v>
      </c>
      <c r="E21" s="199"/>
      <c r="F21" s="198"/>
      <c r="G21" s="198"/>
      <c r="H21" s="198"/>
      <c r="I21" s="198" t="s">
        <v>5529</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5538</v>
      </c>
      <c r="R21" s="111" t="str">
        <f t="shared" si="2"/>
        <v/>
      </c>
      <c r="T21" s="111"/>
    </row>
    <row r="22" spans="1:20">
      <c r="A22" s="197">
        <v>46262</v>
      </c>
      <c r="B22" s="198" t="str">
        <f t="shared" ca="1" si="1"/>
        <v>Expired</v>
      </c>
      <c r="C22" s="198" t="s">
        <v>140</v>
      </c>
      <c r="D22" s="198" t="s">
        <v>2383</v>
      </c>
      <c r="E22" s="199"/>
      <c r="F22" s="198"/>
      <c r="G22" s="198"/>
      <c r="H22" s="198"/>
      <c r="I22" s="198" t="s">
        <v>5529</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5538</v>
      </c>
      <c r="R22" s="111" t="str">
        <f t="shared" si="2"/>
        <v/>
      </c>
      <c r="T22" s="111"/>
    </row>
    <row r="23" spans="1:20">
      <c r="A23" s="197">
        <v>46262</v>
      </c>
      <c r="B23" s="198" t="str">
        <f t="shared" ca="1" si="1"/>
        <v>Expired</v>
      </c>
      <c r="C23" s="198" t="s">
        <v>270</v>
      </c>
      <c r="D23" s="198" t="s">
        <v>2383</v>
      </c>
      <c r="E23" s="199"/>
      <c r="F23" s="198"/>
      <c r="G23" s="198"/>
      <c r="H23" s="198"/>
      <c r="I23" s="198" t="s">
        <v>5529</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5538</v>
      </c>
      <c r="R23" s="111" t="str">
        <f t="shared" si="2"/>
        <v/>
      </c>
      <c r="T23" s="111"/>
    </row>
    <row r="24" spans="1:20">
      <c r="A24" s="197">
        <v>46262</v>
      </c>
      <c r="B24" s="198" t="str">
        <f t="shared" ca="1" si="1"/>
        <v>Expired</v>
      </c>
      <c r="C24" s="198" t="s">
        <v>140</v>
      </c>
      <c r="D24" s="198" t="s">
        <v>1080</v>
      </c>
      <c r="E24" s="199"/>
      <c r="F24" s="198"/>
      <c r="G24" s="198"/>
      <c r="H24" s="198"/>
      <c r="I24" s="198" t="s">
        <v>5529</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5538</v>
      </c>
      <c r="R24" s="111" t="str">
        <f t="shared" si="2"/>
        <v/>
      </c>
      <c r="T24" s="111"/>
    </row>
    <row r="25" spans="1:20">
      <c r="A25" s="197">
        <v>46262</v>
      </c>
      <c r="B25" s="198" t="str">
        <f t="shared" ca="1" si="1"/>
        <v>Expired</v>
      </c>
      <c r="C25" s="198" t="s">
        <v>1302</v>
      </c>
      <c r="D25" s="198" t="s">
        <v>1080</v>
      </c>
      <c r="E25" s="199"/>
      <c r="F25" s="198"/>
      <c r="G25" s="198"/>
      <c r="H25" s="198"/>
      <c r="I25" s="198" t="s">
        <v>5529</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5538</v>
      </c>
      <c r="R25" s="111" t="str">
        <f t="shared" si="2"/>
        <v/>
      </c>
      <c r="T25" s="111"/>
    </row>
    <row r="26" spans="1:20">
      <c r="A26" s="197">
        <v>46262</v>
      </c>
      <c r="B26" s="198" t="str">
        <f t="shared" ca="1" si="1"/>
        <v>Expired</v>
      </c>
      <c r="C26" s="198" t="s">
        <v>270</v>
      </c>
      <c r="D26" s="198" t="s">
        <v>1080</v>
      </c>
      <c r="E26" s="199"/>
      <c r="F26" s="198"/>
      <c r="G26" s="198"/>
      <c r="H26" s="198"/>
      <c r="I26" s="198" t="s">
        <v>5529</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5538</v>
      </c>
      <c r="R26" s="111" t="str">
        <f t="shared" ref="R26:R110" si="3">IFERROR(IF($E26="","",MAX(0,ROUNDUP($E26-N($G26),1))),"")</f>
        <v/>
      </c>
      <c r="T26" s="111"/>
    </row>
    <row r="27" spans="1:20">
      <c r="A27" s="120">
        <v>46265</v>
      </c>
      <c r="B27" s="121"/>
      <c r="C27" s="121" t="s">
        <v>5528</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5529</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5530</v>
      </c>
      <c r="R28" s="111" t="str">
        <f t="shared" si="3"/>
        <v/>
      </c>
      <c r="S28" t="s">
        <v>5539</v>
      </c>
      <c r="T28" s="111">
        <f>IFERROR(INDEX(Magnviðmið!$F$42:$F$51,MATCH($S28,Magnviðmið!$A$42:$A$51,0)),"")</f>
        <v>1089.94</v>
      </c>
    </row>
    <row r="29" spans="1:20">
      <c r="A29" s="197">
        <v>46265</v>
      </c>
      <c r="B29" s="198" t="str">
        <f t="shared" ca="1" si="4"/>
        <v>Expired</v>
      </c>
      <c r="C29" s="198" t="s">
        <v>721</v>
      </c>
      <c r="D29" s="198" t="s">
        <v>2352</v>
      </c>
      <c r="E29" s="199" t="s">
        <v>5540</v>
      </c>
      <c r="F29" s="198"/>
      <c r="G29" s="198"/>
      <c r="H29" s="198"/>
      <c r="I29" s="198" t="s">
        <v>5532</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5541</v>
      </c>
      <c r="F30" s="198"/>
      <c r="G30" s="198"/>
      <c r="H30" s="198"/>
      <c r="I30" s="198" t="s">
        <v>5532</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5532</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5529</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5529</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5529</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5529</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5542</v>
      </c>
      <c r="C36" s="198" t="s">
        <v>670</v>
      </c>
      <c r="D36" s="198" t="s">
        <v>2381</v>
      </c>
      <c r="E36" s="199">
        <v>52</v>
      </c>
      <c r="F36" s="198"/>
      <c r="G36" s="198"/>
      <c r="H36" s="198"/>
      <c r="I36" s="198" t="s">
        <v>5532</v>
      </c>
      <c r="J36" s="198"/>
      <c r="K36" s="198"/>
      <c r="L36" s="198"/>
      <c r="M36" s="198"/>
      <c r="N36" s="198"/>
      <c r="O36" s="198"/>
      <c r="P36" s="198"/>
      <c r="Q36" s="198"/>
      <c r="R36" s="111"/>
      <c r="T36" s="111"/>
    </row>
    <row r="37" spans="1:20">
      <c r="A37" s="197">
        <v>46265</v>
      </c>
      <c r="B37" s="198" t="s">
        <v>5542</v>
      </c>
      <c r="C37" s="272" t="s">
        <v>5543</v>
      </c>
      <c r="D37" s="198" t="s">
        <v>2381</v>
      </c>
      <c r="E37" s="199">
        <v>25</v>
      </c>
      <c r="F37" s="198"/>
      <c r="G37" s="198"/>
      <c r="H37" s="198"/>
      <c r="I37" s="198" t="s">
        <v>5532</v>
      </c>
      <c r="J37" s="198"/>
      <c r="K37" s="198"/>
      <c r="L37" s="198"/>
      <c r="M37" s="198"/>
      <c r="N37" s="198"/>
      <c r="O37" s="198"/>
      <c r="P37" s="198"/>
      <c r="Q37" s="198"/>
      <c r="R37" s="111"/>
      <c r="T37" s="111"/>
    </row>
    <row r="38" spans="1:20">
      <c r="A38" s="197">
        <v>46265</v>
      </c>
      <c r="B38" s="198" t="s">
        <v>5542</v>
      </c>
      <c r="C38" s="198" t="s">
        <v>1088</v>
      </c>
      <c r="D38" s="198" t="s">
        <v>2381</v>
      </c>
      <c r="E38" s="199"/>
      <c r="F38" s="198"/>
      <c r="G38" s="198"/>
      <c r="H38" s="198"/>
      <c r="I38" s="198" t="s">
        <v>5532</v>
      </c>
      <c r="J38" s="198"/>
      <c r="K38" s="198"/>
      <c r="L38" s="198"/>
      <c r="M38" s="198"/>
      <c r="N38" s="198"/>
      <c r="O38" s="198"/>
      <c r="P38" s="198"/>
      <c r="Q38" s="198"/>
      <c r="R38" s="111"/>
      <c r="T38" s="111"/>
    </row>
    <row r="39" spans="1:20">
      <c r="A39" s="197">
        <v>46265</v>
      </c>
      <c r="B39" s="198" t="s">
        <v>5542</v>
      </c>
      <c r="C39" s="198" t="s">
        <v>1115</v>
      </c>
      <c r="D39" s="198" t="s">
        <v>2381</v>
      </c>
      <c r="E39" s="199"/>
      <c r="F39" s="198"/>
      <c r="G39" s="198"/>
      <c r="H39" s="198"/>
      <c r="I39" s="198" t="s">
        <v>5532</v>
      </c>
      <c r="J39" s="198"/>
      <c r="K39" s="198"/>
      <c r="L39" s="198"/>
      <c r="M39" s="198"/>
      <c r="N39" s="198"/>
      <c r="O39" s="198"/>
      <c r="P39" s="198"/>
      <c r="Q39" s="198"/>
      <c r="R39" s="111"/>
      <c r="T39" s="111"/>
    </row>
    <row r="40" spans="1:20">
      <c r="A40" s="197">
        <v>46265</v>
      </c>
      <c r="B40" s="198" t="s">
        <v>5542</v>
      </c>
      <c r="C40" s="198" t="s">
        <v>1088</v>
      </c>
      <c r="D40" s="198" t="s">
        <v>2481</v>
      </c>
      <c r="E40" s="199"/>
      <c r="F40" s="198"/>
      <c r="G40" s="198"/>
      <c r="H40" s="198"/>
      <c r="I40" s="198" t="s">
        <v>5532</v>
      </c>
      <c r="J40" s="198"/>
      <c r="K40" s="198"/>
      <c r="L40" s="198"/>
      <c r="M40" s="198"/>
      <c r="N40" s="198"/>
      <c r="O40" s="198"/>
      <c r="P40" s="198"/>
      <c r="Q40" s="198"/>
      <c r="R40" s="111"/>
      <c r="T40" s="111"/>
    </row>
    <row r="41" spans="1:20">
      <c r="A41" s="197">
        <v>46265</v>
      </c>
      <c r="B41" s="198" t="s">
        <v>5542</v>
      </c>
      <c r="C41" s="198" t="s">
        <v>1115</v>
      </c>
      <c r="D41" s="198" t="s">
        <v>2481</v>
      </c>
      <c r="E41" s="199"/>
      <c r="F41" s="198"/>
      <c r="G41" s="198"/>
      <c r="H41" s="198"/>
      <c r="I41" s="198" t="s">
        <v>5532</v>
      </c>
      <c r="J41" s="198"/>
      <c r="K41" s="198"/>
      <c r="L41" s="198"/>
      <c r="M41" s="198"/>
      <c r="N41" s="198"/>
      <c r="O41" s="198"/>
      <c r="P41" s="198"/>
      <c r="Q41" s="198"/>
      <c r="R41" s="111"/>
      <c r="T41" s="111"/>
    </row>
    <row r="42" spans="1:20">
      <c r="A42" s="120">
        <v>46266</v>
      </c>
      <c r="B42" s="121"/>
      <c r="C42" s="121" t="s">
        <v>5528</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5529</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5530</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5544</v>
      </c>
      <c r="F44" s="198"/>
      <c r="G44" s="198"/>
      <c r="H44" s="198"/>
      <c r="I44" s="198" t="s">
        <v>5532</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5532</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5545</v>
      </c>
      <c r="F46" s="198"/>
      <c r="G46" s="198"/>
      <c r="H46" s="198"/>
      <c r="I46" s="198" t="s">
        <v>5532</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5529</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5529</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5542</v>
      </c>
      <c r="C49" s="198" t="s">
        <v>958</v>
      </c>
      <c r="D49" s="198" t="s">
        <v>2381</v>
      </c>
      <c r="E49" s="199" t="s">
        <v>5546</v>
      </c>
      <c r="F49" s="198"/>
      <c r="G49" s="198"/>
      <c r="H49" s="198"/>
      <c r="I49" s="198" t="s">
        <v>5532</v>
      </c>
      <c r="J49" s="198"/>
      <c r="K49" s="198"/>
      <c r="L49" s="198"/>
      <c r="M49" s="198"/>
      <c r="N49" s="198"/>
      <c r="O49" s="198"/>
      <c r="P49" s="198"/>
      <c r="Q49" s="198"/>
      <c r="R49" s="111"/>
      <c r="T49" s="111"/>
    </row>
    <row r="50" spans="1:20">
      <c r="A50" s="197">
        <v>46266</v>
      </c>
      <c r="B50" s="198" t="s">
        <v>5542</v>
      </c>
      <c r="C50" s="198" t="s">
        <v>998</v>
      </c>
      <c r="D50" s="198" t="s">
        <v>2381</v>
      </c>
      <c r="E50" s="199" t="s">
        <v>5547</v>
      </c>
      <c r="F50" s="198"/>
      <c r="G50" s="198"/>
      <c r="H50" s="198"/>
      <c r="I50" s="198" t="s">
        <v>5532</v>
      </c>
      <c r="J50" s="198"/>
      <c r="K50" s="198"/>
      <c r="L50" s="198"/>
      <c r="M50" s="198"/>
      <c r="N50" s="198"/>
      <c r="O50" s="198"/>
      <c r="P50" s="198"/>
      <c r="Q50" s="198"/>
      <c r="R50" s="111"/>
      <c r="T50" s="111"/>
    </row>
    <row r="51" spans="1:20">
      <c r="A51" s="197">
        <v>46266</v>
      </c>
      <c r="B51" s="198" t="s">
        <v>5542</v>
      </c>
      <c r="C51" s="198" t="s">
        <v>1083</v>
      </c>
      <c r="D51" s="198" t="s">
        <v>2381</v>
      </c>
      <c r="E51" s="199" t="s">
        <v>5534</v>
      </c>
      <c r="F51" s="198"/>
      <c r="G51" s="198"/>
      <c r="H51" s="198"/>
      <c r="I51" s="198" t="s">
        <v>5532</v>
      </c>
      <c r="J51" s="198"/>
      <c r="K51" s="198"/>
      <c r="L51" s="198"/>
      <c r="M51" s="198"/>
      <c r="N51" s="198"/>
      <c r="O51" s="198"/>
      <c r="P51" s="198"/>
      <c r="Q51" s="198"/>
      <c r="R51" s="111"/>
      <c r="T51" s="111"/>
    </row>
    <row r="52" spans="1:20">
      <c r="A52" s="253">
        <v>46266</v>
      </c>
      <c r="B52" s="252" t="s">
        <v>5542</v>
      </c>
      <c r="C52" s="273" t="s">
        <v>5548</v>
      </c>
      <c r="D52" s="252" t="s">
        <v>2481</v>
      </c>
      <c r="E52" s="251" t="s">
        <v>5549</v>
      </c>
      <c r="F52" s="252"/>
      <c r="G52" s="252"/>
      <c r="H52" s="252"/>
      <c r="I52" s="252" t="s">
        <v>5532</v>
      </c>
      <c r="J52" s="252"/>
      <c r="K52" s="252"/>
      <c r="L52" s="252"/>
      <c r="M52" s="252"/>
      <c r="N52" s="252"/>
      <c r="O52" s="252"/>
      <c r="P52" s="252"/>
      <c r="Q52" s="252"/>
      <c r="R52" s="111"/>
      <c r="T52" s="111"/>
    </row>
    <row r="53" spans="1:20">
      <c r="A53" s="120">
        <v>46267</v>
      </c>
      <c r="B53" s="121"/>
      <c r="C53" s="121" t="s">
        <v>5528</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5529</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5530</v>
      </c>
      <c r="R54" s="111" t="str">
        <f t="shared" si="3"/>
        <v/>
      </c>
      <c r="S54" t="s">
        <v>5550</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5532</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5532</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5532</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5532</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5542</v>
      </c>
      <c r="C59" s="198" t="s">
        <v>893</v>
      </c>
      <c r="D59" s="198" t="s">
        <v>2381</v>
      </c>
      <c r="E59" s="199" t="s">
        <v>5551</v>
      </c>
      <c r="F59" s="198"/>
      <c r="G59" s="198"/>
      <c r="H59" s="198"/>
      <c r="I59" s="198" t="s">
        <v>5532</v>
      </c>
      <c r="J59" s="198"/>
      <c r="K59" s="198"/>
      <c r="L59" s="198"/>
      <c r="M59" s="198"/>
      <c r="N59" s="198"/>
      <c r="O59" s="198"/>
      <c r="P59" s="198"/>
      <c r="Q59" s="198"/>
      <c r="R59" s="111"/>
      <c r="T59" s="111"/>
    </row>
    <row r="60" spans="1:20">
      <c r="A60" s="197">
        <v>46267</v>
      </c>
      <c r="B60" s="198" t="s">
        <v>5542</v>
      </c>
      <c r="C60" s="198" t="s">
        <v>1085</v>
      </c>
      <c r="D60" s="198" t="s">
        <v>2381</v>
      </c>
      <c r="E60" s="199"/>
      <c r="F60" s="198"/>
      <c r="G60" s="198"/>
      <c r="H60" s="198"/>
      <c r="I60" s="198" t="s">
        <v>5532</v>
      </c>
      <c r="J60" s="198"/>
      <c r="K60" s="198"/>
      <c r="L60" s="198"/>
      <c r="M60" s="198"/>
      <c r="N60" s="198"/>
      <c r="O60" s="198"/>
      <c r="P60" s="198"/>
      <c r="Q60" s="198"/>
      <c r="R60" s="111"/>
      <c r="T60" s="111"/>
    </row>
    <row r="61" spans="1:20">
      <c r="A61" s="197">
        <v>46267</v>
      </c>
      <c r="B61" s="198" t="s">
        <v>5542</v>
      </c>
      <c r="C61" s="198" t="s">
        <v>505</v>
      </c>
      <c r="D61" s="198" t="s">
        <v>2381</v>
      </c>
      <c r="E61" s="199"/>
      <c r="F61" s="198"/>
      <c r="G61" s="198"/>
      <c r="H61" s="198"/>
      <c r="I61" s="198" t="s">
        <v>5529</v>
      </c>
      <c r="J61" s="198"/>
      <c r="K61" s="198"/>
      <c r="L61" s="198"/>
      <c r="M61" s="198"/>
      <c r="N61" s="198"/>
      <c r="O61" s="198"/>
      <c r="P61" s="198"/>
      <c r="Q61" s="198"/>
      <c r="R61" s="111"/>
      <c r="T61" s="111"/>
    </row>
    <row r="62" spans="1:20">
      <c r="A62" s="120">
        <v>46268</v>
      </c>
      <c r="B62" s="121"/>
      <c r="C62" s="121" t="s">
        <v>5528</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5529</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5530</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5532</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5532</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5552</v>
      </c>
      <c r="D66" s="198" t="s">
        <v>2352</v>
      </c>
      <c r="E66" s="199">
        <f>41+97</f>
        <v>138</v>
      </c>
      <c r="F66" s="198"/>
      <c r="G66" s="198"/>
      <c r="H66" s="198"/>
      <c r="I66" s="198" t="s">
        <v>5532</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5553</v>
      </c>
      <c r="F67" s="198" t="s">
        <v>5554</v>
      </c>
      <c r="G67" s="198"/>
      <c r="H67" s="198"/>
      <c r="I67" s="198" t="s">
        <v>5532</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5542</v>
      </c>
      <c r="C68" s="198" t="s">
        <v>505</v>
      </c>
      <c r="D68" s="198" t="s">
        <v>2381</v>
      </c>
      <c r="E68" s="199" t="s">
        <v>5555</v>
      </c>
      <c r="F68" s="198"/>
      <c r="G68" s="198"/>
      <c r="H68" s="198"/>
      <c r="I68" s="198" t="s">
        <v>5532</v>
      </c>
      <c r="J68" s="198"/>
      <c r="K68" s="198"/>
      <c r="L68" s="198"/>
      <c r="M68" s="198"/>
      <c r="N68" s="198"/>
      <c r="O68" s="198"/>
      <c r="P68" s="198"/>
      <c r="Q68" s="198"/>
      <c r="R68" s="111"/>
      <c r="T68" s="111"/>
    </row>
    <row r="69" spans="1:20">
      <c r="A69" s="197">
        <v>46268</v>
      </c>
      <c r="B69" s="198" t="s">
        <v>5542</v>
      </c>
      <c r="C69" s="198" t="s">
        <v>1083</v>
      </c>
      <c r="D69" s="198" t="s">
        <v>2381</v>
      </c>
      <c r="E69" s="199" t="s">
        <v>5534</v>
      </c>
      <c r="F69" s="198"/>
      <c r="G69" s="198"/>
      <c r="H69" s="198"/>
      <c r="I69" s="198" t="s">
        <v>5532</v>
      </c>
      <c r="J69" s="198"/>
      <c r="K69" s="198"/>
      <c r="L69" s="198"/>
      <c r="M69" s="198"/>
      <c r="N69" s="198"/>
      <c r="O69" s="198"/>
      <c r="P69" s="198"/>
      <c r="Q69" s="198"/>
      <c r="R69" s="111"/>
      <c r="T69" s="111"/>
    </row>
    <row r="70" spans="1:20">
      <c r="A70" s="197">
        <v>46268</v>
      </c>
      <c r="B70" s="198" t="s">
        <v>5542</v>
      </c>
      <c r="C70" s="198" t="s">
        <v>998</v>
      </c>
      <c r="D70" s="198" t="s">
        <v>2381</v>
      </c>
      <c r="E70" s="199">
        <v>35</v>
      </c>
      <c r="F70" s="198"/>
      <c r="G70" s="198"/>
      <c r="H70" s="198"/>
      <c r="I70" s="198" t="s">
        <v>5532</v>
      </c>
      <c r="J70" s="198"/>
      <c r="K70" s="198"/>
      <c r="L70" s="198"/>
      <c r="M70" s="198"/>
      <c r="N70" s="198"/>
      <c r="O70" s="198"/>
      <c r="P70" s="198"/>
      <c r="Q70" s="198"/>
      <c r="R70" s="111"/>
      <c r="T70" s="111"/>
    </row>
    <row r="71" spans="1:20">
      <c r="A71" s="197">
        <v>46268</v>
      </c>
      <c r="B71" s="198" t="s">
        <v>5542</v>
      </c>
      <c r="C71" s="198" t="s">
        <v>1088</v>
      </c>
      <c r="D71" s="198" t="s">
        <v>2381</v>
      </c>
      <c r="E71" s="199"/>
      <c r="F71" s="198"/>
      <c r="G71" s="198"/>
      <c r="H71" s="198"/>
      <c r="I71" s="198" t="s">
        <v>5532</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5532</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5542</v>
      </c>
      <c r="C73" s="198" t="s">
        <v>5556</v>
      </c>
      <c r="D73" s="198" t="s">
        <v>2481</v>
      </c>
      <c r="E73" s="199" t="s">
        <v>5557</v>
      </c>
      <c r="F73" s="198"/>
      <c r="G73" s="198"/>
      <c r="H73" s="198"/>
      <c r="I73" s="198" t="s">
        <v>5532</v>
      </c>
      <c r="J73" s="198"/>
      <c r="K73" s="198"/>
      <c r="L73" s="198"/>
      <c r="M73" s="198"/>
      <c r="N73" s="198"/>
      <c r="O73" s="198"/>
      <c r="P73" s="198"/>
      <c r="Q73" s="198"/>
      <c r="R73" s="111"/>
      <c r="T73" s="111"/>
    </row>
    <row r="74" spans="1:20">
      <c r="A74" s="120">
        <v>46269</v>
      </c>
      <c r="B74" s="121"/>
      <c r="C74" s="121" t="s">
        <v>5528</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5558</v>
      </c>
      <c r="F75" s="234"/>
      <c r="G75" s="234"/>
      <c r="H75" s="234"/>
      <c r="I75" s="234" t="s">
        <v>5532</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5530</v>
      </c>
      <c r="R75" s="111" t="str">
        <f t="shared" si="3"/>
        <v/>
      </c>
      <c r="S75" t="s">
        <v>5559</v>
      </c>
      <c r="T75" s="111">
        <f>IFERROR(INDEX(Magnviðmið!$F$42:$F$51,MATCH($S75,Magnviðmið!$A$42:$A$51,0)),"")</f>
        <v>1179.22</v>
      </c>
    </row>
    <row r="76" spans="1:20">
      <c r="A76" s="197">
        <v>46269</v>
      </c>
      <c r="B76" s="198" t="str">
        <f t="shared" ca="1" si="7"/>
        <v>Expired</v>
      </c>
      <c r="C76" s="198" t="s">
        <v>899</v>
      </c>
      <c r="D76" s="198" t="s">
        <v>2352</v>
      </c>
      <c r="E76" s="199" t="s">
        <v>5560</v>
      </c>
      <c r="F76" s="198"/>
      <c r="G76" s="198"/>
      <c r="H76" s="198"/>
      <c r="I76" s="198" t="s">
        <v>5532</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5561</v>
      </c>
      <c r="F77" s="294">
        <f>670-G77</f>
        <v>382</v>
      </c>
      <c r="G77" s="198">
        <f>9*32</f>
        <v>288</v>
      </c>
      <c r="H77" s="198"/>
      <c r="I77" s="198" t="s">
        <v>5532</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5542</v>
      </c>
      <c r="C78" s="198" t="s">
        <v>1101</v>
      </c>
      <c r="D78" s="198" t="s">
        <v>2381</v>
      </c>
      <c r="E78" s="199" t="s">
        <v>5562</v>
      </c>
      <c r="F78" s="198">
        <f>F77/32</f>
        <v>11.9375</v>
      </c>
      <c r="G78" s="198"/>
      <c r="H78" s="198"/>
      <c r="I78" s="198" t="s">
        <v>5532</v>
      </c>
      <c r="J78" s="198"/>
      <c r="K78" s="198"/>
      <c r="L78" s="198"/>
      <c r="M78" s="198"/>
      <c r="N78" s="198"/>
      <c r="O78" s="198"/>
      <c r="P78" s="198"/>
      <c r="Q78" s="198"/>
      <c r="R78" s="111"/>
      <c r="T78" s="111"/>
    </row>
    <row r="79" spans="1:20">
      <c r="A79" s="197">
        <v>46269</v>
      </c>
      <c r="B79" s="198" t="s">
        <v>5542</v>
      </c>
      <c r="C79" s="198" t="s">
        <v>1085</v>
      </c>
      <c r="D79" s="198" t="s">
        <v>2381</v>
      </c>
      <c r="E79" s="199"/>
      <c r="F79" s="198"/>
      <c r="G79" s="198"/>
      <c r="H79" s="198"/>
      <c r="I79" s="198" t="s">
        <v>5532</v>
      </c>
      <c r="J79" s="198"/>
      <c r="K79" s="198"/>
      <c r="L79" s="198"/>
      <c r="M79" s="198"/>
      <c r="N79" s="198"/>
      <c r="O79" s="198"/>
      <c r="P79" s="198"/>
      <c r="Q79" s="198"/>
      <c r="R79" s="111"/>
      <c r="T79" s="111"/>
    </row>
    <row r="80" spans="1:20">
      <c r="A80" s="197">
        <v>46269</v>
      </c>
      <c r="B80" s="198" t="s">
        <v>5542</v>
      </c>
      <c r="C80" s="198" t="s">
        <v>5533</v>
      </c>
      <c r="D80" s="198" t="s">
        <v>2381</v>
      </c>
      <c r="E80" s="199"/>
      <c r="F80" s="198"/>
      <c r="G80" s="198"/>
      <c r="H80" s="198"/>
      <c r="I80" s="198" t="s">
        <v>5532</v>
      </c>
      <c r="J80" s="198"/>
      <c r="K80" s="198"/>
      <c r="L80" s="198"/>
      <c r="M80" s="198"/>
      <c r="N80" s="198"/>
      <c r="O80" s="198"/>
      <c r="P80" s="198"/>
      <c r="Q80" s="198"/>
      <c r="R80" s="111"/>
      <c r="T80" s="111"/>
    </row>
    <row r="81" spans="1:20">
      <c r="A81" s="197">
        <v>46269</v>
      </c>
      <c r="B81" s="198" t="s">
        <v>5542</v>
      </c>
      <c r="C81" s="198" t="s">
        <v>1115</v>
      </c>
      <c r="D81" s="198" t="s">
        <v>2381</v>
      </c>
      <c r="E81" s="199"/>
      <c r="F81" s="198"/>
      <c r="G81" s="198"/>
      <c r="H81" s="198"/>
      <c r="I81" s="198" t="s">
        <v>5532</v>
      </c>
      <c r="J81" s="198"/>
      <c r="K81" s="198"/>
      <c r="L81" s="198"/>
      <c r="M81" s="198"/>
      <c r="N81" s="198"/>
      <c r="O81" s="198"/>
      <c r="P81" s="198"/>
      <c r="Q81" s="198"/>
      <c r="R81" s="111"/>
      <c r="T81" s="111"/>
    </row>
    <row r="82" spans="1:20">
      <c r="A82" s="120">
        <v>46272</v>
      </c>
      <c r="B82" s="121"/>
      <c r="C82" s="121" t="s">
        <v>5528</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5563</v>
      </c>
      <c r="D83" s="234" t="s">
        <v>2352</v>
      </c>
      <c r="E83" s="235"/>
      <c r="F83" s="234"/>
      <c r="G83" s="234"/>
      <c r="H83" s="234"/>
      <c r="I83" s="234" t="s">
        <v>5529</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5530</v>
      </c>
      <c r="R83" s="111" t="str">
        <f t="shared" si="3"/>
        <v/>
      </c>
      <c r="S83" t="s">
        <v>5531</v>
      </c>
      <c r="T83" s="111">
        <f>IFERROR(INDEX(Magnviðmið!$F$42:$F$51,MATCH($S83,Magnviðmið!$A$42:$A$51,0)),"")</f>
        <v>1179.22</v>
      </c>
    </row>
    <row r="84" spans="1:20">
      <c r="A84" s="197">
        <v>46272</v>
      </c>
      <c r="B84" s="198" t="str">
        <f t="shared" ca="1" si="8"/>
        <v>Expired</v>
      </c>
      <c r="C84" s="198" t="s">
        <v>5564</v>
      </c>
      <c r="D84" s="198" t="s">
        <v>2352</v>
      </c>
      <c r="E84" s="199">
        <v>500</v>
      </c>
      <c r="F84" s="198"/>
      <c r="G84" s="198"/>
      <c r="H84" s="198"/>
      <c r="I84" s="198" t="s">
        <v>5532</v>
      </c>
      <c r="J84" s="198"/>
      <c r="K84" s="198" t="s">
        <v>5565</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5532</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5532</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5532</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5532</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5532</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5532</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5566</v>
      </c>
      <c r="D91" s="198" t="s">
        <v>2352</v>
      </c>
      <c r="E91" s="199" t="s">
        <v>5567</v>
      </c>
      <c r="F91" s="198"/>
      <c r="G91" s="198"/>
      <c r="H91" s="198"/>
      <c r="I91" s="198" t="s">
        <v>5532</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5568</v>
      </c>
      <c r="F92" s="198"/>
      <c r="G92" s="198"/>
      <c r="H92" s="198"/>
      <c r="I92" s="198" t="s">
        <v>5532</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5569</v>
      </c>
      <c r="F93" s="198"/>
      <c r="G93" s="198"/>
      <c r="H93" s="198"/>
      <c r="I93" s="198" t="s">
        <v>5532</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5570</v>
      </c>
      <c r="F94" s="198"/>
      <c r="G94" s="198"/>
      <c r="H94" s="198"/>
      <c r="I94" s="198" t="s">
        <v>5532</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5529</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5528</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5529</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5530</v>
      </c>
      <c r="R97" s="111" t="str">
        <f t="shared" si="3"/>
        <v/>
      </c>
      <c r="S97" t="s">
        <v>5539</v>
      </c>
      <c r="T97" s="111">
        <f>IFERROR(INDEX(Magnviðmið!$F$42:$F$51,MATCH($S97,Magnviðmið!$A$42:$A$51,0)),"")</f>
        <v>1089.94</v>
      </c>
    </row>
    <row r="98" spans="1:20">
      <c r="A98" s="197">
        <v>46273</v>
      </c>
      <c r="B98" s="198" t="str">
        <f t="shared" ca="1" si="9"/>
        <v>Expired</v>
      </c>
      <c r="C98" s="198" t="s">
        <v>287</v>
      </c>
      <c r="D98" s="198" t="s">
        <v>2352</v>
      </c>
      <c r="E98" s="199" t="s">
        <v>5544</v>
      </c>
      <c r="F98" s="198"/>
      <c r="G98" s="198"/>
      <c r="H98" s="198"/>
      <c r="I98" s="198" t="s">
        <v>5532</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5532</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5532</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5529</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5529</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5529</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5529</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5534</v>
      </c>
      <c r="F105" s="198"/>
      <c r="G105" s="198"/>
      <c r="H105" s="198"/>
      <c r="I105" s="198" t="s">
        <v>5532</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5546</v>
      </c>
      <c r="F106" s="198"/>
      <c r="G106" s="198"/>
      <c r="H106" s="198"/>
      <c r="I106" s="198" t="s">
        <v>5532</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5529</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5529</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5571</v>
      </c>
      <c r="D109" s="198" t="s">
        <v>2481</v>
      </c>
      <c r="E109" s="199" t="s">
        <v>5534</v>
      </c>
      <c r="F109" s="198"/>
      <c r="G109" s="198"/>
      <c r="H109" s="198"/>
      <c r="I109" s="198" t="s">
        <v>5532</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5528</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5532</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5530</v>
      </c>
      <c r="R111" s="111">
        <f t="shared" ref="R111:R144" si="11">IFERROR(IF($E111="","",MAX(0,ROUNDUP($E111-N($G111),1))),"")</f>
        <v>600</v>
      </c>
      <c r="S111" t="s">
        <v>5572</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5529</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5529</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5529</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5529</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5529</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5529</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5532</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5529</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5529</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5573</v>
      </c>
      <c r="F121" s="198"/>
      <c r="G121" s="198"/>
      <c r="H121" s="198"/>
      <c r="I121" s="198" t="s">
        <v>5532</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5574</v>
      </c>
      <c r="F122" s="198"/>
      <c r="G122" s="198"/>
      <c r="H122" s="198"/>
      <c r="I122" s="198" t="s">
        <v>5532</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5568</v>
      </c>
      <c r="F123" s="198"/>
      <c r="G123" s="198"/>
      <c r="H123" s="198"/>
      <c r="I123" s="198" t="s">
        <v>5532</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5532</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5528</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5529</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5530</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5575</v>
      </c>
      <c r="F127" s="198"/>
      <c r="G127" s="198"/>
      <c r="H127" s="198"/>
      <c r="I127" s="198" t="s">
        <v>5532</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2709</v>
      </c>
      <c r="D128" s="198" t="s">
        <v>2352</v>
      </c>
      <c r="E128" s="199" t="s">
        <v>5576</v>
      </c>
      <c r="F128" s="198"/>
      <c r="G128" s="198"/>
      <c r="H128" s="198"/>
      <c r="I128" s="198" t="s">
        <v>5532</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5577</v>
      </c>
      <c r="F129" s="198"/>
      <c r="G129" s="198" t="s">
        <v>5578</v>
      </c>
      <c r="H129" s="198"/>
      <c r="I129" s="198" t="s">
        <v>5532</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5579</v>
      </c>
      <c r="D130" s="198" t="s">
        <v>2381</v>
      </c>
      <c r="E130" s="199" t="s">
        <v>5534</v>
      </c>
      <c r="F130" s="198"/>
      <c r="G130" s="198"/>
      <c r="H130" s="198"/>
      <c r="I130" s="198" t="s">
        <v>5532</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5546</v>
      </c>
      <c r="F131" s="198"/>
      <c r="G131" s="198"/>
      <c r="H131" s="198"/>
      <c r="I131" s="198" t="s">
        <v>5532</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2480</v>
      </c>
      <c r="D132" s="198" t="s">
        <v>2381</v>
      </c>
      <c r="E132" s="199" t="s">
        <v>5580</v>
      </c>
      <c r="F132" s="198"/>
      <c r="G132" s="198"/>
      <c r="H132" s="198"/>
      <c r="I132" s="198" t="s">
        <v>5532</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5529</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5556</v>
      </c>
      <c r="D134" s="198" t="s">
        <v>2481</v>
      </c>
      <c r="E134" s="199" t="s">
        <v>5546</v>
      </c>
      <c r="F134" s="198"/>
      <c r="G134" s="198"/>
      <c r="H134" s="198"/>
      <c r="I134" s="198" t="s">
        <v>5532</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5528</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5529</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5530</v>
      </c>
      <c r="R136" s="111" t="str">
        <f t="shared" si="11"/>
        <v/>
      </c>
      <c r="S136" t="s">
        <v>5559</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5532</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5581</v>
      </c>
      <c r="F138" s="198"/>
      <c r="G138" s="198" t="s">
        <v>5582</v>
      </c>
      <c r="H138" s="198" t="s">
        <v>5583</v>
      </c>
      <c r="I138" s="198" t="s">
        <v>5532</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5584</v>
      </c>
      <c r="F139" s="198"/>
      <c r="G139" s="198" t="s">
        <v>5585</v>
      </c>
      <c r="H139" s="198" t="s">
        <v>5586</v>
      </c>
      <c r="I139" s="198" t="s">
        <v>5532</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5532</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5587</v>
      </c>
      <c r="F141" s="198"/>
      <c r="G141" s="198" t="s">
        <v>5588</v>
      </c>
      <c r="H141" s="198" t="s">
        <v>5589</v>
      </c>
      <c r="I141" s="198" t="s">
        <v>5532</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5590</v>
      </c>
      <c r="F142" s="198"/>
      <c r="G142" s="198" t="s">
        <v>5591</v>
      </c>
      <c r="H142" s="198" t="s">
        <v>5592</v>
      </c>
      <c r="I142" s="198" t="s">
        <v>5532</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5533</v>
      </c>
      <c r="D143" s="198" t="s">
        <v>2381</v>
      </c>
      <c r="E143" s="199" t="s">
        <v>5593</v>
      </c>
      <c r="F143" s="198"/>
      <c r="G143" s="198"/>
      <c r="H143" s="198"/>
      <c r="I143" s="198" t="s">
        <v>5532</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5529</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5529</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5529</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5529</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5528</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5594</v>
      </c>
      <c r="D149" s="341" t="s">
        <v>2352</v>
      </c>
      <c r="E149" s="342"/>
      <c r="F149" s="341"/>
      <c r="G149" s="341"/>
      <c r="H149" s="341"/>
      <c r="I149" s="341" t="s">
        <v>5529</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8" si="17">IFERROR(IF($E149="","",MAX(0,ROUNDUP($E149-N($G149),1))),"")</f>
        <v/>
      </c>
      <c r="S149" t="s">
        <v>5531</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5529</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5595</v>
      </c>
      <c r="D151" s="252" t="s">
        <v>2352</v>
      </c>
      <c r="E151" s="251" t="s">
        <v>5596</v>
      </c>
      <c r="F151" s="252"/>
      <c r="G151" s="252"/>
      <c r="H151" s="252"/>
      <c r="I151" s="252" t="s">
        <v>5532</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5541</v>
      </c>
      <c r="F152" s="252"/>
      <c r="G152" s="252"/>
      <c r="H152" s="252"/>
      <c r="I152" s="252" t="s">
        <v>5529</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5529</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5579</v>
      </c>
      <c r="D154" s="252" t="s">
        <v>2381</v>
      </c>
      <c r="E154" s="251"/>
      <c r="F154" s="252"/>
      <c r="G154" s="252"/>
      <c r="H154" s="252"/>
      <c r="I154" s="252" t="s">
        <v>5529</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5529</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5529</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2481</v>
      </c>
      <c r="E157" s="251"/>
      <c r="F157" s="252"/>
      <c r="G157" s="252"/>
      <c r="H157" s="252"/>
      <c r="I157" s="252" t="s">
        <v>5532</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5528</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5529</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5597</v>
      </c>
      <c r="D160" s="252" t="s">
        <v>2352</v>
      </c>
      <c r="E160" s="251" t="s">
        <v>5577</v>
      </c>
      <c r="F160" s="252"/>
      <c r="G160" s="252"/>
      <c r="H160" s="252"/>
      <c r="I160" s="252" t="s">
        <v>5529</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5598</v>
      </c>
      <c r="D161" s="252" t="s">
        <v>2352</v>
      </c>
      <c r="E161" s="251" t="s">
        <v>5599</v>
      </c>
      <c r="F161" s="252"/>
      <c r="G161" s="252"/>
      <c r="H161" s="252"/>
      <c r="I161" s="252" t="s">
        <v>5532</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5600</v>
      </c>
      <c r="F162" s="252"/>
      <c r="G162" s="252"/>
      <c r="H162" s="252"/>
      <c r="I162" s="252" t="s">
        <v>5532</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5574</v>
      </c>
      <c r="F163" s="252"/>
      <c r="G163" s="252"/>
      <c r="H163" s="252"/>
      <c r="I163" s="252" t="s">
        <v>5532</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5529</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5529</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5529</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5529</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2481</v>
      </c>
      <c r="E168" s="251"/>
      <c r="F168" s="252"/>
      <c r="G168" s="252"/>
      <c r="H168" s="252"/>
      <c r="I168" s="252" t="s">
        <v>5529</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5528</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5529</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5572</v>
      </c>
      <c r="T170" s="111">
        <f>IFERROR(INDEX(Magnviðmið!$F$42:$F$51,MATCH($S170,Magnviðmið!$A$42:$A$51,0)),"")</f>
        <v>1406.5800000000002</v>
      </c>
    </row>
    <row r="171" spans="1:20">
      <c r="A171" s="253">
        <v>46281</v>
      </c>
      <c r="B171" s="252" t="str">
        <f t="shared" ca="1" si="19"/>
        <v>Active</v>
      </c>
      <c r="C171" s="252" t="s">
        <v>2125</v>
      </c>
      <c r="D171" s="252" t="s">
        <v>2352</v>
      </c>
      <c r="E171" s="251" t="s">
        <v>5601</v>
      </c>
      <c r="F171" s="252"/>
      <c r="G171" s="252"/>
      <c r="H171" s="252"/>
      <c r="I171" s="252" t="s">
        <v>5529</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5602</v>
      </c>
      <c r="D172" s="252" t="s">
        <v>2352</v>
      </c>
      <c r="E172" s="251" t="s">
        <v>5603</v>
      </c>
      <c r="F172" s="252"/>
      <c r="G172" s="252"/>
      <c r="H172" s="252" t="s">
        <v>5604</v>
      </c>
      <c r="I172" s="252" t="s">
        <v>5532</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5605</v>
      </c>
      <c r="D173" s="252" t="s">
        <v>2381</v>
      </c>
      <c r="E173" s="251" t="s">
        <v>5606</v>
      </c>
      <c r="F173" s="252"/>
      <c r="G173" s="252"/>
      <c r="H173" s="252"/>
      <c r="I173" s="252" t="s">
        <v>5532</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t="s">
        <v>5574</v>
      </c>
      <c r="F174" s="252"/>
      <c r="G174" s="252"/>
      <c r="H174" s="252"/>
      <c r="I174" s="252" t="s">
        <v>5607</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5608</v>
      </c>
      <c r="F175" s="252"/>
      <c r="G175" s="252"/>
      <c r="H175" s="252"/>
      <c r="I175" s="252" t="s">
        <v>5532</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5532</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5532</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5528</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7" ca="1" si="20">IF($A179&lt;TODAY(),"Expired","Active")</f>
        <v>Active</v>
      </c>
      <c r="C179" s="246" t="s">
        <v>2786</v>
      </c>
      <c r="D179" s="341" t="s">
        <v>2352</v>
      </c>
      <c r="E179" s="342"/>
      <c r="F179" s="341"/>
      <c r="G179" s="341"/>
      <c r="H179" s="341"/>
      <c r="I179" s="341" t="s">
        <v>5529</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5609</v>
      </c>
      <c r="D180" s="252" t="s">
        <v>2352</v>
      </c>
      <c r="E180" s="251" t="s">
        <v>5596</v>
      </c>
      <c r="F180" s="252"/>
      <c r="G180" s="252"/>
      <c r="H180" s="252"/>
      <c r="I180" s="252" t="s">
        <v>5532</v>
      </c>
      <c r="J180" s="252"/>
      <c r="K180" s="252" t="str">
        <f>IFERROR(IF(INDEX(Vöruskrá!$C:$C,MATCH($C180,Vöruskrá!$B:$B,0))=0,"",INDEX(Vöruskrá!$C:$C,MATCH($C180,Vöruskrá!$B:$B,0))),"")</f>
        <v/>
      </c>
      <c r="L180" s="252"/>
      <c r="M180" s="252"/>
      <c r="N180" s="252" t="s">
        <v>5610</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5611</v>
      </c>
      <c r="D181" s="252" t="s">
        <v>2352</v>
      </c>
      <c r="E181" s="251" t="s">
        <v>5612</v>
      </c>
      <c r="F181" s="252"/>
      <c r="G181" s="252"/>
      <c r="H181" s="252"/>
      <c r="I181" s="252" t="s">
        <v>5529</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2732</v>
      </c>
      <c r="D182" s="252" t="s">
        <v>2352</v>
      </c>
      <c r="E182" s="251" t="s">
        <v>5613</v>
      </c>
      <c r="F182" s="252"/>
      <c r="G182" s="252"/>
      <c r="H182" s="252"/>
      <c r="I182" s="252" t="s">
        <v>5529</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2632</v>
      </c>
      <c r="D183" s="252" t="s">
        <v>2352</v>
      </c>
      <c r="E183" s="251" t="s">
        <v>5614</v>
      </c>
      <c r="F183" s="252"/>
      <c r="G183" s="252"/>
      <c r="H183" s="252"/>
      <c r="I183" s="252" t="s">
        <v>5529</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2791</v>
      </c>
      <c r="D184" s="252" t="s">
        <v>2352</v>
      </c>
      <c r="E184" s="251" t="s">
        <v>5615</v>
      </c>
      <c r="F184" s="252"/>
      <c r="G184" s="252"/>
      <c r="H184" s="252"/>
      <c r="I184" s="252" t="s">
        <v>5532</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2817</v>
      </c>
      <c r="D185" s="252" t="s">
        <v>2381</v>
      </c>
      <c r="E185" s="251" t="s">
        <v>5616</v>
      </c>
      <c r="F185" s="252"/>
      <c r="G185" s="252"/>
      <c r="H185" s="252"/>
      <c r="I185" s="252" t="s">
        <v>5529</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5617</v>
      </c>
      <c r="D186" s="252" t="s">
        <v>2381</v>
      </c>
      <c r="E186" s="251"/>
      <c r="F186" s="252"/>
      <c r="G186" s="252"/>
      <c r="H186" s="252"/>
      <c r="I186" s="252" t="s">
        <v>5532</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5532</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337">
        <v>46283</v>
      </c>
      <c r="B188" s="338"/>
      <c r="C188" s="338" t="s">
        <v>5528</v>
      </c>
      <c r="D188" s="338"/>
      <c r="E188" s="339"/>
      <c r="F188" s="338"/>
      <c r="G188" s="338"/>
      <c r="H188" s="338"/>
      <c r="I188" s="338"/>
      <c r="J188" s="338"/>
      <c r="K188" s="338" t="str">
        <f>IFERROR(IF(INDEX(Vöruskrá!$C:$C,MATCH($C188,Vöruskrá!$B:$B,0))=0,"",INDEX(Vöruskrá!$C:$C,MATCH($C188,Vöruskrá!$B:$B,0))),"")</f>
        <v/>
      </c>
      <c r="L188" s="338"/>
      <c r="M188" s="338"/>
      <c r="N188" s="338"/>
      <c r="O188" s="338" t="str">
        <f>IFERROR(IF(INDEX(Vöruskrá!$I:$I,MATCH($C188,Vöruskrá!$B:$B,0))=0,"",INDEX(Vöruskrá!$I:$I,MATCH($C188,Vöruskrá!$B:$B,0))),"")</f>
        <v/>
      </c>
      <c r="P188" s="338"/>
      <c r="Q188" s="338"/>
      <c r="R188" s="111" t="str">
        <f t="shared" si="17"/>
        <v/>
      </c>
      <c r="T188" s="111"/>
    </row>
    <row r="189" spans="1:20">
      <c r="A189" s="340">
        <v>46283</v>
      </c>
      <c r="B189" s="341" t="str">
        <f t="shared" ref="B189:B198" ca="1" si="21">IF($A189&lt;TODAY(),"Expired","Active")</f>
        <v>Active</v>
      </c>
      <c r="C189" s="246" t="s">
        <v>2822</v>
      </c>
      <c r="D189" s="341" t="s">
        <v>2352</v>
      </c>
      <c r="E189" s="342"/>
      <c r="F189" s="341"/>
      <c r="G189" s="341"/>
      <c r="H189" s="341"/>
      <c r="I189" s="341" t="s">
        <v>5529</v>
      </c>
      <c r="J189" s="341"/>
      <c r="K189" s="341" t="str">
        <f>IFERROR(IF(INDEX(Vöruskrá!$C:$C,MATCH($C189,Vöruskrá!$B:$B,0))=0,"",INDEX(Vöruskrá!$C:$C,MATCH($C189,Vöruskrá!$B:$B,0))),"")</f>
        <v/>
      </c>
      <c r="L189" s="341"/>
      <c r="M189" s="341"/>
      <c r="N189" s="341"/>
      <c r="O189" s="341" t="str">
        <f>IFERROR(IF(INDEX(Vöruskrá!$I:$I,MATCH($C189,Vöruskrá!$B:$B,0))=0,"",INDEX(Vöruskrá!$I:$I,MATCH($C189,Vöruskrá!$B:$B,0))),"")</f>
        <v/>
      </c>
      <c r="P189" s="341"/>
      <c r="Q189" s="343"/>
      <c r="R189" s="111" t="str">
        <f t="shared" si="17"/>
        <v/>
      </c>
      <c r="S189" t="s">
        <v>5531</v>
      </c>
      <c r="T189" s="111">
        <f>IFERROR(INDEX(Magnviðmið!$F$42:$F$51,MATCH($S189,Magnviðmið!$A$42:$A$51,0)),"")</f>
        <v>1179.22</v>
      </c>
    </row>
    <row r="190" spans="1:20">
      <c r="A190" s="253">
        <v>46283</v>
      </c>
      <c r="B190" s="252" t="str">
        <f ca="1">IF($A190&lt;TODAY(),"Expired","Active")</f>
        <v>Active</v>
      </c>
      <c r="C190" s="252" t="s">
        <v>5618</v>
      </c>
      <c r="D190" s="252" t="s">
        <v>2352</v>
      </c>
      <c r="E190" s="251" t="s">
        <v>5619</v>
      </c>
      <c r="F190" s="252"/>
      <c r="G190" s="252"/>
      <c r="H190" s="252"/>
      <c r="I190" s="252" t="s">
        <v>5532</v>
      </c>
      <c r="J190" s="252"/>
      <c r="K190" s="252" t="str">
        <f>IFERROR(IF(INDEX(Vöruskrá!$C:$C,MATCH($C190,Vöruskrá!$B:$B,0))=0,"",INDEX(Vöruskrá!$C:$C,MATCH($C190,Vöruskrá!$B:$B,0))),"")</f>
        <v/>
      </c>
      <c r="L190" s="252"/>
      <c r="M190" s="252"/>
      <c r="N190" s="252"/>
      <c r="O190" s="252" t="str">
        <f>IFERROR(IF(INDEX(Vöruskrá!$I:$I,MATCH($C190,Vöruskrá!$B:$B,0))=0,"",INDEX(Vöruskrá!$I:$I,MATCH($C190,Vöruskrá!$B:$B,0))),"")</f>
        <v/>
      </c>
      <c r="P190" s="252"/>
      <c r="Q190" s="252"/>
      <c r="R190" s="111" t="str">
        <f t="shared" si="17"/>
        <v/>
      </c>
      <c r="T190" s="111"/>
    </row>
    <row r="191" spans="1:20">
      <c r="A191" s="253">
        <v>46283</v>
      </c>
      <c r="B191" s="252" t="str">
        <f t="shared" ca="1" si="21"/>
        <v>Active</v>
      </c>
      <c r="C191" s="252" t="s">
        <v>5620</v>
      </c>
      <c r="D191" s="252" t="s">
        <v>2352</v>
      </c>
      <c r="E191" s="251" t="s">
        <v>5621</v>
      </c>
      <c r="F191" s="252"/>
      <c r="G191" s="252"/>
      <c r="H191" s="252"/>
      <c r="I191" s="252" t="s">
        <v>5532</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780</v>
      </c>
      <c r="D192" s="252" t="s">
        <v>2352</v>
      </c>
      <c r="E192" s="251" t="s">
        <v>5622</v>
      </c>
      <c r="F192" s="252"/>
      <c r="G192" s="252"/>
      <c r="H192" s="252"/>
      <c r="I192" s="252" t="s">
        <v>5529</v>
      </c>
      <c r="J192" s="252"/>
      <c r="K192" s="252" t="str">
        <f>IFERROR(IF(INDEX(Vöruskrá!$C:$C,MATCH($C192,Vöruskrá!$B:$B,0))=0,"",INDEX(Vöruskrá!$C:$C,MATCH($C192,Vöruskrá!$B:$B,0))),"")</f>
        <v>Monliz España S.L.U.</v>
      </c>
      <c r="L192" s="252"/>
      <c r="M192" s="252"/>
      <c r="N192" s="252"/>
      <c r="O192" s="252" t="str">
        <f>IFERROR(IF(INDEX(Vöruskrá!$I:$I,MATCH($C192,Vöruskrá!$B:$B,0))=0,"",INDEX(Vöruskrá!$I:$I,MATCH($C192,Vöruskrá!$B:$B,0))),"")</f>
        <v>https://drive.google.com/file/d/1xgwYiZu_C_2V0P9OxHTApaJcB72Op5Kt/view?usp=sharing</v>
      </c>
      <c r="P192" s="252"/>
      <c r="Q192" s="252"/>
      <c r="R192" s="111" t="str">
        <f t="shared" si="17"/>
        <v/>
      </c>
      <c r="T192" s="111"/>
    </row>
    <row r="193" spans="1:20">
      <c r="A193" s="253">
        <v>46283</v>
      </c>
      <c r="B193" s="252" t="str">
        <f t="shared" ca="1" si="21"/>
        <v>Active</v>
      </c>
      <c r="C193" s="252" t="s">
        <v>2220</v>
      </c>
      <c r="D193" s="252" t="s">
        <v>2352</v>
      </c>
      <c r="E193" s="251" t="s">
        <v>5545</v>
      </c>
      <c r="F193" s="252"/>
      <c r="G193" s="252"/>
      <c r="H193" s="252"/>
      <c r="I193" s="252" t="s">
        <v>5529</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2527</v>
      </c>
      <c r="D194" s="252" t="s">
        <v>2381</v>
      </c>
      <c r="E194" s="251" t="s">
        <v>5623</v>
      </c>
      <c r="F194" s="252"/>
      <c r="G194" s="252"/>
      <c r="H194" s="252"/>
      <c r="I194" s="252" t="s">
        <v>5529</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1085</v>
      </c>
      <c r="D195" s="252" t="s">
        <v>2381</v>
      </c>
      <c r="E195" s="251"/>
      <c r="F195" s="252"/>
      <c r="G195" s="252"/>
      <c r="H195" s="252"/>
      <c r="I195" s="252" t="s">
        <v>5532</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1083</v>
      </c>
      <c r="D196" s="252" t="s">
        <v>2381</v>
      </c>
      <c r="E196" s="251"/>
      <c r="F196" s="252"/>
      <c r="G196" s="252"/>
      <c r="H196" s="252"/>
      <c r="I196" s="252" t="s">
        <v>5532</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1115</v>
      </c>
      <c r="D197" s="252" t="s">
        <v>2381</v>
      </c>
      <c r="E197" s="251"/>
      <c r="F197" s="252"/>
      <c r="G197" s="252"/>
      <c r="H197" s="252"/>
      <c r="I197" s="252" t="s">
        <v>5532</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ht="15">
      <c r="A198" s="253">
        <v>46283</v>
      </c>
      <c r="B198" s="252" t="str">
        <f t="shared" ca="1" si="21"/>
        <v>Active</v>
      </c>
      <c r="C198" s="252" t="s">
        <v>2832</v>
      </c>
      <c r="D198" s="252" t="s">
        <v>2381</v>
      </c>
      <c r="E198" s="251"/>
      <c r="F198" s="252"/>
      <c r="G198" s="252"/>
      <c r="H198" s="252"/>
      <c r="I198" s="252" t="s">
        <v>5529</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ht="15"/>
    <row r="200" spans="1:20" ht="15"/>
  </sheetData>
  <conditionalFormatting sqref="A2:P198 R2:T198">
    <cfRule type="expression" dxfId="59" priority="1">
      <formula>$I2="já"</formula>
    </cfRule>
  </conditionalFormatting>
  <conditionalFormatting sqref="Q2:Q198">
    <cfRule type="containsText" dxfId="58" priority="9" operator="containsText" text="Aðkeypt vara">
      <formula>NOT(ISERROR(SEARCH("Aðkeypt vara",Q2)))</formula>
    </cfRule>
    <cfRule type="containsText" dxfId="57" priority="10" operator="containsText" text="Tengt">
      <formula>NOT(ISERROR(SEARCH("Tengt",Q2)))</formula>
    </cfRule>
    <cfRule type="containsText" dxfId="56" priority="11" operator="containsText" text="nafn víkur frá">
      <formula>NOT(ISERROR(SEARCH("nafn víkur frá",Q2)))</formula>
    </cfRule>
    <cfRule type="containsText" dxfId="55"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5624</v>
      </c>
      <c r="B1" s="778"/>
      <c r="C1" s="778"/>
      <c r="D1" s="778"/>
      <c r="E1" s="778"/>
      <c r="F1" s="778"/>
      <c r="G1" s="778"/>
      <c r="H1" s="778"/>
      <c r="I1" s="778"/>
      <c r="J1" s="778"/>
    </row>
    <row r="2" spans="1:10" ht="33.950000000000003" customHeight="1">
      <c r="A2" s="157" t="s">
        <v>2321</v>
      </c>
      <c r="B2" s="157" t="s">
        <v>5625</v>
      </c>
      <c r="C2" s="157" t="s">
        <v>2529</v>
      </c>
      <c r="D2" s="157" t="s">
        <v>5626</v>
      </c>
      <c r="E2" s="157" t="s">
        <v>338</v>
      </c>
      <c r="F2" s="157" t="s">
        <v>5627</v>
      </c>
      <c r="G2" s="157" t="s">
        <v>5628</v>
      </c>
      <c r="H2" s="157" t="s">
        <v>5629</v>
      </c>
      <c r="I2" s="157" t="s">
        <v>1792</v>
      </c>
      <c r="J2" s="157" t="s">
        <v>5630</v>
      </c>
    </row>
    <row r="3" spans="1:10" ht="30" hidden="1" customHeight="1">
      <c r="A3" s="158">
        <v>46188</v>
      </c>
      <c r="B3" s="159" t="s">
        <v>5631</v>
      </c>
      <c r="C3" s="161"/>
      <c r="D3" s="161"/>
      <c r="E3" s="161"/>
      <c r="F3" s="161"/>
      <c r="G3" s="161" t="b">
        <v>1</v>
      </c>
      <c r="H3" s="161" t="b">
        <v>1</v>
      </c>
      <c r="I3" s="160"/>
      <c r="J3" s="160"/>
    </row>
    <row r="4" spans="1:10" ht="30" hidden="1" customHeight="1">
      <c r="A4" s="158">
        <v>46189</v>
      </c>
      <c r="B4" s="159" t="s">
        <v>5632</v>
      </c>
      <c r="C4" s="161"/>
      <c r="D4" s="161"/>
      <c r="E4" s="161"/>
      <c r="F4" s="161"/>
      <c r="G4" s="161" t="b">
        <v>1</v>
      </c>
      <c r="H4" s="161" t="b">
        <v>1</v>
      </c>
      <c r="I4" s="160"/>
      <c r="J4" s="160"/>
    </row>
    <row r="5" spans="1:10" ht="30" hidden="1" customHeight="1">
      <c r="A5" s="158">
        <v>46191</v>
      </c>
      <c r="B5" s="159" t="s">
        <v>5633</v>
      </c>
      <c r="C5" s="161"/>
      <c r="D5" s="161"/>
      <c r="E5" s="161"/>
      <c r="F5" s="161"/>
      <c r="G5" s="161" t="b">
        <v>1</v>
      </c>
      <c r="H5" s="161" t="b">
        <v>1</v>
      </c>
      <c r="I5" s="160"/>
      <c r="J5" s="160"/>
    </row>
    <row r="6" spans="1:10" ht="30" hidden="1" customHeight="1">
      <c r="A6" s="158">
        <v>46192</v>
      </c>
      <c r="B6" s="159" t="s">
        <v>5634</v>
      </c>
      <c r="C6" s="161"/>
      <c r="D6" s="161"/>
      <c r="E6" s="161"/>
      <c r="F6" s="161"/>
      <c r="G6" s="161" t="b">
        <v>1</v>
      </c>
      <c r="H6" s="161" t="b">
        <v>1</v>
      </c>
      <c r="I6" s="160"/>
      <c r="J6" s="160"/>
    </row>
    <row r="7" spans="1:10" ht="30" hidden="1" customHeight="1">
      <c r="A7" s="158">
        <v>46195</v>
      </c>
      <c r="B7" s="159" t="s">
        <v>5635</v>
      </c>
      <c r="C7" s="161"/>
      <c r="D7" s="161"/>
      <c r="E7" s="161"/>
      <c r="F7" s="161"/>
      <c r="G7" s="161" t="b">
        <v>1</v>
      </c>
      <c r="H7" s="161" t="b">
        <v>1</v>
      </c>
      <c r="I7" s="160"/>
      <c r="J7" s="160"/>
    </row>
    <row r="8" spans="1:10" ht="30" hidden="1" customHeight="1">
      <c r="A8" s="158">
        <v>46196</v>
      </c>
      <c r="B8" s="159" t="s">
        <v>5636</v>
      </c>
      <c r="C8" s="161"/>
      <c r="D8" s="161"/>
      <c r="E8" s="161"/>
      <c r="F8" s="161"/>
      <c r="G8" s="161" t="b">
        <v>1</v>
      </c>
      <c r="H8" s="161" t="b">
        <v>1</v>
      </c>
      <c r="I8" s="160"/>
      <c r="J8" s="160"/>
    </row>
    <row r="9" spans="1:10" ht="30" hidden="1" customHeight="1">
      <c r="A9" s="158">
        <v>46197</v>
      </c>
      <c r="B9" s="159" t="s">
        <v>5637</v>
      </c>
      <c r="C9" s="161"/>
      <c r="D9" s="161"/>
      <c r="E9" s="161"/>
      <c r="F9" s="161"/>
      <c r="G9" s="161" t="b">
        <v>1</v>
      </c>
      <c r="H9" s="161" t="b">
        <v>1</v>
      </c>
      <c r="I9" s="160"/>
      <c r="J9" s="160"/>
    </row>
    <row r="10" spans="1:10" ht="30" hidden="1" customHeight="1">
      <c r="A10" s="158">
        <v>46198</v>
      </c>
      <c r="B10" s="159" t="s">
        <v>5638</v>
      </c>
      <c r="C10" s="161"/>
      <c r="D10" s="161"/>
      <c r="E10" s="161"/>
      <c r="F10" s="161"/>
      <c r="G10" s="161" t="b">
        <v>1</v>
      </c>
      <c r="H10" s="161" t="b">
        <v>1</v>
      </c>
      <c r="I10" s="160"/>
      <c r="J10" s="160"/>
    </row>
    <row r="11" spans="1:10" ht="30" hidden="1" customHeight="1">
      <c r="A11" s="158">
        <v>46199</v>
      </c>
      <c r="B11" s="159" t="s">
        <v>5639</v>
      </c>
      <c r="C11" s="161"/>
      <c r="D11" s="161"/>
      <c r="E11" s="161"/>
      <c r="F11" s="161"/>
      <c r="G11" s="161" t="b">
        <v>1</v>
      </c>
      <c r="H11" s="161" t="b">
        <v>1</v>
      </c>
      <c r="I11" s="160"/>
      <c r="J11" s="160"/>
    </row>
    <row r="12" spans="1:10" ht="30" hidden="1" customHeight="1">
      <c r="A12" s="158">
        <v>46202</v>
      </c>
      <c r="B12" s="159" t="s">
        <v>5640</v>
      </c>
      <c r="C12" s="161"/>
      <c r="D12" s="161"/>
      <c r="E12" s="161"/>
      <c r="F12" s="161"/>
      <c r="G12" s="161" t="b">
        <v>0</v>
      </c>
      <c r="H12" s="161" t="b">
        <v>0</v>
      </c>
      <c r="I12" s="160"/>
      <c r="J12" s="160"/>
    </row>
    <row r="13" spans="1:10" ht="30" hidden="1" customHeight="1">
      <c r="A13" s="158">
        <v>46203</v>
      </c>
      <c r="B13" s="159" t="s">
        <v>5641</v>
      </c>
      <c r="C13" s="161" t="s">
        <v>935</v>
      </c>
      <c r="D13" s="161"/>
      <c r="E13" s="161"/>
      <c r="F13" s="161"/>
      <c r="G13" s="161" t="b">
        <v>0</v>
      </c>
      <c r="H13" s="161" t="b">
        <v>0</v>
      </c>
      <c r="I13" s="160"/>
      <c r="J13" s="160"/>
    </row>
    <row r="14" spans="1:10" ht="30" hidden="1" customHeight="1">
      <c r="A14" s="158">
        <v>46204</v>
      </c>
      <c r="B14" s="159" t="s">
        <v>5642</v>
      </c>
      <c r="C14" s="161" t="s">
        <v>932</v>
      </c>
      <c r="D14" s="161"/>
      <c r="E14" s="161"/>
      <c r="F14" s="161"/>
      <c r="G14" s="161" t="b">
        <v>1</v>
      </c>
      <c r="H14" s="161" t="b">
        <v>1</v>
      </c>
      <c r="I14" s="160"/>
      <c r="J14" s="160"/>
    </row>
    <row r="15" spans="1:10" ht="30" hidden="1" customHeight="1">
      <c r="A15" s="158">
        <v>46205</v>
      </c>
      <c r="B15" s="159" t="s">
        <v>5643</v>
      </c>
      <c r="C15" s="161" t="s">
        <v>934</v>
      </c>
      <c r="D15" s="161"/>
      <c r="E15" s="161"/>
      <c r="F15" s="161"/>
      <c r="G15" s="161" t="b">
        <v>1</v>
      </c>
      <c r="H15" s="161" t="b">
        <v>1</v>
      </c>
      <c r="I15" s="160"/>
      <c r="J15" s="160"/>
    </row>
    <row r="16" spans="1:10" ht="30" hidden="1" customHeight="1">
      <c r="A16" s="158">
        <v>46206</v>
      </c>
      <c r="B16" s="159" t="s">
        <v>5644</v>
      </c>
      <c r="C16" s="161" t="s">
        <v>5645</v>
      </c>
      <c r="D16" s="161"/>
      <c r="E16" s="161"/>
      <c r="F16" s="161"/>
      <c r="G16" s="161" t="b">
        <v>1</v>
      </c>
      <c r="H16" s="161" t="b">
        <v>1</v>
      </c>
      <c r="I16" s="160"/>
      <c r="J16" s="160"/>
    </row>
    <row r="17" spans="1:10" ht="30" hidden="1" customHeight="1">
      <c r="A17" s="158">
        <v>46209</v>
      </c>
      <c r="B17" s="159" t="s">
        <v>5646</v>
      </c>
      <c r="C17" s="161" t="s">
        <v>938</v>
      </c>
      <c r="D17" s="161"/>
      <c r="E17" s="161"/>
      <c r="F17" s="161"/>
      <c r="G17" s="161" t="b">
        <v>1</v>
      </c>
      <c r="H17" s="161" t="b">
        <v>1</v>
      </c>
      <c r="I17" s="160"/>
      <c r="J17" s="160"/>
    </row>
    <row r="18" spans="1:10" ht="30" hidden="1" customHeight="1">
      <c r="A18" s="158">
        <v>46210</v>
      </c>
      <c r="B18" s="159" t="s">
        <v>5647</v>
      </c>
      <c r="C18" s="161" t="s">
        <v>935</v>
      </c>
      <c r="D18" s="161"/>
      <c r="E18" s="161"/>
      <c r="F18" s="161"/>
      <c r="G18" s="161" t="b">
        <v>1</v>
      </c>
      <c r="H18" s="161" t="b">
        <v>1</v>
      </c>
      <c r="I18" s="160"/>
      <c r="J18" s="160"/>
    </row>
    <row r="19" spans="1:10" ht="30" hidden="1" customHeight="1">
      <c r="A19" s="158">
        <v>46211</v>
      </c>
      <c r="B19" s="159" t="s">
        <v>5648</v>
      </c>
      <c r="C19" s="161" t="s">
        <v>932</v>
      </c>
      <c r="D19" s="161"/>
      <c r="E19" s="161"/>
      <c r="F19" s="161"/>
      <c r="G19" s="161" t="b">
        <v>1</v>
      </c>
      <c r="H19" s="161" t="b">
        <v>1</v>
      </c>
      <c r="I19" s="160"/>
      <c r="J19" s="160"/>
    </row>
    <row r="20" spans="1:10" ht="30" hidden="1" customHeight="1">
      <c r="A20" s="158">
        <v>46212</v>
      </c>
      <c r="B20" s="159" t="s">
        <v>5649</v>
      </c>
      <c r="C20" s="161" t="s">
        <v>934</v>
      </c>
      <c r="D20" s="161"/>
      <c r="E20" s="161"/>
      <c r="F20" s="161"/>
      <c r="G20" s="161" t="b">
        <v>1</v>
      </c>
      <c r="H20" s="161" t="b">
        <v>1</v>
      </c>
      <c r="I20" s="160"/>
      <c r="J20" s="160"/>
    </row>
    <row r="21" spans="1:10" ht="30" hidden="1" customHeight="1">
      <c r="A21" s="158">
        <v>46213</v>
      </c>
      <c r="B21" s="159" t="s">
        <v>5650</v>
      </c>
      <c r="C21" s="161" t="s">
        <v>937</v>
      </c>
      <c r="D21" s="161"/>
      <c r="E21" s="161"/>
      <c r="F21" s="161"/>
      <c r="G21" s="161" t="b">
        <v>1</v>
      </c>
      <c r="H21" s="161" t="b">
        <v>1</v>
      </c>
      <c r="I21" s="160"/>
      <c r="J21" s="160"/>
    </row>
    <row r="22" spans="1:10" ht="30" hidden="1" customHeight="1">
      <c r="A22" s="158">
        <v>46216</v>
      </c>
      <c r="B22" s="159" t="s">
        <v>5651</v>
      </c>
      <c r="C22" s="161" t="s">
        <v>5645</v>
      </c>
      <c r="D22" s="161"/>
      <c r="E22" s="161"/>
      <c r="F22" s="161"/>
      <c r="G22" s="161" t="b">
        <v>1</v>
      </c>
      <c r="H22" s="161" t="b">
        <v>1</v>
      </c>
      <c r="I22" s="160"/>
      <c r="J22" s="160"/>
    </row>
    <row r="23" spans="1:10" ht="30" hidden="1" customHeight="1">
      <c r="A23" s="158">
        <v>46217</v>
      </c>
      <c r="B23" s="159" t="s">
        <v>5652</v>
      </c>
      <c r="C23" s="161" t="s">
        <v>932</v>
      </c>
      <c r="D23" s="161"/>
      <c r="E23" s="161"/>
      <c r="F23" s="161"/>
      <c r="G23" s="161" t="b">
        <v>1</v>
      </c>
      <c r="H23" s="161" t="b">
        <v>1</v>
      </c>
      <c r="I23" s="160"/>
      <c r="J23" s="160"/>
    </row>
    <row r="24" spans="1:10" ht="30" hidden="1" customHeight="1">
      <c r="A24" s="158">
        <v>46218</v>
      </c>
      <c r="B24" s="159" t="s">
        <v>5653</v>
      </c>
      <c r="C24" s="161" t="s">
        <v>935</v>
      </c>
      <c r="D24" s="161"/>
      <c r="E24" s="161"/>
      <c r="F24" s="161"/>
      <c r="G24" s="161" t="b">
        <v>1</v>
      </c>
      <c r="H24" s="161" t="b">
        <v>1</v>
      </c>
      <c r="I24" s="160"/>
      <c r="J24" s="160"/>
    </row>
    <row r="25" spans="1:10" ht="30" hidden="1" customHeight="1">
      <c r="A25" s="158">
        <v>46219</v>
      </c>
      <c r="B25" s="159" t="s">
        <v>5654</v>
      </c>
      <c r="C25" s="161" t="s">
        <v>934</v>
      </c>
      <c r="D25" s="161"/>
      <c r="E25" s="161"/>
      <c r="F25" s="161"/>
      <c r="G25" s="161" t="b">
        <v>1</v>
      </c>
      <c r="H25" s="161" t="b">
        <v>1</v>
      </c>
      <c r="I25" s="160"/>
      <c r="J25" s="160"/>
    </row>
    <row r="26" spans="1:10" ht="30" hidden="1" customHeight="1">
      <c r="A26" s="158">
        <v>46220</v>
      </c>
      <c r="B26" s="159" t="s">
        <v>5655</v>
      </c>
      <c r="C26" s="161" t="s">
        <v>938</v>
      </c>
      <c r="D26" s="161"/>
      <c r="E26" s="161"/>
      <c r="F26" s="161"/>
      <c r="G26" s="161" t="b">
        <v>1</v>
      </c>
      <c r="H26" s="161" t="b">
        <v>1</v>
      </c>
      <c r="I26" s="160"/>
      <c r="J26" s="160"/>
    </row>
    <row r="27" spans="1:10" ht="30" customHeight="1">
      <c r="A27" s="158">
        <v>46238</v>
      </c>
      <c r="B27" s="159" t="s">
        <v>5656</v>
      </c>
      <c r="C27" s="161" t="s">
        <v>5657</v>
      </c>
      <c r="D27" s="161" t="s">
        <v>5658</v>
      </c>
      <c r="E27" s="161" t="s">
        <v>5659</v>
      </c>
      <c r="F27" s="161">
        <v>31.07</v>
      </c>
      <c r="G27" s="161" t="s">
        <v>3775</v>
      </c>
      <c r="H27" s="161" t="s">
        <v>3775</v>
      </c>
      <c r="I27" s="160" t="s">
        <v>1227</v>
      </c>
      <c r="J27" s="160" t="s">
        <v>1230</v>
      </c>
    </row>
    <row r="28" spans="1:10" ht="30" customHeight="1">
      <c r="A28" s="158">
        <v>46239</v>
      </c>
      <c r="B28" s="159" t="s">
        <v>5660</v>
      </c>
      <c r="C28" s="161" t="s">
        <v>935</v>
      </c>
      <c r="D28" s="161">
        <v>4.08</v>
      </c>
      <c r="E28" s="161" t="s">
        <v>1086</v>
      </c>
      <c r="F28" s="161" t="s">
        <v>5661</v>
      </c>
      <c r="G28" s="161" t="s">
        <v>3775</v>
      </c>
      <c r="H28" s="161" t="s">
        <v>3775</v>
      </c>
      <c r="I28" s="160" t="s">
        <v>5662</v>
      </c>
      <c r="J28" s="160" t="s">
        <v>5663</v>
      </c>
    </row>
    <row r="29" spans="1:10" ht="30" customHeight="1">
      <c r="A29" s="158">
        <v>46240</v>
      </c>
      <c r="B29" s="159" t="s">
        <v>5664</v>
      </c>
      <c r="C29" s="161" t="s">
        <v>932</v>
      </c>
      <c r="D29" s="161" t="s">
        <v>5665</v>
      </c>
      <c r="E29" s="161" t="s">
        <v>5666</v>
      </c>
      <c r="F29" s="161">
        <v>5.08</v>
      </c>
      <c r="G29" s="161" t="s">
        <v>5667</v>
      </c>
      <c r="H29" s="161" t="s">
        <v>3775</v>
      </c>
      <c r="I29" s="160" t="s">
        <v>5668</v>
      </c>
      <c r="J29" s="160" t="s">
        <v>5669</v>
      </c>
    </row>
    <row r="30" spans="1:10" ht="30" customHeight="1">
      <c r="A30" s="158">
        <v>46241</v>
      </c>
      <c r="B30" s="159" t="s">
        <v>5670</v>
      </c>
      <c r="C30" s="161" t="s">
        <v>934</v>
      </c>
      <c r="D30" s="161">
        <v>6.08</v>
      </c>
      <c r="E30" s="161" t="s">
        <v>5659</v>
      </c>
      <c r="F30" s="161">
        <v>6.08</v>
      </c>
      <c r="G30" s="161" t="s">
        <v>3775</v>
      </c>
      <c r="H30" s="161" t="s">
        <v>3775</v>
      </c>
      <c r="I30" s="160" t="s">
        <v>5671</v>
      </c>
      <c r="J30" s="160" t="s">
        <v>5672</v>
      </c>
    </row>
    <row r="31" spans="1:10" ht="30" customHeight="1">
      <c r="A31" s="775"/>
      <c r="B31" s="775"/>
      <c r="C31" s="775"/>
      <c r="D31" s="775"/>
      <c r="E31" s="775"/>
      <c r="F31" s="775"/>
      <c r="G31" s="775"/>
      <c r="H31" s="775"/>
      <c r="I31" s="775"/>
      <c r="J31" s="775"/>
    </row>
    <row r="32" spans="1:10" ht="30" customHeight="1">
      <c r="A32" s="158">
        <v>46244</v>
      </c>
      <c r="B32" s="159" t="s">
        <v>5673</v>
      </c>
      <c r="C32" s="161" t="s">
        <v>938</v>
      </c>
      <c r="D32" s="161">
        <v>7.08</v>
      </c>
      <c r="E32" s="161" t="s">
        <v>5666</v>
      </c>
      <c r="F32" s="161">
        <v>7.08</v>
      </c>
      <c r="G32" s="161" t="s">
        <v>3775</v>
      </c>
      <c r="H32" s="161" t="s">
        <v>3775</v>
      </c>
      <c r="I32" s="160" t="s">
        <v>5674</v>
      </c>
      <c r="J32" s="160" t="s">
        <v>5675</v>
      </c>
    </row>
    <row r="33" spans="1:10" ht="30" customHeight="1">
      <c r="A33" s="158">
        <v>46245</v>
      </c>
      <c r="B33" s="159" t="s">
        <v>5676</v>
      </c>
      <c r="C33" s="161" t="s">
        <v>935</v>
      </c>
      <c r="D33" s="161">
        <v>10.08</v>
      </c>
      <c r="E33" s="161" t="s">
        <v>1086</v>
      </c>
      <c r="F33" s="161">
        <v>10.08</v>
      </c>
      <c r="G33" s="161" t="s">
        <v>3775</v>
      </c>
      <c r="H33" s="161" t="s">
        <v>3775</v>
      </c>
      <c r="I33" s="160" t="s">
        <v>5677</v>
      </c>
      <c r="J33" s="160" t="s">
        <v>5678</v>
      </c>
    </row>
    <row r="34" spans="1:10" ht="30" customHeight="1">
      <c r="A34" s="158">
        <v>46246</v>
      </c>
      <c r="B34" s="159" t="s">
        <v>5653</v>
      </c>
      <c r="C34" s="161" t="s">
        <v>932</v>
      </c>
      <c r="D34" s="161">
        <v>5.08</v>
      </c>
      <c r="E34" s="161" t="s">
        <v>5659</v>
      </c>
      <c r="F34" s="161">
        <v>11.08</v>
      </c>
      <c r="G34" s="161" t="s">
        <v>3775</v>
      </c>
      <c r="H34" s="161" t="s">
        <v>3775</v>
      </c>
      <c r="I34" s="160" t="s">
        <v>5679</v>
      </c>
      <c r="J34" s="160" t="s">
        <v>5680</v>
      </c>
    </row>
    <row r="35" spans="1:10" ht="30" customHeight="1">
      <c r="A35" s="158">
        <v>46247</v>
      </c>
      <c r="B35" s="159" t="s">
        <v>5681</v>
      </c>
      <c r="C35" s="161" t="s">
        <v>934</v>
      </c>
      <c r="D35" s="161">
        <v>12.08</v>
      </c>
      <c r="E35" s="161" t="s">
        <v>5666</v>
      </c>
      <c r="F35" s="161">
        <v>12.08</v>
      </c>
      <c r="G35" s="161" t="s">
        <v>3775</v>
      </c>
      <c r="H35" s="161" t="s">
        <v>3775</v>
      </c>
      <c r="I35" s="160" t="s">
        <v>5682</v>
      </c>
      <c r="J35" s="160" t="s">
        <v>5683</v>
      </c>
    </row>
    <row r="36" spans="1:10" ht="30" customHeight="1">
      <c r="A36" s="158">
        <v>46248</v>
      </c>
      <c r="B36" s="159" t="s">
        <v>5684</v>
      </c>
      <c r="C36" s="161" t="s">
        <v>937</v>
      </c>
      <c r="D36" s="161">
        <v>13.08</v>
      </c>
      <c r="E36" s="161" t="s">
        <v>1086</v>
      </c>
      <c r="F36" s="161">
        <v>13.08</v>
      </c>
      <c r="G36" s="161" t="s">
        <v>3775</v>
      </c>
      <c r="H36" s="161" t="s">
        <v>3775</v>
      </c>
      <c r="I36" s="160" t="s">
        <v>5685</v>
      </c>
      <c r="J36" s="160" t="s">
        <v>5686</v>
      </c>
    </row>
    <row r="37" spans="1:10" ht="30" customHeight="1">
      <c r="A37" s="775"/>
      <c r="B37" s="775"/>
      <c r="C37" s="775"/>
      <c r="D37" s="775"/>
      <c r="E37" s="775"/>
      <c r="F37" s="775"/>
      <c r="G37" s="775"/>
      <c r="H37" s="775"/>
      <c r="I37" s="775"/>
      <c r="J37" s="775"/>
    </row>
    <row r="38" spans="1:10" ht="30" customHeight="1">
      <c r="A38" s="158">
        <v>46251</v>
      </c>
      <c r="B38" s="159" t="s">
        <v>5687</v>
      </c>
      <c r="C38" s="161" t="s">
        <v>5657</v>
      </c>
      <c r="D38" s="161">
        <v>14.08</v>
      </c>
      <c r="E38" s="161" t="s">
        <v>1086</v>
      </c>
      <c r="F38" s="161">
        <v>14.08</v>
      </c>
      <c r="G38" s="161" t="s">
        <v>3775</v>
      </c>
      <c r="H38" s="161" t="s">
        <v>3775</v>
      </c>
      <c r="I38" s="160" t="s">
        <v>5662</v>
      </c>
      <c r="J38" s="160" t="s">
        <v>5663</v>
      </c>
    </row>
    <row r="39" spans="1:10" ht="30" customHeight="1">
      <c r="A39" s="158">
        <v>46252</v>
      </c>
      <c r="B39" s="159" t="s">
        <v>5688</v>
      </c>
      <c r="C39" s="161" t="s">
        <v>935</v>
      </c>
      <c r="D39" s="161">
        <v>17.079999999999998</v>
      </c>
      <c r="E39" s="161" t="s">
        <v>5666</v>
      </c>
      <c r="F39" s="161">
        <v>17.079999999999998</v>
      </c>
      <c r="G39" s="161" t="s">
        <v>3775</v>
      </c>
      <c r="H39" s="161" t="s">
        <v>3775</v>
      </c>
      <c r="I39" s="160" t="s">
        <v>5689</v>
      </c>
      <c r="J39" s="160" t="s">
        <v>5690</v>
      </c>
    </row>
    <row r="40" spans="1:10" ht="30" customHeight="1">
      <c r="A40" s="158">
        <v>46253</v>
      </c>
      <c r="B40" s="159" t="s">
        <v>5691</v>
      </c>
      <c r="C40" s="161" t="s">
        <v>932</v>
      </c>
      <c r="D40" s="161">
        <v>19.079999999999998</v>
      </c>
      <c r="E40" s="161" t="s">
        <v>5659</v>
      </c>
      <c r="F40" s="161">
        <v>18.079999999999998</v>
      </c>
      <c r="G40" s="161" t="s">
        <v>3775</v>
      </c>
      <c r="H40" s="161" t="s">
        <v>3775</v>
      </c>
      <c r="I40" s="160" t="s">
        <v>5692</v>
      </c>
      <c r="J40" s="160" t="s">
        <v>5693</v>
      </c>
    </row>
    <row r="41" spans="1:10" ht="30" customHeight="1">
      <c r="A41" s="158">
        <v>46254</v>
      </c>
      <c r="B41" s="159" t="s">
        <v>5694</v>
      </c>
      <c r="C41" s="161" t="s">
        <v>934</v>
      </c>
      <c r="D41" s="161">
        <v>19.079999999999998</v>
      </c>
      <c r="E41" s="161" t="s">
        <v>1086</v>
      </c>
      <c r="F41" s="161">
        <v>19.079999999999998</v>
      </c>
      <c r="G41" s="161" t="s">
        <v>3775</v>
      </c>
      <c r="H41" s="161" t="s">
        <v>3775</v>
      </c>
      <c r="I41" s="160" t="s">
        <v>5695</v>
      </c>
      <c r="J41" s="160" t="s">
        <v>5696</v>
      </c>
    </row>
    <row r="42" spans="1:10" ht="30" customHeight="1">
      <c r="A42" s="158">
        <v>46255</v>
      </c>
      <c r="B42" s="159" t="s">
        <v>5697</v>
      </c>
      <c r="C42" s="161" t="s">
        <v>5645</v>
      </c>
      <c r="D42" s="161">
        <v>20.079999999999998</v>
      </c>
      <c r="E42" s="161" t="s">
        <v>5659</v>
      </c>
      <c r="F42" s="161">
        <v>20.079999999999998</v>
      </c>
      <c r="G42" s="161" t="s">
        <v>3775</v>
      </c>
      <c r="H42" s="161" t="s">
        <v>3775</v>
      </c>
      <c r="I42" s="160" t="s">
        <v>5671</v>
      </c>
      <c r="J42" s="160" t="s">
        <v>5672</v>
      </c>
    </row>
    <row r="43" spans="1:10" ht="24" customHeight="1">
      <c r="A43" s="775" t="s">
        <v>5698</v>
      </c>
      <c r="B43" s="775"/>
      <c r="C43" s="775"/>
      <c r="D43" s="775"/>
      <c r="E43" s="775"/>
      <c r="F43" s="775"/>
      <c r="G43" s="775"/>
      <c r="H43" s="775"/>
      <c r="I43" s="775"/>
      <c r="J43" s="775"/>
    </row>
    <row r="44" spans="1:10" ht="30" customHeight="1">
      <c r="A44" s="158">
        <v>46258</v>
      </c>
      <c r="B44" s="159" t="s">
        <v>5699</v>
      </c>
      <c r="C44" s="161" t="s">
        <v>938</v>
      </c>
      <c r="D44" s="161">
        <v>21.08</v>
      </c>
      <c r="E44" s="161" t="s">
        <v>5666</v>
      </c>
      <c r="F44" s="161">
        <v>21.08</v>
      </c>
      <c r="G44" s="161" t="s">
        <v>3775</v>
      </c>
      <c r="H44" s="161" t="s">
        <v>3775</v>
      </c>
      <c r="I44" s="160"/>
      <c r="J44" s="160"/>
    </row>
    <row r="45" spans="1:10" ht="30" customHeight="1">
      <c r="A45" s="158">
        <v>46259</v>
      </c>
      <c r="B45" s="159" t="s">
        <v>5700</v>
      </c>
      <c r="C45" s="161" t="s">
        <v>935</v>
      </c>
      <c r="D45" s="161">
        <v>24.08</v>
      </c>
      <c r="E45" s="161" t="s">
        <v>5659</v>
      </c>
      <c r="F45" s="161">
        <v>24.08</v>
      </c>
      <c r="G45" s="161" t="s">
        <v>3775</v>
      </c>
      <c r="H45" s="161" t="s">
        <v>3775</v>
      </c>
      <c r="I45" s="160"/>
      <c r="J45" s="160"/>
    </row>
    <row r="46" spans="1:10" ht="30" customHeight="1">
      <c r="A46" s="158">
        <v>46260</v>
      </c>
      <c r="B46" s="159" t="s">
        <v>5701</v>
      </c>
      <c r="C46" s="161" t="s">
        <v>932</v>
      </c>
      <c r="D46" s="161">
        <v>25.08</v>
      </c>
      <c r="E46" s="161" t="s">
        <v>1086</v>
      </c>
      <c r="F46" s="161">
        <v>25.08</v>
      </c>
      <c r="G46" s="161" t="s">
        <v>3775</v>
      </c>
      <c r="H46" s="161" t="s">
        <v>3775</v>
      </c>
      <c r="I46" s="160"/>
      <c r="J46" s="160"/>
    </row>
    <row r="47" spans="1:10" ht="30" customHeight="1">
      <c r="A47" s="158">
        <v>46261</v>
      </c>
      <c r="B47" s="159" t="s">
        <v>5702</v>
      </c>
      <c r="C47" s="161" t="s">
        <v>934</v>
      </c>
      <c r="D47" s="161">
        <v>26.08</v>
      </c>
      <c r="E47" s="161" t="s">
        <v>5666</v>
      </c>
      <c r="F47" s="161">
        <v>26.08</v>
      </c>
      <c r="G47" s="161" t="s">
        <v>3775</v>
      </c>
      <c r="H47" s="161" t="s">
        <v>3775</v>
      </c>
      <c r="I47" s="160"/>
      <c r="J47" s="160"/>
    </row>
    <row r="48" spans="1:10" ht="29.25" customHeight="1">
      <c r="A48" s="158">
        <v>46262</v>
      </c>
      <c r="B48" s="159" t="s">
        <v>5703</v>
      </c>
      <c r="C48" s="161" t="s">
        <v>937</v>
      </c>
      <c r="D48" s="161">
        <v>27.08</v>
      </c>
      <c r="E48" s="161" t="s">
        <v>5659</v>
      </c>
      <c r="F48" s="161">
        <v>27.08</v>
      </c>
      <c r="G48" s="161" t="s">
        <v>3775</v>
      </c>
      <c r="H48" s="161" t="s">
        <v>3775</v>
      </c>
      <c r="I48" s="160"/>
      <c r="J48" s="160"/>
    </row>
    <row r="49" spans="1:10">
      <c r="A49" s="775"/>
      <c r="B49" s="775"/>
      <c r="C49" s="775"/>
      <c r="D49" s="775"/>
      <c r="E49" s="775"/>
      <c r="F49" s="775"/>
      <c r="G49" s="775"/>
      <c r="H49" s="775"/>
      <c r="I49" s="775"/>
      <c r="J49" s="775"/>
    </row>
    <row r="50" spans="1:10" ht="29.25" customHeight="1">
      <c r="A50" s="158">
        <v>46265</v>
      </c>
      <c r="B50" s="159" t="s">
        <v>5704</v>
      </c>
      <c r="C50" s="161" t="s">
        <v>938</v>
      </c>
      <c r="D50" s="161">
        <v>28.08</v>
      </c>
      <c r="E50" s="161" t="s">
        <v>1086</v>
      </c>
      <c r="F50" s="161">
        <v>28.08</v>
      </c>
      <c r="G50" s="161" t="s">
        <v>3775</v>
      </c>
      <c r="H50" s="161" t="s">
        <v>3775</v>
      </c>
    </row>
    <row r="51" spans="1:10" ht="29.25" customHeight="1">
      <c r="A51" s="158">
        <v>46266</v>
      </c>
      <c r="B51" s="159" t="s">
        <v>5650</v>
      </c>
      <c r="C51" s="161" t="s">
        <v>935</v>
      </c>
      <c r="D51" s="161">
        <v>31.08</v>
      </c>
      <c r="E51" s="161" t="s">
        <v>5666</v>
      </c>
      <c r="F51" s="161">
        <v>31.08</v>
      </c>
      <c r="G51" s="161" t="s">
        <v>3775</v>
      </c>
      <c r="H51" s="161" t="s">
        <v>3775</v>
      </c>
    </row>
    <row r="52" spans="1:10" ht="29.25" customHeight="1">
      <c r="A52" s="158">
        <v>46267</v>
      </c>
      <c r="B52" s="159" t="s">
        <v>5653</v>
      </c>
      <c r="C52" s="161" t="s">
        <v>932</v>
      </c>
      <c r="D52" s="161">
        <v>1.0900000000000001</v>
      </c>
      <c r="E52" s="161" t="s">
        <v>5659</v>
      </c>
      <c r="F52" s="161">
        <v>1.0900000000000001</v>
      </c>
      <c r="G52" s="161" t="s">
        <v>3775</v>
      </c>
      <c r="H52" s="161" t="s">
        <v>3775</v>
      </c>
    </row>
    <row r="53" spans="1:10" ht="29.25" customHeight="1">
      <c r="A53" s="158">
        <v>46268</v>
      </c>
      <c r="B53" t="s">
        <v>5705</v>
      </c>
      <c r="C53" s="161" t="s">
        <v>934</v>
      </c>
      <c r="D53" s="161">
        <v>2.09</v>
      </c>
      <c r="E53" s="161" t="s">
        <v>1086</v>
      </c>
      <c r="F53" s="161">
        <v>2.09</v>
      </c>
      <c r="G53" s="161" t="s">
        <v>3775</v>
      </c>
      <c r="H53" s="161" t="s">
        <v>3775</v>
      </c>
    </row>
    <row r="54" spans="1:10" ht="29.25" customHeight="1">
      <c r="A54" s="158">
        <v>46269</v>
      </c>
      <c r="B54" s="159" t="s">
        <v>5706</v>
      </c>
      <c r="C54" s="161" t="s">
        <v>937</v>
      </c>
      <c r="D54" s="161">
        <v>3.09</v>
      </c>
      <c r="E54" s="161" t="s">
        <v>5666</v>
      </c>
      <c r="F54" s="161">
        <v>2.09</v>
      </c>
      <c r="G54" s="161" t="s">
        <v>3775</v>
      </c>
      <c r="H54" s="161" t="s">
        <v>3775</v>
      </c>
    </row>
    <row r="55" spans="1:10" ht="29.25" customHeight="1">
      <c r="A55" s="775"/>
      <c r="B55" s="775"/>
      <c r="C55" s="775"/>
      <c r="D55" s="775"/>
      <c r="E55" s="775"/>
      <c r="F55" s="775"/>
      <c r="G55" s="775"/>
      <c r="H55" s="775"/>
      <c r="I55" s="775"/>
      <c r="J55" s="775"/>
    </row>
    <row r="56" spans="1:10" ht="29.25" customHeight="1">
      <c r="A56" s="158">
        <v>46272</v>
      </c>
      <c r="B56" t="s">
        <v>5707</v>
      </c>
      <c r="C56" s="161" t="s">
        <v>5657</v>
      </c>
      <c r="D56" s="161">
        <v>4.09</v>
      </c>
      <c r="E56" s="161" t="s">
        <v>5659</v>
      </c>
      <c r="F56" s="161">
        <v>4.09</v>
      </c>
      <c r="G56" s="161" t="s">
        <v>3775</v>
      </c>
      <c r="H56" s="161" t="s">
        <v>3775</v>
      </c>
    </row>
    <row r="57" spans="1:10" ht="29.25" customHeight="1">
      <c r="A57" s="158">
        <v>46273</v>
      </c>
      <c r="B57" t="s">
        <v>5708</v>
      </c>
      <c r="C57" s="161" t="s">
        <v>935</v>
      </c>
      <c r="D57" s="161">
        <v>7.09</v>
      </c>
      <c r="E57" s="161" t="s">
        <v>1086</v>
      </c>
      <c r="F57" s="161">
        <v>7.09</v>
      </c>
      <c r="G57" s="161" t="s">
        <v>3775</v>
      </c>
      <c r="H57" s="161" t="s">
        <v>3775</v>
      </c>
    </row>
    <row r="58" spans="1:10" ht="29.25" customHeight="1">
      <c r="A58" s="158">
        <v>46274</v>
      </c>
      <c r="B58" t="s">
        <v>5709</v>
      </c>
      <c r="C58" s="161" t="s">
        <v>932</v>
      </c>
      <c r="D58" s="161">
        <v>8.08</v>
      </c>
      <c r="E58" s="161" t="s">
        <v>5666</v>
      </c>
      <c r="F58" s="161">
        <v>7.09</v>
      </c>
      <c r="G58" s="161" t="s">
        <v>3775</v>
      </c>
      <c r="H58" s="161" t="s">
        <v>3775</v>
      </c>
    </row>
    <row r="59" spans="1:10" ht="29.25" customHeight="1">
      <c r="A59" s="158">
        <v>46275</v>
      </c>
      <c r="B59" t="s">
        <v>5710</v>
      </c>
      <c r="C59" s="161" t="s">
        <v>934</v>
      </c>
      <c r="D59" s="161">
        <v>9.09</v>
      </c>
      <c r="E59" s="161" t="s">
        <v>5659</v>
      </c>
      <c r="F59" s="161">
        <v>9.09</v>
      </c>
      <c r="G59" s="161" t="s">
        <v>3775</v>
      </c>
      <c r="H59" s="161" t="s">
        <v>3775</v>
      </c>
    </row>
    <row r="60" spans="1:10" ht="29.25" customHeight="1">
      <c r="A60" s="158">
        <v>46276</v>
      </c>
      <c r="B60" t="s">
        <v>5648</v>
      </c>
      <c r="C60" s="161" t="s">
        <v>5645</v>
      </c>
      <c r="D60" s="161">
        <v>10.09</v>
      </c>
      <c r="E60" s="161" t="s">
        <v>1086</v>
      </c>
      <c r="F60" s="161">
        <v>10.09</v>
      </c>
      <c r="G60" s="161" t="s">
        <v>3775</v>
      </c>
      <c r="H60" s="161" t="s">
        <v>3775</v>
      </c>
    </row>
    <row r="61" spans="1:10" ht="29.25" customHeight="1">
      <c r="A61" s="775"/>
      <c r="B61" s="775"/>
      <c r="C61" s="775"/>
      <c r="D61" s="775"/>
      <c r="E61" s="775"/>
      <c r="F61" s="775"/>
      <c r="G61" s="775"/>
      <c r="H61" s="775"/>
      <c r="I61" s="775"/>
      <c r="J61" s="775"/>
    </row>
    <row r="62" spans="1:10" ht="29.25" customHeight="1">
      <c r="A62" s="158">
        <v>46279</v>
      </c>
      <c r="B62" s="159" t="s">
        <v>5711</v>
      </c>
      <c r="C62" s="161" t="s">
        <v>938</v>
      </c>
      <c r="D62" s="229">
        <v>11.09</v>
      </c>
      <c r="E62" s="229" t="s">
        <v>5712</v>
      </c>
      <c r="F62" s="229">
        <v>11.09</v>
      </c>
      <c r="G62" s="161" t="s">
        <v>3775</v>
      </c>
      <c r="H62" s="161" t="s">
        <v>3775</v>
      </c>
      <c r="I62" s="54" t="s">
        <v>5683</v>
      </c>
    </row>
    <row r="63" spans="1:10" ht="29.25" customHeight="1">
      <c r="A63" s="158">
        <v>46280</v>
      </c>
      <c r="B63" s="159" t="s">
        <v>5713</v>
      </c>
      <c r="C63" s="161" t="s">
        <v>935</v>
      </c>
      <c r="D63" s="229">
        <v>14.09</v>
      </c>
      <c r="E63" s="229" t="s">
        <v>1086</v>
      </c>
      <c r="F63" s="229">
        <v>14.09</v>
      </c>
      <c r="G63" s="161" t="s">
        <v>3775</v>
      </c>
      <c r="H63" s="161" t="s">
        <v>3775</v>
      </c>
      <c r="I63" s="54" t="s">
        <v>5714</v>
      </c>
    </row>
    <row r="64" spans="1:10" ht="29.25" customHeight="1">
      <c r="A64" s="158">
        <v>46281</v>
      </c>
      <c r="B64" s="159" t="s">
        <v>5715</v>
      </c>
      <c r="C64" s="161" t="s">
        <v>932</v>
      </c>
      <c r="D64" s="229">
        <v>15.09</v>
      </c>
      <c r="E64" s="336" t="s">
        <v>5716</v>
      </c>
      <c r="F64" s="229">
        <v>14.09</v>
      </c>
      <c r="G64" s="161" t="s">
        <v>3775</v>
      </c>
      <c r="H64" s="161" t="s">
        <v>3775</v>
      </c>
    </row>
    <row r="65" spans="1:10" ht="29.25" customHeight="1">
      <c r="A65" s="158">
        <v>46282</v>
      </c>
      <c r="B65" s="159" t="s">
        <v>5717</v>
      </c>
      <c r="C65" s="161" t="s">
        <v>934</v>
      </c>
      <c r="D65" s="229">
        <v>16.09</v>
      </c>
      <c r="E65" s="229" t="s">
        <v>5659</v>
      </c>
      <c r="F65" s="229">
        <v>16.09</v>
      </c>
      <c r="G65" s="161" t="s">
        <v>3775</v>
      </c>
      <c r="H65" s="161" t="s">
        <v>3775</v>
      </c>
      <c r="I65" s="54" t="s">
        <v>5718</v>
      </c>
    </row>
    <row r="66" spans="1:10" ht="29.25" customHeight="1">
      <c r="A66" s="158">
        <v>46283</v>
      </c>
      <c r="B66" s="159" t="s">
        <v>5719</v>
      </c>
      <c r="C66" s="161" t="s">
        <v>937</v>
      </c>
      <c r="D66" s="229">
        <v>17.09</v>
      </c>
      <c r="E66" s="229" t="s">
        <v>5712</v>
      </c>
      <c r="F66" s="229">
        <v>17.09</v>
      </c>
      <c r="G66" s="161" t="s">
        <v>3775</v>
      </c>
      <c r="H66" s="161" t="s">
        <v>3775</v>
      </c>
    </row>
    <row r="67" spans="1:10" ht="29.25" customHeight="1">
      <c r="A67" s="158" t="s">
        <v>5720</v>
      </c>
      <c r="B67" s="159" t="s">
        <v>5721</v>
      </c>
      <c r="C67" s="161" t="s">
        <v>937</v>
      </c>
      <c r="D67" s="229">
        <v>17.09</v>
      </c>
      <c r="E67" s="229" t="s">
        <v>5712</v>
      </c>
      <c r="F67" s="229">
        <v>17.09</v>
      </c>
      <c r="G67" s="161" t="s">
        <v>3775</v>
      </c>
      <c r="H67" s="161" t="s">
        <v>3775</v>
      </c>
    </row>
    <row r="68" spans="1:10" ht="29.25" customHeight="1">
      <c r="A68" s="775"/>
      <c r="B68" s="775"/>
      <c r="C68" s="775"/>
      <c r="D68" s="775"/>
      <c r="E68" s="775"/>
      <c r="F68" s="775"/>
      <c r="G68" s="775"/>
      <c r="H68" s="775"/>
      <c r="I68" s="775"/>
      <c r="J68" s="775"/>
    </row>
    <row r="69" spans="1:10" ht="29.25" customHeight="1">
      <c r="A69" s="158">
        <v>46286</v>
      </c>
      <c r="B69" s="159" t="s">
        <v>5722</v>
      </c>
      <c r="C69" s="161" t="s">
        <v>935</v>
      </c>
      <c r="D69" s="229">
        <v>18.09</v>
      </c>
      <c r="E69" s="229" t="s">
        <v>1086</v>
      </c>
      <c r="F69" s="229">
        <v>16.09</v>
      </c>
      <c r="G69" s="161" t="s">
        <v>3775</v>
      </c>
      <c r="H69" s="161" t="s">
        <v>3775</v>
      </c>
    </row>
    <row r="70" spans="1:10" ht="29.25" customHeight="1">
      <c r="A70" s="158">
        <v>46287</v>
      </c>
      <c r="B70" s="159" t="s">
        <v>5723</v>
      </c>
      <c r="C70" s="161" t="s">
        <v>5657</v>
      </c>
      <c r="D70" s="229">
        <v>21.09</v>
      </c>
      <c r="E70" s="229" t="s">
        <v>5659</v>
      </c>
      <c r="F70" s="229">
        <v>21.09</v>
      </c>
      <c r="G70" s="161" t="s">
        <v>3775</v>
      </c>
      <c r="H70" s="161" t="s">
        <v>3775</v>
      </c>
    </row>
    <row r="71" spans="1:10" ht="29.25" customHeight="1">
      <c r="A71" s="158">
        <v>46288</v>
      </c>
      <c r="B71" s="159" t="s">
        <v>5724</v>
      </c>
      <c r="C71" s="161" t="s">
        <v>932</v>
      </c>
      <c r="D71" s="229">
        <v>22.09</v>
      </c>
      <c r="E71" s="229" t="s">
        <v>5712</v>
      </c>
      <c r="F71" s="229">
        <v>21.09</v>
      </c>
      <c r="G71" s="161" t="s">
        <v>3775</v>
      </c>
      <c r="H71" s="161" t="s">
        <v>3775</v>
      </c>
    </row>
    <row r="72" spans="1:10" ht="30.75" customHeight="1">
      <c r="A72" s="158">
        <v>46289</v>
      </c>
      <c r="B72" s="159" t="s">
        <v>5694</v>
      </c>
      <c r="C72" s="161" t="s">
        <v>934</v>
      </c>
      <c r="D72" s="229">
        <v>23.09</v>
      </c>
      <c r="E72" s="229" t="s">
        <v>1086</v>
      </c>
      <c r="F72" s="229">
        <v>23.09</v>
      </c>
      <c r="G72" s="161" t="s">
        <v>3775</v>
      </c>
      <c r="H72" s="161" t="s">
        <v>3775</v>
      </c>
    </row>
    <row r="73" spans="1:10" ht="29.25" customHeight="1">
      <c r="A73" s="158">
        <v>46290</v>
      </c>
      <c r="B73" s="159" t="s">
        <v>5697</v>
      </c>
      <c r="C73" s="161" t="s">
        <v>5645</v>
      </c>
      <c r="D73" s="229">
        <v>24.09</v>
      </c>
      <c r="E73" s="229" t="s">
        <v>5712</v>
      </c>
      <c r="F73" s="229">
        <v>24.09</v>
      </c>
      <c r="G73" s="161" t="s">
        <v>3775</v>
      </c>
      <c r="H73" s="161" t="s">
        <v>3775</v>
      </c>
    </row>
    <row r="74" spans="1:10" ht="29.25" customHeight="1">
      <c r="A74" s="775"/>
      <c r="B74" s="775"/>
      <c r="C74" s="775"/>
      <c r="D74" s="775"/>
      <c r="E74" s="775"/>
      <c r="F74" s="775"/>
      <c r="G74" s="775"/>
      <c r="H74" s="775"/>
      <c r="I74" s="775"/>
      <c r="J74" s="775"/>
    </row>
    <row r="75" spans="1:10" ht="30.75" customHeight="1">
      <c r="A75" s="158">
        <v>46293</v>
      </c>
      <c r="B75" s="159" t="s">
        <v>5725</v>
      </c>
      <c r="C75" s="229" t="s">
        <v>938</v>
      </c>
      <c r="D75" s="229">
        <v>25.09</v>
      </c>
      <c r="E75" s="229" t="s">
        <v>5712</v>
      </c>
      <c r="F75" s="229">
        <v>28.09</v>
      </c>
      <c r="G75" s="161" t="s">
        <v>3775</v>
      </c>
      <c r="H75" s="161" t="s">
        <v>3775</v>
      </c>
    </row>
    <row r="76" spans="1:10" ht="30.75" customHeight="1">
      <c r="A76" s="158">
        <v>46294</v>
      </c>
      <c r="B76" s="159" t="s">
        <v>5726</v>
      </c>
      <c r="C76" s="229" t="s">
        <v>935</v>
      </c>
      <c r="D76" s="229">
        <v>28.09</v>
      </c>
      <c r="E76" s="229" t="s">
        <v>1086</v>
      </c>
      <c r="F76" s="229">
        <v>28.09</v>
      </c>
      <c r="G76" s="161" t="s">
        <v>3775</v>
      </c>
      <c r="H76" s="161" t="s">
        <v>3775</v>
      </c>
    </row>
    <row r="77" spans="1:10" ht="30.75" customHeight="1">
      <c r="A77" s="158">
        <v>46295</v>
      </c>
      <c r="B77" s="159" t="s">
        <v>5727</v>
      </c>
      <c r="C77" s="229" t="s">
        <v>932</v>
      </c>
      <c r="D77" s="229">
        <v>29.09</v>
      </c>
      <c r="E77" s="336" t="s">
        <v>5716</v>
      </c>
      <c r="F77" s="229">
        <v>28.09</v>
      </c>
      <c r="G77" s="161" t="s">
        <v>3775</v>
      </c>
      <c r="H77" s="161" t="s">
        <v>3775</v>
      </c>
    </row>
    <row r="78" spans="1:10" ht="30.75" customHeight="1">
      <c r="A78" s="158">
        <v>46296</v>
      </c>
      <c r="B78" s="159" t="s">
        <v>5728</v>
      </c>
      <c r="C78" s="229" t="s">
        <v>934</v>
      </c>
      <c r="D78" s="229">
        <v>30.09</v>
      </c>
      <c r="E78" s="229" t="s">
        <v>5712</v>
      </c>
      <c r="F78" s="229">
        <v>30.09</v>
      </c>
      <c r="G78" s="161" t="s">
        <v>3775</v>
      </c>
      <c r="H78" s="161" t="s">
        <v>3775</v>
      </c>
    </row>
    <row r="79" spans="1:10" ht="30.75" customHeight="1">
      <c r="A79" s="158">
        <v>46297</v>
      </c>
      <c r="B79" s="159" t="s">
        <v>5684</v>
      </c>
      <c r="C79" s="229" t="s">
        <v>937</v>
      </c>
      <c r="D79" s="229">
        <v>1.1000000000000001</v>
      </c>
      <c r="E79" s="229" t="s">
        <v>1086</v>
      </c>
      <c r="F79" s="229">
        <v>1.1000000000000001</v>
      </c>
      <c r="G79" s="161" t="s">
        <v>3775</v>
      </c>
      <c r="H79" s="161" t="s">
        <v>3775</v>
      </c>
    </row>
    <row r="80" spans="1:10" ht="30.75" customHeight="1">
      <c r="A80" s="775"/>
      <c r="B80" s="775"/>
      <c r="C80" s="775"/>
      <c r="D80" s="775"/>
      <c r="E80" s="775"/>
      <c r="F80" s="775"/>
      <c r="G80" s="775"/>
      <c r="H80" s="775"/>
      <c r="I80" s="775"/>
      <c r="J80" s="775"/>
    </row>
    <row r="81" spans="1:10" ht="30.75" customHeight="1">
      <c r="A81" s="158">
        <v>46300</v>
      </c>
      <c r="G81" s="161" t="s">
        <v>5667</v>
      </c>
      <c r="H81" s="161" t="s">
        <v>5667</v>
      </c>
    </row>
    <row r="82" spans="1:10" ht="30.75" customHeight="1">
      <c r="A82" s="158">
        <v>46301</v>
      </c>
      <c r="G82" s="161" t="s">
        <v>5667</v>
      </c>
      <c r="H82" s="161" t="s">
        <v>5667</v>
      </c>
    </row>
    <row r="83" spans="1:10" ht="30.75" customHeight="1">
      <c r="A83" s="158">
        <v>46302</v>
      </c>
      <c r="G83" s="161" t="s">
        <v>5667</v>
      </c>
      <c r="H83" s="161" t="s">
        <v>5667</v>
      </c>
    </row>
    <row r="84" spans="1:10" ht="30.75" customHeight="1">
      <c r="A84" s="158">
        <v>46303</v>
      </c>
      <c r="G84" s="161" t="s">
        <v>5667</v>
      </c>
      <c r="H84" s="161" t="s">
        <v>5667</v>
      </c>
    </row>
    <row r="85" spans="1:10" ht="30.75" customHeight="1">
      <c r="A85" s="158">
        <v>46304</v>
      </c>
      <c r="G85" s="161" t="s">
        <v>5667</v>
      </c>
      <c r="H85" s="161" t="s">
        <v>5667</v>
      </c>
    </row>
    <row r="86" spans="1:10" ht="30.75" customHeight="1">
      <c r="A86" s="775"/>
      <c r="B86" s="775"/>
      <c r="C86" s="775"/>
      <c r="D86" s="775"/>
      <c r="E86" s="775"/>
      <c r="F86" s="775"/>
      <c r="G86" s="775"/>
      <c r="H86" s="775"/>
      <c r="I86" s="775"/>
      <c r="J86" s="775"/>
    </row>
    <row r="87" spans="1:10" ht="30.75" customHeight="1">
      <c r="A87" s="158">
        <v>46307</v>
      </c>
      <c r="G87" s="161" t="s">
        <v>5667</v>
      </c>
      <c r="H87" s="161" t="s">
        <v>5667</v>
      </c>
    </row>
    <row r="88" spans="1:10" ht="30.75" customHeight="1">
      <c r="A88" s="158">
        <v>46308</v>
      </c>
      <c r="G88" s="161" t="s">
        <v>5667</v>
      </c>
      <c r="H88" s="161" t="s">
        <v>5667</v>
      </c>
    </row>
    <row r="89" spans="1:10" ht="30.75" customHeight="1">
      <c r="A89" s="158">
        <v>46309</v>
      </c>
      <c r="G89" s="161" t="s">
        <v>5667</v>
      </c>
      <c r="H89" s="161" t="s">
        <v>5667</v>
      </c>
    </row>
    <row r="90" spans="1:10" ht="30.75" customHeight="1">
      <c r="A90" s="158">
        <v>46310</v>
      </c>
      <c r="G90" s="161" t="s">
        <v>5667</v>
      </c>
      <c r="H90" s="161" t="s">
        <v>5667</v>
      </c>
    </row>
    <row r="91" spans="1:10" ht="30.75" customHeight="1">
      <c r="A91" s="158">
        <v>46311</v>
      </c>
      <c r="G91" s="161" t="s">
        <v>5667</v>
      </c>
      <c r="H91" s="161" t="s">
        <v>5667</v>
      </c>
    </row>
    <row r="92" spans="1:10" ht="30.75" customHeight="1">
      <c r="A92" s="775"/>
      <c r="B92" s="775"/>
      <c r="C92" s="775"/>
      <c r="D92" s="775"/>
      <c r="E92" s="775"/>
      <c r="F92" s="775"/>
      <c r="G92" s="775"/>
      <c r="H92" s="775"/>
      <c r="I92" s="775"/>
      <c r="J92" s="775"/>
    </row>
    <row r="93" spans="1:10" ht="30.75" customHeight="1">
      <c r="A93" s="158">
        <v>46314</v>
      </c>
      <c r="G93" s="161" t="s">
        <v>5667</v>
      </c>
      <c r="H93" s="161" t="s">
        <v>5667</v>
      </c>
    </row>
    <row r="94" spans="1:10" ht="30.75" customHeight="1">
      <c r="A94" s="158">
        <v>46315</v>
      </c>
      <c r="G94" s="161" t="s">
        <v>5667</v>
      </c>
      <c r="H94" s="161" t="s">
        <v>5667</v>
      </c>
    </row>
    <row r="95" spans="1:10" ht="30.75" customHeight="1">
      <c r="A95" s="158">
        <v>46316</v>
      </c>
      <c r="G95" s="161" t="s">
        <v>5667</v>
      </c>
      <c r="H95" s="161" t="s">
        <v>5667</v>
      </c>
    </row>
    <row r="96" spans="1:10" ht="30.75" customHeight="1">
      <c r="A96" s="158">
        <v>46317</v>
      </c>
      <c r="G96" s="161" t="s">
        <v>5667</v>
      </c>
      <c r="H96" s="161" t="s">
        <v>5667</v>
      </c>
    </row>
    <row r="97" spans="1:10" ht="30.75" customHeight="1">
      <c r="A97" s="158">
        <v>46318</v>
      </c>
      <c r="G97" s="161" t="s">
        <v>5667</v>
      </c>
      <c r="H97" s="161" t="s">
        <v>5667</v>
      </c>
    </row>
    <row r="98" spans="1:10" ht="30.75" customHeight="1">
      <c r="A98" s="775"/>
      <c r="B98" s="775"/>
      <c r="C98" s="775"/>
      <c r="D98" s="775"/>
      <c r="E98" s="775"/>
      <c r="F98" s="775"/>
      <c r="G98" s="775"/>
      <c r="H98" s="775"/>
      <c r="I98" s="775"/>
      <c r="J98" s="775"/>
    </row>
    <row r="99" spans="1:10" ht="30.75" customHeight="1">
      <c r="A99" s="158">
        <v>46321</v>
      </c>
      <c r="G99" s="161" t="s">
        <v>5667</v>
      </c>
      <c r="H99" s="161" t="s">
        <v>5667</v>
      </c>
    </row>
    <row r="100" spans="1:10" ht="30.75" customHeight="1">
      <c r="A100" s="158">
        <v>46322</v>
      </c>
      <c r="G100" s="161" t="s">
        <v>5667</v>
      </c>
      <c r="H100" s="161" t="s">
        <v>5667</v>
      </c>
    </row>
    <row r="101" spans="1:10" ht="30.75" customHeight="1">
      <c r="A101" s="158">
        <v>46323</v>
      </c>
      <c r="G101" s="161" t="s">
        <v>5667</v>
      </c>
      <c r="H101" s="161" t="s">
        <v>5667</v>
      </c>
    </row>
    <row r="102" spans="1:10" ht="30.75" customHeight="1">
      <c r="A102" s="158">
        <v>46324</v>
      </c>
      <c r="G102" s="161" t="s">
        <v>5667</v>
      </c>
      <c r="H102" s="161" t="s">
        <v>5667</v>
      </c>
    </row>
    <row r="103" spans="1:10" ht="30.75" customHeight="1">
      <c r="A103" s="158">
        <v>46325</v>
      </c>
      <c r="G103" s="161" t="s">
        <v>5667</v>
      </c>
      <c r="H103" s="161" t="s">
        <v>5667</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4" priority="1" operator="containsText" text="ÞARF AÐ PANTA">
      <formula>NOT(ISERROR(SEARCH("ÞARF AÐ PANTA",D3)))</formula>
    </cfRule>
  </conditionalFormatting>
  <conditionalFormatting sqref="D68:F68">
    <cfRule type="containsText" dxfId="53" priority="59" operator="containsText" text="ÞARF AÐ PANTA">
      <formula>NOT(ISERROR(SEARCH("ÞARF AÐ PANTA",D68)))</formula>
    </cfRule>
  </conditionalFormatting>
  <conditionalFormatting sqref="D74:F74">
    <cfRule type="containsText" dxfId="52" priority="56" operator="containsText" text="ÞARF AÐ PANTA">
      <formula>NOT(ISERROR(SEARCH("ÞARF AÐ PANTA",D74)))</formula>
    </cfRule>
  </conditionalFormatting>
  <conditionalFormatting sqref="D80:F80">
    <cfRule type="containsText" dxfId="51" priority="38" operator="containsText" text="ÞARF AÐ PANTA">
      <formula>NOT(ISERROR(SEARCH("ÞARF AÐ PANTA",D80)))</formula>
    </cfRule>
  </conditionalFormatting>
  <conditionalFormatting sqref="D86:F86">
    <cfRule type="containsText" dxfId="50" priority="33" operator="containsText" text="ÞARF AÐ PANTA">
      <formula>NOT(ISERROR(SEARCH("ÞARF AÐ PANTA",D86)))</formula>
    </cfRule>
  </conditionalFormatting>
  <conditionalFormatting sqref="D92:F92">
    <cfRule type="containsText" dxfId="49" priority="28" operator="containsText" text="ÞARF AÐ PANTA">
      <formula>NOT(ISERROR(SEARCH("ÞARF AÐ PANTA",D92)))</formula>
    </cfRule>
  </conditionalFormatting>
  <conditionalFormatting sqref="D98:F98">
    <cfRule type="containsText" dxfId="48" priority="23" operator="containsText" text="ÞARF AÐ PANTA">
      <formula>NOT(ISERROR(SEARCH("ÞARF AÐ PANTA",D98)))</formula>
    </cfRule>
  </conditionalFormatting>
  <conditionalFormatting sqref="D104:F104">
    <cfRule type="containsText" dxfId="47" priority="18" operator="containsText" text="ÞARF AÐ PANTA">
      <formula>NOT(ISERROR(SEARCH("ÞARF AÐ PANTA",D104)))</formula>
    </cfRule>
  </conditionalFormatting>
  <conditionalFormatting sqref="G45:G48">
    <cfRule type="containsText" dxfId="46" priority="47" operator="containsText" text="JÁ">
      <formula>NOT(ISERROR(SEARCH("JÁ",G45)))</formula>
    </cfRule>
  </conditionalFormatting>
  <conditionalFormatting sqref="G3:H48">
    <cfRule type="containsText" dxfId="45" priority="72" operator="containsText" text="NEI">
      <formula>NOT(ISERROR(SEARCH("NEI",G3)))</formula>
    </cfRule>
    <cfRule type="containsText" dxfId="44" priority="73" operator="containsText" text="JÁ">
      <formula>NOT(ISERROR(SEARCH("JÁ",G3)))</formula>
    </cfRule>
  </conditionalFormatting>
  <conditionalFormatting sqref="G49:H49">
    <cfRule type="cellIs" dxfId="43" priority="66" operator="equal">
      <formula>FALSE</formula>
    </cfRule>
    <cfRule type="cellIs" dxfId="42" priority="67" operator="equal">
      <formula>TRUE</formula>
    </cfRule>
  </conditionalFormatting>
  <conditionalFormatting sqref="G50:H54">
    <cfRule type="containsText" dxfId="41" priority="45" operator="containsText" text="NEI">
      <formula>NOT(ISERROR(SEARCH("NEI",G50)))</formula>
    </cfRule>
    <cfRule type="containsText" dxfId="40" priority="46" operator="containsText" text="JÁ">
      <formula>NOT(ISERROR(SEARCH("JÁ",G50)))</formula>
    </cfRule>
  </conditionalFormatting>
  <conditionalFormatting sqref="G55:H55">
    <cfRule type="cellIs" dxfId="39" priority="63" operator="equal">
      <formula>FALSE</formula>
    </cfRule>
    <cfRule type="cellIs" dxfId="38" priority="64" operator="equal">
      <formula>TRUE</formula>
    </cfRule>
  </conditionalFormatting>
  <conditionalFormatting sqref="G56:H60">
    <cfRule type="containsText" dxfId="37" priority="43" operator="containsText" text="NEI">
      <formula>NOT(ISERROR(SEARCH("NEI",G56)))</formula>
    </cfRule>
    <cfRule type="containsText" dxfId="36" priority="44" operator="containsText" text="JÁ">
      <formula>NOT(ISERROR(SEARCH("JÁ",G56)))</formula>
    </cfRule>
  </conditionalFormatting>
  <conditionalFormatting sqref="G61:H61">
    <cfRule type="cellIs" dxfId="35" priority="60" operator="equal">
      <formula>FALSE</formula>
    </cfRule>
    <cfRule type="cellIs" dxfId="34" priority="61" operator="equal">
      <formula>TRUE</formula>
    </cfRule>
  </conditionalFormatting>
  <conditionalFormatting sqref="G62:H67">
    <cfRule type="containsText" dxfId="33" priority="41" operator="containsText" text="NEI">
      <formula>NOT(ISERROR(SEARCH("NEI",G62)))</formula>
    </cfRule>
    <cfRule type="containsText" dxfId="32" priority="42" operator="containsText" text="JÁ">
      <formula>NOT(ISERROR(SEARCH("JÁ",G62)))</formula>
    </cfRule>
  </conditionalFormatting>
  <conditionalFormatting sqref="G68:H68">
    <cfRule type="cellIs" dxfId="31" priority="57" operator="equal">
      <formula>FALSE</formula>
    </cfRule>
    <cfRule type="cellIs" dxfId="30" priority="58" operator="equal">
      <formula>TRUE</formula>
    </cfRule>
  </conditionalFormatting>
  <conditionalFormatting sqref="G69:H73">
    <cfRule type="containsText" dxfId="29" priority="39" operator="containsText" text="NEI">
      <formula>NOT(ISERROR(SEARCH("NEI",G69)))</formula>
    </cfRule>
    <cfRule type="containsText" dxfId="28" priority="40" operator="containsText" text="JÁ">
      <formula>NOT(ISERROR(SEARCH("JÁ",G69)))</formula>
    </cfRule>
  </conditionalFormatting>
  <conditionalFormatting sqref="G74:H74">
    <cfRule type="cellIs" dxfId="27" priority="54" operator="equal">
      <formula>FALSE</formula>
    </cfRule>
    <cfRule type="cellIs" dxfId="26" priority="55" operator="equal">
      <formula>TRUE</formula>
    </cfRule>
  </conditionalFormatting>
  <conditionalFormatting sqref="G75:H79">
    <cfRule type="containsText" dxfId="25" priority="34" operator="containsText" text="NEI">
      <formula>NOT(ISERROR(SEARCH("NEI",G75)))</formula>
    </cfRule>
    <cfRule type="containsText" dxfId="24" priority="35" operator="containsText" text="JÁ">
      <formula>NOT(ISERROR(SEARCH("JÁ",G75)))</formula>
    </cfRule>
  </conditionalFormatting>
  <conditionalFormatting sqref="G80:H80">
    <cfRule type="cellIs" dxfId="23" priority="36" operator="equal">
      <formula>FALSE</formula>
    </cfRule>
    <cfRule type="cellIs" dxfId="22" priority="37" operator="equal">
      <formula>TRUE</formula>
    </cfRule>
  </conditionalFormatting>
  <conditionalFormatting sqref="G81:H85">
    <cfRule type="containsText" dxfId="21" priority="29" operator="containsText" text="NEI">
      <formula>NOT(ISERROR(SEARCH("NEI",G81)))</formula>
    </cfRule>
    <cfRule type="containsText" dxfId="20" priority="30" operator="containsText" text="JÁ">
      <formula>NOT(ISERROR(SEARCH("JÁ",G81)))</formula>
    </cfRule>
  </conditionalFormatting>
  <conditionalFormatting sqref="G86:H86">
    <cfRule type="cellIs" dxfId="19" priority="31" operator="equal">
      <formula>FALSE</formula>
    </cfRule>
    <cfRule type="cellIs" dxfId="18" priority="32" operator="equal">
      <formula>TRUE</formula>
    </cfRule>
  </conditionalFormatting>
  <conditionalFormatting sqref="G87:H91">
    <cfRule type="containsText" dxfId="17" priority="24" operator="containsText" text="NEI">
      <formula>NOT(ISERROR(SEARCH("NEI",G87)))</formula>
    </cfRule>
    <cfRule type="containsText" dxfId="16" priority="25" operator="containsText" text="JÁ">
      <formula>NOT(ISERROR(SEARCH("JÁ",G87)))</formula>
    </cfRule>
  </conditionalFormatting>
  <conditionalFormatting sqref="G92:H92">
    <cfRule type="cellIs" dxfId="15" priority="26" operator="equal">
      <formula>FALSE</formula>
    </cfRule>
    <cfRule type="cellIs" dxfId="14" priority="27" operator="equal">
      <formula>TRUE</formula>
    </cfRule>
  </conditionalFormatting>
  <conditionalFormatting sqref="G93:H97">
    <cfRule type="containsText" dxfId="13" priority="19" operator="containsText" text="NEI">
      <formula>NOT(ISERROR(SEARCH("NEI",G93)))</formula>
    </cfRule>
    <cfRule type="containsText" dxfId="12" priority="20" operator="containsText" text="JÁ">
      <formula>NOT(ISERROR(SEARCH("JÁ",G93)))</formula>
    </cfRule>
  </conditionalFormatting>
  <conditionalFormatting sqref="G98:H98">
    <cfRule type="cellIs" dxfId="11" priority="21" operator="equal">
      <formula>FALSE</formula>
    </cfRule>
    <cfRule type="cellIs" dxfId="10" priority="22" operator="equal">
      <formula>TRUE</formula>
    </cfRule>
  </conditionalFormatting>
  <conditionalFormatting sqref="G99:H103">
    <cfRule type="containsText" dxfId="9" priority="14" operator="containsText" text="NEI">
      <formula>NOT(ISERROR(SEARCH("NEI",G99)))</formula>
    </cfRule>
    <cfRule type="containsText" dxfId="8" priority="15" operator="containsText" text="JÁ">
      <formula>NOT(ISERROR(SEARCH("JÁ",G99)))</formula>
    </cfRule>
  </conditionalFormatting>
  <conditionalFormatting sqref="G104:H104">
    <cfRule type="cellIs" dxfId="7" priority="16" operator="equal">
      <formula>FALSE</formula>
    </cfRule>
    <cfRule type="cellIs" dxfId="6"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5729</v>
      </c>
      <c r="B1" s="114"/>
      <c r="C1" s="114"/>
      <c r="D1" s="114"/>
      <c r="E1" s="114"/>
    </row>
    <row r="2" spans="1:5">
      <c r="A2" t="s">
        <v>5418</v>
      </c>
      <c r="B2" t="s">
        <v>5730</v>
      </c>
      <c r="C2" t="s">
        <v>110</v>
      </c>
      <c r="D2" t="s">
        <v>5731</v>
      </c>
      <c r="E2" t="s">
        <v>5732</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5733</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5733</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5734</v>
      </c>
    </row>
    <row r="2" spans="1:7" ht="15" thickBot="1">
      <c r="A2" s="165" t="s">
        <v>2321</v>
      </c>
      <c r="B2" s="165" t="s">
        <v>5735</v>
      </c>
      <c r="C2" s="165" t="s">
        <v>5736</v>
      </c>
      <c r="D2" s="165" t="s">
        <v>5737</v>
      </c>
      <c r="E2" s="165" t="s">
        <v>5738</v>
      </c>
      <c r="F2" s="165" t="s">
        <v>5739</v>
      </c>
      <c r="G2" s="165" t="s">
        <v>5740</v>
      </c>
    </row>
    <row r="3" spans="1:7" ht="39.6" thickBot="1">
      <c r="A3" s="269">
        <v>46265</v>
      </c>
      <c r="B3" s="255" t="s">
        <v>5741</v>
      </c>
      <c r="C3" s="256" t="s">
        <v>5742</v>
      </c>
      <c r="D3" s="256" t="s">
        <v>5743</v>
      </c>
      <c r="E3" s="257" t="s">
        <v>5744</v>
      </c>
      <c r="F3" s="258" t="s">
        <v>5745</v>
      </c>
      <c r="G3" s="259" t="s">
        <v>2429</v>
      </c>
    </row>
    <row r="4" spans="1:7" ht="39.6" thickBot="1">
      <c r="A4" s="269">
        <v>46266</v>
      </c>
      <c r="B4" s="260" t="s">
        <v>5746</v>
      </c>
      <c r="C4" s="261" t="s">
        <v>5747</v>
      </c>
      <c r="D4" s="262" t="s">
        <v>5748</v>
      </c>
      <c r="E4" s="261" t="s">
        <v>5749</v>
      </c>
      <c r="F4" s="258" t="s">
        <v>5745</v>
      </c>
      <c r="G4" s="258" t="s">
        <v>5750</v>
      </c>
    </row>
    <row r="5" spans="1:7" ht="39.6" thickBot="1">
      <c r="A5" s="269">
        <v>46267</v>
      </c>
      <c r="B5" s="255" t="s">
        <v>5751</v>
      </c>
      <c r="C5" s="257" t="s">
        <v>5752</v>
      </c>
      <c r="D5" s="257" t="s">
        <v>5753</v>
      </c>
      <c r="E5" s="257" t="s">
        <v>5754</v>
      </c>
      <c r="F5" s="258" t="s">
        <v>5745</v>
      </c>
      <c r="G5" s="259" t="s">
        <v>5755</v>
      </c>
    </row>
    <row r="6" spans="1:7" ht="39.6" thickBot="1">
      <c r="A6" s="269">
        <v>46268</v>
      </c>
      <c r="B6" s="260" t="s">
        <v>5756</v>
      </c>
      <c r="C6" s="261" t="s">
        <v>5757</v>
      </c>
      <c r="D6" s="261" t="s">
        <v>5758</v>
      </c>
      <c r="E6" s="261" t="s">
        <v>5759</v>
      </c>
      <c r="F6" s="258" t="s">
        <v>5745</v>
      </c>
      <c r="G6" s="258" t="s">
        <v>5760</v>
      </c>
    </row>
    <row r="7" spans="1:7" ht="39.6" thickBot="1">
      <c r="A7" s="269">
        <v>46269</v>
      </c>
      <c r="B7" s="263" t="s">
        <v>5761</v>
      </c>
      <c r="C7" s="263" t="s">
        <v>5762</v>
      </c>
      <c r="D7" s="264" t="s">
        <v>5763</v>
      </c>
      <c r="E7" s="263" t="s">
        <v>5764</v>
      </c>
      <c r="F7" s="258" t="s">
        <v>5745</v>
      </c>
      <c r="G7" s="265" t="s">
        <v>5765</v>
      </c>
    </row>
    <row r="8" spans="1:7" ht="39.6" thickBot="1">
      <c r="A8" s="269" t="s">
        <v>5766</v>
      </c>
      <c r="B8" s="295" t="s">
        <v>5767</v>
      </c>
      <c r="C8" s="262" t="s">
        <v>5768</v>
      </c>
      <c r="D8" s="256" t="s">
        <v>5769</v>
      </c>
      <c r="E8" s="296" t="s">
        <v>5770</v>
      </c>
      <c r="F8" s="297" t="s">
        <v>5771</v>
      </c>
      <c r="G8" s="298" t="s">
        <v>2429</v>
      </c>
    </row>
    <row r="9" spans="1:7" ht="39.6" thickBot="1">
      <c r="A9" s="269" t="s">
        <v>5772</v>
      </c>
      <c r="B9" s="299" t="s">
        <v>5773</v>
      </c>
      <c r="C9" s="300" t="s">
        <v>5774</v>
      </c>
      <c r="D9" s="262" t="s">
        <v>5775</v>
      </c>
      <c r="E9" s="301" t="s">
        <v>5776</v>
      </c>
      <c r="F9" s="297" t="s">
        <v>5771</v>
      </c>
      <c r="G9" s="302" t="s">
        <v>5777</v>
      </c>
    </row>
    <row r="10" spans="1:7" ht="39.6" thickBot="1">
      <c r="A10" s="269" t="s">
        <v>5778</v>
      </c>
      <c r="B10" s="295" t="s">
        <v>5779</v>
      </c>
      <c r="C10" s="261" t="s">
        <v>5780</v>
      </c>
      <c r="D10" s="256" t="s">
        <v>5781</v>
      </c>
      <c r="E10" s="296" t="s">
        <v>5782</v>
      </c>
      <c r="F10" s="297" t="s">
        <v>5771</v>
      </c>
      <c r="G10" s="298" t="s">
        <v>5783</v>
      </c>
    </row>
    <row r="11" spans="1:7" ht="39.6" thickBot="1">
      <c r="A11" s="269" t="s">
        <v>5784</v>
      </c>
      <c r="B11" s="299" t="s">
        <v>5785</v>
      </c>
      <c r="C11" s="256" t="s">
        <v>5786</v>
      </c>
      <c r="D11" s="262" t="s">
        <v>5787</v>
      </c>
      <c r="E11" s="301" t="s">
        <v>5788</v>
      </c>
      <c r="F11" s="297" t="s">
        <v>5771</v>
      </c>
      <c r="G11" s="302" t="s">
        <v>5789</v>
      </c>
    </row>
    <row r="12" spans="1:7" ht="39.6" thickBot="1">
      <c r="A12" s="269" t="s">
        <v>5790</v>
      </c>
      <c r="B12" s="303" t="s">
        <v>5791</v>
      </c>
      <c r="C12" s="304"/>
      <c r="D12" s="264" t="s">
        <v>5792</v>
      </c>
      <c r="E12" s="305" t="s">
        <v>5793</v>
      </c>
      <c r="F12" s="297" t="s">
        <v>5771</v>
      </c>
      <c r="G12" s="298"/>
    </row>
    <row r="13" spans="1:7" ht="39.6" thickBot="1">
      <c r="A13" s="269" t="s">
        <v>5794</v>
      </c>
      <c r="B13" s="306" t="s">
        <v>5795</v>
      </c>
      <c r="C13" s="256" t="s">
        <v>5796</v>
      </c>
      <c r="D13" s="261" t="s">
        <v>5797</v>
      </c>
      <c r="E13" s="259" t="s">
        <v>5798</v>
      </c>
      <c r="F13" s="307" t="s">
        <v>5799</v>
      </c>
      <c r="G13" s="259" t="s">
        <v>2429</v>
      </c>
    </row>
    <row r="14" spans="1:7" ht="39.6" thickBot="1">
      <c r="A14" s="269" t="s">
        <v>5800</v>
      </c>
      <c r="B14" s="308" t="s">
        <v>5801</v>
      </c>
      <c r="C14" s="257" t="s">
        <v>5802</v>
      </c>
      <c r="D14" s="257" t="s">
        <v>5803</v>
      </c>
      <c r="E14" s="258" t="s">
        <v>5804</v>
      </c>
      <c r="F14" s="307" t="s">
        <v>5799</v>
      </c>
      <c r="G14" s="258" t="s">
        <v>5805</v>
      </c>
    </row>
    <row r="15" spans="1:7" ht="52.5" thickBot="1">
      <c r="A15" s="269" t="s">
        <v>5806</v>
      </c>
      <c r="B15" s="255" t="s">
        <v>5807</v>
      </c>
      <c r="C15" s="262" t="s">
        <v>5808</v>
      </c>
      <c r="D15" s="261" t="s">
        <v>5809</v>
      </c>
      <c r="E15" s="259" t="s">
        <v>5810</v>
      </c>
      <c r="F15" s="307" t="s">
        <v>5799</v>
      </c>
      <c r="G15" s="259" t="s">
        <v>5811</v>
      </c>
    </row>
    <row r="16" spans="1:7" ht="39.6" thickBot="1">
      <c r="A16" s="269" t="s">
        <v>5812</v>
      </c>
      <c r="B16" s="299" t="s">
        <v>5813</v>
      </c>
      <c r="C16" s="309" t="s">
        <v>5814</v>
      </c>
      <c r="D16" s="257" t="s">
        <v>5815</v>
      </c>
      <c r="E16" s="258" t="s">
        <v>5816</v>
      </c>
      <c r="F16" s="307" t="s">
        <v>5799</v>
      </c>
      <c r="G16" s="258" t="s">
        <v>5817</v>
      </c>
    </row>
    <row r="17" spans="1:7" ht="39.6" thickBot="1">
      <c r="A17" s="269" t="s">
        <v>5818</v>
      </c>
      <c r="B17" s="310" t="s">
        <v>5819</v>
      </c>
      <c r="C17" s="311"/>
      <c r="D17" s="300" t="s">
        <v>5820</v>
      </c>
      <c r="E17" s="265"/>
      <c r="F17" s="307" t="s">
        <v>5799</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5821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5" t="s">
        <v>5822</v>
      </c>
    </row>
    <row r="2" spans="1:15">
      <c r="A2" s="331" t="s">
        <v>5823</v>
      </c>
      <c r="B2" s="427">
        <v>46293</v>
      </c>
      <c r="C2" s="194" t="str">
        <f>CHOOSE(WEEKDAY(B2,2),"Mánudagur","Þriðjudagur","Miðvikudagur","Fimmtudagur","Föstudagur","Laugardagur","Sunnudagur")</f>
        <v>Mánudagur</v>
      </c>
      <c r="D2" s="194" t="str">
        <f>"Vika "&amp;_xlfn.ISOWEEKNUM(B2)</f>
        <v>Vika 40</v>
      </c>
    </row>
    <row r="3" spans="1:15">
      <c r="A3" s="331" t="s">
        <v>5824</v>
      </c>
      <c r="B3" s="426" t="s">
        <v>5825</v>
      </c>
    </row>
    <row r="5" spans="1:15" ht="42" customHeight="1">
      <c r="A5" s="429" t="s">
        <v>5826</v>
      </c>
      <c r="B5" s="429" t="s">
        <v>2326</v>
      </c>
      <c r="C5" s="429" t="s">
        <v>5827</v>
      </c>
      <c r="D5" s="429" t="s">
        <v>1788</v>
      </c>
      <c r="E5" s="429" t="s">
        <v>1789</v>
      </c>
      <c r="F5" s="429" t="s">
        <v>1790</v>
      </c>
      <c r="G5" s="429" t="s">
        <v>2328</v>
      </c>
      <c r="H5" s="429" t="s">
        <v>2329</v>
      </c>
      <c r="I5" s="429" t="s">
        <v>5828</v>
      </c>
      <c r="J5" s="429" t="s">
        <v>5829</v>
      </c>
      <c r="K5" s="429" t="s">
        <v>5830</v>
      </c>
      <c r="L5" s="429" t="s">
        <v>5831</v>
      </c>
      <c r="M5" s="429" t="s">
        <v>5832</v>
      </c>
      <c r="N5" s="429" t="s">
        <v>5833</v>
      </c>
      <c r="O5" s="429" t="s">
        <v>5834</v>
      </c>
    </row>
    <row r="6" spans="1:15" ht="37.5">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12.45">
      <c r="A7" s="431" t="s">
        <v>5835</v>
      </c>
      <c r="B7" s="430" t="s">
        <v>2310</v>
      </c>
      <c r="C7" s="430" t="s">
        <v>5836</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7.5">
      <c r="A8" s="431" t="s">
        <v>2481</v>
      </c>
      <c r="B8" s="430" t="s">
        <v>1744</v>
      </c>
      <c r="C8" s="430" t="s">
        <v>5837</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4.95">
      <c r="A9" s="431" t="s">
        <v>2481</v>
      </c>
      <c r="B9" s="430" t="s">
        <v>1765</v>
      </c>
      <c r="C9" s="430" t="s">
        <v>5838</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0.1">
      <c r="A10" s="431" t="s">
        <v>2481</v>
      </c>
      <c r="B10" s="430" t="s">
        <v>2305</v>
      </c>
      <c r="C10" s="430" t="s">
        <v>5839</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2.45">
      <c r="A11" s="431" t="s">
        <v>5840</v>
      </c>
      <c r="B11" s="430" t="s">
        <v>1751</v>
      </c>
      <c r="C11" s="430" t="s">
        <v>5841</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7.5">
      <c r="A12" s="431" t="s">
        <v>5842</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5843</v>
      </c>
    </row>
    <row r="15" spans="1:15" ht="57.95">
      <c r="A15" s="331" t="s">
        <v>5844</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5845</v>
      </c>
      <c r="B16" s="434" t="str">
        <f>$E$11</f>
        <v>Glúten (hveiti), Egg, Mjólk, Sinnep</v>
      </c>
    </row>
    <row r="17" spans="1:2">
      <c r="A17" s="331" t="s">
        <v>5846</v>
      </c>
      <c r="B17" s="434" t="str">
        <f>$E$12</f>
        <v>Sinnep, Súlfít</v>
      </c>
    </row>
    <row r="18" spans="1:2" ht="57.95">
      <c r="A18" s="331" t="s">
        <v>5847</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599999999999994">
      <c r="A21" s="331" t="s">
        <v>5848</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5849</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5850</v>
      </c>
      <c r="B23" s="434" t="s">
        <v>5851</v>
      </c>
    </row>
    <row r="24" spans="1:2" ht="43.5">
      <c r="A24" s="331" t="s">
        <v>5852</v>
      </c>
      <c r="B24" s="434" t="s">
        <v>5853</v>
      </c>
    </row>
    <row r="25" spans="1:2" ht="116.1">
      <c r="A25" s="331" t="s">
        <v>5854</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5855</v>
      </c>
      <c r="B26" s="434" t="s">
        <v>5856</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2903</v>
      </c>
      <c r="D1" t="s">
        <v>2904</v>
      </c>
      <c r="E1" t="s">
        <v>2905</v>
      </c>
      <c r="F1" t="s">
        <v>1792</v>
      </c>
      <c r="G1" t="s">
        <v>5422</v>
      </c>
      <c r="H1" t="s">
        <v>2907</v>
      </c>
      <c r="I1" t="s">
        <v>5423</v>
      </c>
      <c r="J1" t="s">
        <v>5424</v>
      </c>
      <c r="K1" t="s">
        <v>5425</v>
      </c>
    </row>
    <row r="2" spans="1:11">
      <c r="A2" s="69" t="s">
        <v>5444</v>
      </c>
      <c r="B2" t="s">
        <v>32</v>
      </c>
      <c r="C2" t="s">
        <v>3082</v>
      </c>
      <c r="D2" t="s">
        <v>35</v>
      </c>
      <c r="E2" t="s">
        <v>3083</v>
      </c>
      <c r="F2" t="s">
        <v>3085</v>
      </c>
      <c r="G2" t="s">
        <v>5857</v>
      </c>
      <c r="H2" t="s">
        <v>3083</v>
      </c>
      <c r="I2" t="s">
        <v>4599</v>
      </c>
    </row>
    <row r="3" spans="1:11">
      <c r="A3" s="69" t="s">
        <v>5444</v>
      </c>
      <c r="B3" t="s">
        <v>32</v>
      </c>
      <c r="C3" t="s">
        <v>3090</v>
      </c>
      <c r="D3" t="s">
        <v>42</v>
      </c>
      <c r="E3" t="s">
        <v>3091</v>
      </c>
      <c r="F3" t="s">
        <v>3093</v>
      </c>
      <c r="G3" t="s">
        <v>5857</v>
      </c>
      <c r="H3" t="s">
        <v>3622</v>
      </c>
      <c r="I3" t="s">
        <v>4599</v>
      </c>
    </row>
    <row r="4" spans="1:11">
      <c r="A4" s="69" t="s">
        <v>5444</v>
      </c>
      <c r="B4" t="s">
        <v>32</v>
      </c>
      <c r="C4" t="s">
        <v>3094</v>
      </c>
      <c r="D4" t="s">
        <v>42</v>
      </c>
      <c r="E4" t="s">
        <v>3083</v>
      </c>
      <c r="F4" t="s">
        <v>3085</v>
      </c>
      <c r="G4" t="s">
        <v>5857</v>
      </c>
      <c r="H4" t="s">
        <v>3083</v>
      </c>
      <c r="I4" t="s">
        <v>4599</v>
      </c>
    </row>
    <row r="5" spans="1:11">
      <c r="A5" s="69" t="s">
        <v>5444</v>
      </c>
      <c r="B5" t="s">
        <v>32</v>
      </c>
      <c r="C5" t="s">
        <v>3095</v>
      </c>
      <c r="D5" t="s">
        <v>44</v>
      </c>
      <c r="E5" t="s">
        <v>1902</v>
      </c>
      <c r="F5" t="s">
        <v>3096</v>
      </c>
      <c r="G5" t="s">
        <v>5857</v>
      </c>
      <c r="H5" t="s">
        <v>214</v>
      </c>
      <c r="I5" t="s">
        <v>4599</v>
      </c>
    </row>
    <row r="6" spans="1:11">
      <c r="A6" s="69" t="s">
        <v>5444</v>
      </c>
      <c r="B6" t="s">
        <v>32</v>
      </c>
      <c r="C6" t="s">
        <v>3097</v>
      </c>
      <c r="D6" t="s">
        <v>44</v>
      </c>
      <c r="E6" t="s">
        <v>214</v>
      </c>
      <c r="F6" t="s">
        <v>3098</v>
      </c>
      <c r="G6" t="s">
        <v>5857</v>
      </c>
      <c r="H6" t="s">
        <v>214</v>
      </c>
      <c r="I6" t="s">
        <v>4599</v>
      </c>
    </row>
    <row r="7" spans="1:11">
      <c r="A7" s="69" t="s">
        <v>5444</v>
      </c>
      <c r="B7" t="s">
        <v>62</v>
      </c>
      <c r="C7" t="s">
        <v>2915</v>
      </c>
      <c r="D7" t="s">
        <v>35</v>
      </c>
      <c r="E7" t="s">
        <v>2916</v>
      </c>
      <c r="F7" t="s">
        <v>2919</v>
      </c>
      <c r="G7" t="s">
        <v>5857</v>
      </c>
      <c r="H7" t="s">
        <v>3623</v>
      </c>
      <c r="I7" t="s">
        <v>4603</v>
      </c>
    </row>
    <row r="8" spans="1:11">
      <c r="A8" s="69" t="s">
        <v>5444</v>
      </c>
      <c r="B8" t="s">
        <v>62</v>
      </c>
      <c r="C8" t="s">
        <v>3103</v>
      </c>
      <c r="D8" t="s">
        <v>35</v>
      </c>
      <c r="E8" t="s">
        <v>3104</v>
      </c>
      <c r="F8" t="s">
        <v>3106</v>
      </c>
      <c r="G8" t="s">
        <v>5857</v>
      </c>
      <c r="H8" t="s">
        <v>3342</v>
      </c>
      <c r="I8" t="s">
        <v>4603</v>
      </c>
    </row>
    <row r="9" spans="1:11">
      <c r="A9" s="69" t="s">
        <v>5444</v>
      </c>
      <c r="B9" t="s">
        <v>62</v>
      </c>
      <c r="C9" t="s">
        <v>2920</v>
      </c>
      <c r="D9" t="s">
        <v>36</v>
      </c>
      <c r="E9" t="s">
        <v>2921</v>
      </c>
      <c r="F9" t="s">
        <v>2923</v>
      </c>
      <c r="G9" t="s">
        <v>5857</v>
      </c>
      <c r="H9" t="s">
        <v>3624</v>
      </c>
      <c r="I9" t="s">
        <v>4603</v>
      </c>
    </row>
    <row r="10" spans="1:11">
      <c r="A10" s="69" t="s">
        <v>5444</v>
      </c>
      <c r="B10" t="s">
        <v>62</v>
      </c>
      <c r="C10" t="s">
        <v>3108</v>
      </c>
      <c r="D10" t="s">
        <v>36</v>
      </c>
      <c r="E10" t="s">
        <v>214</v>
      </c>
      <c r="F10" t="s">
        <v>3109</v>
      </c>
      <c r="G10" t="s">
        <v>5857</v>
      </c>
      <c r="H10" t="s">
        <v>214</v>
      </c>
      <c r="I10" t="s">
        <v>4603</v>
      </c>
    </row>
    <row r="11" spans="1:11">
      <c r="A11" s="69" t="s">
        <v>5444</v>
      </c>
      <c r="B11" t="s">
        <v>62</v>
      </c>
      <c r="C11" t="s">
        <v>3114</v>
      </c>
      <c r="D11" t="s">
        <v>38</v>
      </c>
      <c r="E11" t="s">
        <v>3115</v>
      </c>
      <c r="F11" t="s">
        <v>3116</v>
      </c>
      <c r="G11" t="s">
        <v>5857</v>
      </c>
      <c r="H11" t="s">
        <v>1330</v>
      </c>
      <c r="I11" t="s">
        <v>4603</v>
      </c>
    </row>
    <row r="12" spans="1:11">
      <c r="A12" s="69" t="s">
        <v>5444</v>
      </c>
      <c r="B12" t="s">
        <v>62</v>
      </c>
      <c r="C12" t="s">
        <v>2924</v>
      </c>
      <c r="D12" t="s">
        <v>38</v>
      </c>
      <c r="E12" t="s">
        <v>2925</v>
      </c>
      <c r="F12" t="s">
        <v>2926</v>
      </c>
      <c r="G12" t="s">
        <v>5857</v>
      </c>
      <c r="H12" t="s">
        <v>2918</v>
      </c>
      <c r="I12" t="s">
        <v>4603</v>
      </c>
    </row>
    <row r="13" spans="1:11">
      <c r="A13" s="69" t="s">
        <v>5444</v>
      </c>
      <c r="B13" t="s">
        <v>62</v>
      </c>
      <c r="C13" t="s">
        <v>3117</v>
      </c>
      <c r="D13" t="s">
        <v>42</v>
      </c>
      <c r="E13" t="s">
        <v>214</v>
      </c>
      <c r="F13" t="s">
        <v>3118</v>
      </c>
      <c r="G13" t="s">
        <v>5857</v>
      </c>
      <c r="H13" t="s">
        <v>214</v>
      </c>
      <c r="I13" t="s">
        <v>4603</v>
      </c>
    </row>
    <row r="14" spans="1:11">
      <c r="A14" s="69" t="s">
        <v>5444</v>
      </c>
      <c r="B14" t="s">
        <v>62</v>
      </c>
      <c r="C14" t="s">
        <v>2927</v>
      </c>
      <c r="D14" t="s">
        <v>42</v>
      </c>
      <c r="E14" t="s">
        <v>2921</v>
      </c>
      <c r="F14" t="s">
        <v>2928</v>
      </c>
      <c r="G14" t="s">
        <v>5857</v>
      </c>
      <c r="H14" t="s">
        <v>3624</v>
      </c>
      <c r="I14" t="s">
        <v>4603</v>
      </c>
    </row>
    <row r="15" spans="1:11">
      <c r="A15" s="69" t="s">
        <v>5444</v>
      </c>
      <c r="B15" t="s">
        <v>62</v>
      </c>
      <c r="C15" t="s">
        <v>3122</v>
      </c>
      <c r="D15" t="s">
        <v>44</v>
      </c>
      <c r="E15" t="s">
        <v>214</v>
      </c>
      <c r="F15" t="s">
        <v>3123</v>
      </c>
      <c r="G15" t="s">
        <v>5857</v>
      </c>
      <c r="H15" t="s">
        <v>214</v>
      </c>
      <c r="I15" t="s">
        <v>4603</v>
      </c>
    </row>
    <row r="16" spans="1:11">
      <c r="A16" s="69" t="s">
        <v>5444</v>
      </c>
      <c r="B16" t="s">
        <v>62</v>
      </c>
      <c r="C16" t="s">
        <v>2929</v>
      </c>
      <c r="D16" t="s">
        <v>44</v>
      </c>
      <c r="E16" t="s">
        <v>2921</v>
      </c>
      <c r="G16" t="s">
        <v>5857</v>
      </c>
      <c r="H16" t="s">
        <v>3624</v>
      </c>
      <c r="I16" t="s">
        <v>4603</v>
      </c>
    </row>
    <row r="17" spans="1:9">
      <c r="A17" s="69" t="s">
        <v>5444</v>
      </c>
      <c r="B17" t="s">
        <v>62</v>
      </c>
      <c r="C17" t="s">
        <v>2930</v>
      </c>
      <c r="D17" t="s">
        <v>64</v>
      </c>
      <c r="E17" t="s">
        <v>2921</v>
      </c>
      <c r="G17" t="s">
        <v>5857</v>
      </c>
      <c r="H17" t="s">
        <v>3624</v>
      </c>
      <c r="I17" t="s">
        <v>4603</v>
      </c>
    </row>
    <row r="18" spans="1:9">
      <c r="A18" s="69" t="s">
        <v>5444</v>
      </c>
      <c r="B18" t="s">
        <v>62</v>
      </c>
      <c r="C18" t="s">
        <v>2931</v>
      </c>
      <c r="D18" t="s">
        <v>63</v>
      </c>
      <c r="E18" t="s">
        <v>2925</v>
      </c>
      <c r="F18" t="s">
        <v>2926</v>
      </c>
      <c r="G18" t="s">
        <v>5857</v>
      </c>
      <c r="H18" t="s">
        <v>2918</v>
      </c>
      <c r="I18" t="s">
        <v>4603</v>
      </c>
    </row>
    <row r="19" spans="1:9">
      <c r="A19" s="69" t="s">
        <v>5444</v>
      </c>
      <c r="B19" t="s">
        <v>62</v>
      </c>
      <c r="C19" t="s">
        <v>3124</v>
      </c>
      <c r="D19" t="s">
        <v>63</v>
      </c>
      <c r="E19" t="s">
        <v>3083</v>
      </c>
      <c r="F19" t="s">
        <v>3125</v>
      </c>
      <c r="G19" t="s">
        <v>5857</v>
      </c>
      <c r="H19" t="s">
        <v>3083</v>
      </c>
      <c r="I19" t="s">
        <v>4603</v>
      </c>
    </row>
    <row r="20" spans="1:9">
      <c r="A20" s="69" t="s">
        <v>5444</v>
      </c>
      <c r="B20" t="s">
        <v>62</v>
      </c>
      <c r="C20" t="s">
        <v>3126</v>
      </c>
      <c r="D20" t="s">
        <v>64</v>
      </c>
      <c r="E20" t="s">
        <v>3127</v>
      </c>
      <c r="F20" t="s">
        <v>3128</v>
      </c>
      <c r="G20" t="s">
        <v>5857</v>
      </c>
      <c r="H20" t="s">
        <v>214</v>
      </c>
      <c r="I20" t="s">
        <v>4603</v>
      </c>
    </row>
    <row r="21" spans="1:9">
      <c r="A21" s="69" t="s">
        <v>5444</v>
      </c>
      <c r="B21" t="s">
        <v>62</v>
      </c>
      <c r="C21" t="s">
        <v>3129</v>
      </c>
      <c r="D21" t="s">
        <v>65</v>
      </c>
      <c r="E21" t="s">
        <v>3115</v>
      </c>
      <c r="F21" t="s">
        <v>3116</v>
      </c>
      <c r="G21" t="s">
        <v>5857</v>
      </c>
      <c r="H21" t="s">
        <v>1330</v>
      </c>
      <c r="I21" t="s">
        <v>4603</v>
      </c>
    </row>
    <row r="22" spans="1:9">
      <c r="A22" s="69" t="s">
        <v>5444</v>
      </c>
      <c r="B22" t="s">
        <v>62</v>
      </c>
      <c r="C22" t="s">
        <v>2948</v>
      </c>
      <c r="D22" t="s">
        <v>42</v>
      </c>
      <c r="E22" t="s">
        <v>2921</v>
      </c>
      <c r="F22" t="s">
        <v>2949</v>
      </c>
      <c r="G22" t="s">
        <v>5857</v>
      </c>
      <c r="H22" t="s">
        <v>3624</v>
      </c>
      <c r="I22" t="s">
        <v>4603</v>
      </c>
    </row>
    <row r="23" spans="1:9">
      <c r="A23" s="69" t="s">
        <v>5444</v>
      </c>
      <c r="B23" t="s">
        <v>62</v>
      </c>
      <c r="C23" t="s">
        <v>3130</v>
      </c>
      <c r="D23" t="s">
        <v>2951</v>
      </c>
      <c r="E23" t="s">
        <v>3083</v>
      </c>
      <c r="G23" t="s">
        <v>5857</v>
      </c>
      <c r="H23" t="s">
        <v>3083</v>
      </c>
      <c r="I23" t="s">
        <v>4603</v>
      </c>
    </row>
    <row r="24" spans="1:9">
      <c r="A24" s="69" t="s">
        <v>5444</v>
      </c>
      <c r="B24" t="s">
        <v>62</v>
      </c>
      <c r="C24" t="s">
        <v>3131</v>
      </c>
      <c r="D24" t="s">
        <v>36</v>
      </c>
      <c r="E24" t="s">
        <v>3083</v>
      </c>
      <c r="G24" t="s">
        <v>5857</v>
      </c>
      <c r="H24" t="s">
        <v>3083</v>
      </c>
      <c r="I24" t="s">
        <v>4603</v>
      </c>
    </row>
    <row r="25" spans="1:9">
      <c r="A25" s="69" t="s">
        <v>5444</v>
      </c>
      <c r="B25" t="s">
        <v>62</v>
      </c>
      <c r="C25" t="s">
        <v>3134</v>
      </c>
      <c r="D25" t="s">
        <v>33</v>
      </c>
      <c r="E25" t="s">
        <v>3083</v>
      </c>
      <c r="G25" t="s">
        <v>5857</v>
      </c>
      <c r="H25" t="s">
        <v>3083</v>
      </c>
      <c r="I25" t="s">
        <v>4603</v>
      </c>
    </row>
    <row r="26" spans="1:9">
      <c r="A26" s="69" t="s">
        <v>5444</v>
      </c>
      <c r="B26" t="s">
        <v>62</v>
      </c>
      <c r="C26" t="s">
        <v>3135</v>
      </c>
      <c r="D26" t="s">
        <v>3136</v>
      </c>
      <c r="E26" t="s">
        <v>1330</v>
      </c>
      <c r="F26" t="s">
        <v>3137</v>
      </c>
      <c r="G26" t="s">
        <v>5857</v>
      </c>
      <c r="H26" t="s">
        <v>1330</v>
      </c>
      <c r="I26" t="s">
        <v>4603</v>
      </c>
    </row>
    <row r="27" spans="1:9">
      <c r="A27" s="69" t="s">
        <v>5444</v>
      </c>
      <c r="B27" t="s">
        <v>62</v>
      </c>
      <c r="C27" t="s">
        <v>2950</v>
      </c>
      <c r="D27" t="s">
        <v>2951</v>
      </c>
      <c r="E27" t="s">
        <v>2925</v>
      </c>
      <c r="F27" t="s">
        <v>2952</v>
      </c>
      <c r="G27" t="s">
        <v>5857</v>
      </c>
      <c r="H27" t="s">
        <v>2918</v>
      </c>
      <c r="I27" t="s">
        <v>4603</v>
      </c>
    </row>
    <row r="28" spans="1:9">
      <c r="A28" s="69" t="s">
        <v>5444</v>
      </c>
      <c r="B28" t="s">
        <v>66</v>
      </c>
      <c r="C28" t="s">
        <v>3141</v>
      </c>
      <c r="D28" t="s">
        <v>35</v>
      </c>
      <c r="E28" t="s">
        <v>214</v>
      </c>
      <c r="G28" t="s">
        <v>5857</v>
      </c>
      <c r="H28" t="s">
        <v>214</v>
      </c>
      <c r="I28" t="s">
        <v>4607</v>
      </c>
    </row>
    <row r="29" spans="1:9">
      <c r="A29" s="69" t="s">
        <v>5444</v>
      </c>
      <c r="B29" t="s">
        <v>66</v>
      </c>
      <c r="C29" t="s">
        <v>3144</v>
      </c>
      <c r="D29" t="s">
        <v>35</v>
      </c>
      <c r="E29" t="s">
        <v>214</v>
      </c>
      <c r="F29" t="s">
        <v>3145</v>
      </c>
      <c r="G29" t="s">
        <v>5857</v>
      </c>
      <c r="H29" t="s">
        <v>214</v>
      </c>
      <c r="I29" t="s">
        <v>4607</v>
      </c>
    </row>
    <row r="30" spans="1:9">
      <c r="A30" s="69" t="s">
        <v>5444</v>
      </c>
      <c r="B30" t="s">
        <v>66</v>
      </c>
      <c r="C30" t="s">
        <v>3146</v>
      </c>
      <c r="D30" t="s">
        <v>38</v>
      </c>
      <c r="E30" t="s">
        <v>3147</v>
      </c>
      <c r="F30" t="s">
        <v>3148</v>
      </c>
      <c r="G30" t="s">
        <v>5857</v>
      </c>
      <c r="H30" t="s">
        <v>214</v>
      </c>
      <c r="I30" t="s">
        <v>4607</v>
      </c>
    </row>
    <row r="31" spans="1:9">
      <c r="A31" s="69" t="s">
        <v>5444</v>
      </c>
      <c r="B31" t="s">
        <v>66</v>
      </c>
      <c r="C31" t="s">
        <v>3149</v>
      </c>
      <c r="D31" t="s">
        <v>40</v>
      </c>
      <c r="E31" t="s">
        <v>3150</v>
      </c>
      <c r="F31" t="s">
        <v>3151</v>
      </c>
      <c r="G31" t="s">
        <v>5857</v>
      </c>
      <c r="H31" t="s">
        <v>3622</v>
      </c>
      <c r="I31" t="s">
        <v>4607</v>
      </c>
    </row>
    <row r="32" spans="1:9">
      <c r="A32" s="69" t="s">
        <v>5444</v>
      </c>
      <c r="B32" t="s">
        <v>66</v>
      </c>
      <c r="C32" t="s">
        <v>3152</v>
      </c>
      <c r="D32" t="s">
        <v>42</v>
      </c>
      <c r="E32" t="s">
        <v>214</v>
      </c>
      <c r="F32" t="s">
        <v>3153</v>
      </c>
      <c r="G32" t="s">
        <v>5857</v>
      </c>
      <c r="H32" t="s">
        <v>214</v>
      </c>
      <c r="I32" t="s">
        <v>4607</v>
      </c>
    </row>
    <row r="33" spans="1:9">
      <c r="A33" s="69" t="s">
        <v>5444</v>
      </c>
      <c r="B33" t="s">
        <v>66</v>
      </c>
      <c r="C33" t="s">
        <v>3154</v>
      </c>
      <c r="D33" t="s">
        <v>44</v>
      </c>
      <c r="E33" t="s">
        <v>214</v>
      </c>
      <c r="F33" t="s">
        <v>3155</v>
      </c>
      <c r="G33" t="s">
        <v>5857</v>
      </c>
      <c r="H33" t="s">
        <v>214</v>
      </c>
      <c r="I33" t="s">
        <v>4607</v>
      </c>
    </row>
    <row r="34" spans="1:9">
      <c r="A34" s="69" t="s">
        <v>5444</v>
      </c>
      <c r="B34" t="s">
        <v>66</v>
      </c>
      <c r="C34" t="s">
        <v>3156</v>
      </c>
      <c r="D34" t="s">
        <v>44</v>
      </c>
      <c r="E34" t="s">
        <v>214</v>
      </c>
      <c r="F34" t="s">
        <v>3157</v>
      </c>
      <c r="G34" t="s">
        <v>5857</v>
      </c>
      <c r="H34" t="s">
        <v>214</v>
      </c>
      <c r="I34" t="s">
        <v>4607</v>
      </c>
    </row>
    <row r="35" spans="1:9">
      <c r="A35" s="69" t="s">
        <v>5444</v>
      </c>
      <c r="B35" t="s">
        <v>66</v>
      </c>
      <c r="C35" t="s">
        <v>3158</v>
      </c>
      <c r="D35" t="s">
        <v>64</v>
      </c>
      <c r="E35" t="s">
        <v>214</v>
      </c>
      <c r="F35" t="s">
        <v>3159</v>
      </c>
      <c r="G35" t="s">
        <v>5857</v>
      </c>
      <c r="H35" t="s">
        <v>214</v>
      </c>
      <c r="I35" t="s">
        <v>4607</v>
      </c>
    </row>
    <row r="36" spans="1:9">
      <c r="A36" s="69" t="s">
        <v>5444</v>
      </c>
      <c r="B36" t="s">
        <v>66</v>
      </c>
      <c r="C36" t="s">
        <v>3160</v>
      </c>
      <c r="D36" t="s">
        <v>63</v>
      </c>
      <c r="E36" t="s">
        <v>214</v>
      </c>
      <c r="G36" t="s">
        <v>5857</v>
      </c>
      <c r="H36" t="s">
        <v>214</v>
      </c>
      <c r="I36" t="s">
        <v>4607</v>
      </c>
    </row>
    <row r="37" spans="1:9">
      <c r="A37" s="69" t="s">
        <v>5444</v>
      </c>
      <c r="B37" t="s">
        <v>66</v>
      </c>
      <c r="C37" t="s">
        <v>3161</v>
      </c>
      <c r="D37" t="s">
        <v>3162</v>
      </c>
      <c r="E37" t="s">
        <v>3083</v>
      </c>
      <c r="G37" t="s">
        <v>5857</v>
      </c>
      <c r="H37" t="s">
        <v>3083</v>
      </c>
      <c r="I37" t="s">
        <v>4607</v>
      </c>
    </row>
    <row r="38" spans="1:9">
      <c r="A38" s="69" t="s">
        <v>5444</v>
      </c>
      <c r="B38" t="s">
        <v>66</v>
      </c>
      <c r="C38" t="s">
        <v>3163</v>
      </c>
      <c r="D38" t="s">
        <v>2933</v>
      </c>
      <c r="E38" t="s">
        <v>3164</v>
      </c>
      <c r="G38" t="s">
        <v>5857</v>
      </c>
      <c r="H38" t="s">
        <v>214</v>
      </c>
      <c r="I38" t="s">
        <v>4607</v>
      </c>
    </row>
    <row r="39" spans="1:9">
      <c r="A39" s="69" t="s">
        <v>5444</v>
      </c>
      <c r="B39" t="s">
        <v>70</v>
      </c>
      <c r="C39" t="s">
        <v>3167</v>
      </c>
      <c r="D39" t="s">
        <v>36</v>
      </c>
      <c r="E39" t="s">
        <v>3083</v>
      </c>
      <c r="F39" t="s">
        <v>3168</v>
      </c>
      <c r="G39" t="s">
        <v>5857</v>
      </c>
      <c r="H39" t="s">
        <v>3083</v>
      </c>
      <c r="I39" t="s">
        <v>4611</v>
      </c>
    </row>
    <row r="40" spans="1:9">
      <c r="A40" s="69" t="s">
        <v>5444</v>
      </c>
      <c r="B40" t="s">
        <v>70</v>
      </c>
      <c r="C40" t="s">
        <v>3169</v>
      </c>
      <c r="D40" t="s">
        <v>38</v>
      </c>
      <c r="E40" t="s">
        <v>3083</v>
      </c>
      <c r="F40" t="s">
        <v>3170</v>
      </c>
      <c r="G40" t="s">
        <v>5857</v>
      </c>
      <c r="H40" t="s">
        <v>3083</v>
      </c>
      <c r="I40" t="s">
        <v>4611</v>
      </c>
    </row>
    <row r="41" spans="1:9">
      <c r="A41" s="69" t="s">
        <v>5444</v>
      </c>
      <c r="B41" t="s">
        <v>70</v>
      </c>
      <c r="C41" t="s">
        <v>3174</v>
      </c>
      <c r="D41" t="s">
        <v>42</v>
      </c>
      <c r="E41" t="s">
        <v>3175</v>
      </c>
      <c r="F41" t="s">
        <v>3176</v>
      </c>
      <c r="G41" t="s">
        <v>5857</v>
      </c>
      <c r="H41" t="s">
        <v>214</v>
      </c>
      <c r="I41" t="s">
        <v>4611</v>
      </c>
    </row>
    <row r="42" spans="1:9">
      <c r="A42" s="69" t="s">
        <v>5444</v>
      </c>
      <c r="B42" t="s">
        <v>70</v>
      </c>
      <c r="C42" t="s">
        <v>2957</v>
      </c>
      <c r="D42" t="s">
        <v>42</v>
      </c>
      <c r="E42" t="s">
        <v>2921</v>
      </c>
      <c r="F42" t="s">
        <v>2958</v>
      </c>
      <c r="G42" t="s">
        <v>5857</v>
      </c>
      <c r="H42" t="s">
        <v>3624</v>
      </c>
      <c r="I42" t="s">
        <v>4611</v>
      </c>
    </row>
    <row r="43" spans="1:9">
      <c r="A43" s="69" t="s">
        <v>5444</v>
      </c>
      <c r="B43" t="s">
        <v>70</v>
      </c>
      <c r="C43" t="s">
        <v>2959</v>
      </c>
      <c r="D43" t="s">
        <v>42</v>
      </c>
      <c r="E43" t="s">
        <v>2960</v>
      </c>
      <c r="F43" t="s">
        <v>2962</v>
      </c>
      <c r="G43" t="s">
        <v>5857</v>
      </c>
      <c r="H43" t="s">
        <v>2961</v>
      </c>
      <c r="I43" t="s">
        <v>4611</v>
      </c>
    </row>
    <row r="44" spans="1:9">
      <c r="A44" s="69" t="s">
        <v>5444</v>
      </c>
      <c r="B44" t="s">
        <v>70</v>
      </c>
      <c r="C44" t="s">
        <v>3178</v>
      </c>
      <c r="D44" t="s">
        <v>44</v>
      </c>
      <c r="E44" t="s">
        <v>214</v>
      </c>
      <c r="F44" t="s">
        <v>3179</v>
      </c>
      <c r="G44" t="s">
        <v>5857</v>
      </c>
      <c r="H44" t="s">
        <v>214</v>
      </c>
      <c r="I44" t="s">
        <v>4611</v>
      </c>
    </row>
    <row r="45" spans="1:9">
      <c r="A45" s="69" t="s">
        <v>5444</v>
      </c>
      <c r="B45" t="s">
        <v>70</v>
      </c>
      <c r="C45" t="s">
        <v>3180</v>
      </c>
      <c r="D45" t="s">
        <v>44</v>
      </c>
      <c r="E45" t="s">
        <v>214</v>
      </c>
      <c r="G45" t="s">
        <v>5857</v>
      </c>
      <c r="H45" t="s">
        <v>214</v>
      </c>
      <c r="I45" t="s">
        <v>4611</v>
      </c>
    </row>
    <row r="46" spans="1:9">
      <c r="A46" s="69" t="s">
        <v>5444</v>
      </c>
      <c r="B46" t="s">
        <v>70</v>
      </c>
      <c r="C46" t="s">
        <v>3181</v>
      </c>
      <c r="D46" t="s">
        <v>44</v>
      </c>
      <c r="E46" t="s">
        <v>3182</v>
      </c>
      <c r="F46" t="s">
        <v>3183</v>
      </c>
      <c r="G46" t="s">
        <v>5857</v>
      </c>
      <c r="H46" t="s">
        <v>3342</v>
      </c>
      <c r="I46" t="s">
        <v>4611</v>
      </c>
    </row>
    <row r="47" spans="1:9">
      <c r="A47" s="69" t="s">
        <v>5444</v>
      </c>
      <c r="B47" t="s">
        <v>70</v>
      </c>
      <c r="C47" t="s">
        <v>2963</v>
      </c>
      <c r="D47" t="s">
        <v>63</v>
      </c>
      <c r="E47" t="s">
        <v>2921</v>
      </c>
      <c r="F47" t="s">
        <v>2958</v>
      </c>
      <c r="G47" t="s">
        <v>5857</v>
      </c>
      <c r="H47" t="s">
        <v>3624</v>
      </c>
      <c r="I47" t="s">
        <v>4611</v>
      </c>
    </row>
    <row r="48" spans="1:9">
      <c r="A48" s="69" t="s">
        <v>5444</v>
      </c>
      <c r="B48" t="s">
        <v>70</v>
      </c>
      <c r="C48" t="s">
        <v>2964</v>
      </c>
      <c r="D48" t="s">
        <v>64</v>
      </c>
      <c r="E48" t="s">
        <v>2965</v>
      </c>
      <c r="F48" t="s">
        <v>2968</v>
      </c>
      <c r="G48" t="s">
        <v>5857</v>
      </c>
      <c r="H48" t="s">
        <v>3083</v>
      </c>
      <c r="I48" t="s">
        <v>4611</v>
      </c>
    </row>
    <row r="49" spans="1:9">
      <c r="A49" s="69" t="s">
        <v>5444</v>
      </c>
      <c r="B49" t="s">
        <v>70</v>
      </c>
      <c r="C49" t="s">
        <v>3186</v>
      </c>
      <c r="D49" t="s">
        <v>65</v>
      </c>
      <c r="E49" t="s">
        <v>1330</v>
      </c>
      <c r="F49" t="s">
        <v>3187</v>
      </c>
      <c r="G49" t="s">
        <v>5857</v>
      </c>
      <c r="H49" t="s">
        <v>1330</v>
      </c>
      <c r="I49" t="s">
        <v>4611</v>
      </c>
    </row>
    <row r="50" spans="1:9">
      <c r="A50" s="69" t="s">
        <v>5444</v>
      </c>
      <c r="B50" t="s">
        <v>70</v>
      </c>
      <c r="C50" t="s">
        <v>2969</v>
      </c>
      <c r="D50" t="s">
        <v>35</v>
      </c>
      <c r="E50" t="s">
        <v>2921</v>
      </c>
      <c r="G50" t="s">
        <v>5857</v>
      </c>
      <c r="H50" t="s">
        <v>3624</v>
      </c>
      <c r="I50" t="s">
        <v>4611</v>
      </c>
    </row>
    <row r="51" spans="1:9">
      <c r="A51" s="69" t="s">
        <v>5444</v>
      </c>
      <c r="B51" t="s">
        <v>70</v>
      </c>
      <c r="C51" t="s">
        <v>2971</v>
      </c>
      <c r="E51" t="s">
        <v>2925</v>
      </c>
      <c r="F51" t="s">
        <v>2972</v>
      </c>
      <c r="G51" t="s">
        <v>5857</v>
      </c>
      <c r="H51" t="s">
        <v>2918</v>
      </c>
      <c r="I51" t="s">
        <v>4611</v>
      </c>
    </row>
    <row r="52" spans="1:9">
      <c r="A52" s="69" t="s">
        <v>5444</v>
      </c>
      <c r="B52" t="s">
        <v>70</v>
      </c>
      <c r="C52" t="s">
        <v>2973</v>
      </c>
      <c r="D52" t="s">
        <v>2974</v>
      </c>
      <c r="E52" t="s">
        <v>2925</v>
      </c>
      <c r="G52" t="s">
        <v>5857</v>
      </c>
      <c r="H52" t="s">
        <v>2918</v>
      </c>
      <c r="I52" t="s">
        <v>4611</v>
      </c>
    </row>
    <row r="53" spans="1:9">
      <c r="A53" s="69" t="s">
        <v>5444</v>
      </c>
      <c r="B53" t="s">
        <v>70</v>
      </c>
      <c r="C53" t="s">
        <v>2975</v>
      </c>
      <c r="D53" t="s">
        <v>2933</v>
      </c>
      <c r="E53" t="s">
        <v>2925</v>
      </c>
      <c r="F53" t="s">
        <v>2976</v>
      </c>
      <c r="G53" t="s">
        <v>5857</v>
      </c>
      <c r="H53" t="s">
        <v>2918</v>
      </c>
      <c r="I53" t="s">
        <v>4611</v>
      </c>
    </row>
    <row r="54" spans="1:9">
      <c r="A54" s="69" t="s">
        <v>5444</v>
      </c>
      <c r="B54" t="s">
        <v>71</v>
      </c>
      <c r="C54" t="s">
        <v>3192</v>
      </c>
      <c r="D54" t="s">
        <v>38</v>
      </c>
      <c r="E54" t="s">
        <v>214</v>
      </c>
      <c r="F54" t="s">
        <v>3193</v>
      </c>
      <c r="G54" t="s">
        <v>5857</v>
      </c>
      <c r="H54" t="s">
        <v>214</v>
      </c>
      <c r="I54" t="s">
        <v>4615</v>
      </c>
    </row>
    <row r="55" spans="1:9">
      <c r="A55" s="69" t="s">
        <v>5444</v>
      </c>
      <c r="B55" t="s">
        <v>71</v>
      </c>
      <c r="C55" t="s">
        <v>2978</v>
      </c>
      <c r="D55" t="s">
        <v>40</v>
      </c>
      <c r="E55" t="s">
        <v>2921</v>
      </c>
      <c r="G55" t="s">
        <v>5857</v>
      </c>
      <c r="H55" t="s">
        <v>3624</v>
      </c>
      <c r="I55" t="s">
        <v>4615</v>
      </c>
    </row>
    <row r="56" spans="1:9">
      <c r="A56" s="69" t="s">
        <v>5444</v>
      </c>
      <c r="B56" t="s">
        <v>71</v>
      </c>
      <c r="C56" t="s">
        <v>3196</v>
      </c>
      <c r="D56" t="s">
        <v>40</v>
      </c>
      <c r="E56" t="s">
        <v>3083</v>
      </c>
      <c r="F56" t="s">
        <v>3197</v>
      </c>
      <c r="G56" t="s">
        <v>5857</v>
      </c>
      <c r="H56" t="s">
        <v>3083</v>
      </c>
      <c r="I56" t="s">
        <v>4615</v>
      </c>
    </row>
    <row r="57" spans="1:9">
      <c r="A57" s="69" t="s">
        <v>5444</v>
      </c>
      <c r="B57" t="s">
        <v>71</v>
      </c>
      <c r="C57" t="s">
        <v>3200</v>
      </c>
      <c r="D57" t="s">
        <v>40</v>
      </c>
      <c r="E57" t="s">
        <v>214</v>
      </c>
      <c r="F57" t="s">
        <v>3201</v>
      </c>
      <c r="G57" t="s">
        <v>5857</v>
      </c>
      <c r="H57" t="s">
        <v>214</v>
      </c>
      <c r="I57" t="s">
        <v>4615</v>
      </c>
    </row>
    <row r="58" spans="1:9">
      <c r="A58" s="69" t="s">
        <v>5444</v>
      </c>
      <c r="B58" t="s">
        <v>71</v>
      </c>
      <c r="C58" t="s">
        <v>3202</v>
      </c>
      <c r="D58" t="s">
        <v>42</v>
      </c>
      <c r="E58" t="s">
        <v>3083</v>
      </c>
      <c r="F58" t="s">
        <v>3203</v>
      </c>
      <c r="G58" t="s">
        <v>5857</v>
      </c>
      <c r="H58" t="s">
        <v>3083</v>
      </c>
      <c r="I58" t="s">
        <v>4615</v>
      </c>
    </row>
    <row r="59" spans="1:9">
      <c r="A59" s="69" t="s">
        <v>5444</v>
      </c>
      <c r="B59" t="s">
        <v>71</v>
      </c>
      <c r="C59" t="s">
        <v>2979</v>
      </c>
      <c r="D59" t="s">
        <v>42</v>
      </c>
      <c r="E59" t="s">
        <v>2960</v>
      </c>
      <c r="G59" t="s">
        <v>5857</v>
      </c>
      <c r="H59" t="s">
        <v>2961</v>
      </c>
      <c r="I59" t="s">
        <v>4615</v>
      </c>
    </row>
    <row r="60" spans="1:9">
      <c r="A60" s="69" t="s">
        <v>5444</v>
      </c>
      <c r="B60" t="s">
        <v>71</v>
      </c>
      <c r="C60" t="s">
        <v>3204</v>
      </c>
      <c r="D60" t="s">
        <v>44</v>
      </c>
      <c r="E60" t="s">
        <v>214</v>
      </c>
      <c r="F60" t="s">
        <v>3205</v>
      </c>
      <c r="G60" t="s">
        <v>5857</v>
      </c>
      <c r="H60" t="s">
        <v>214</v>
      </c>
      <c r="I60" t="s">
        <v>4615</v>
      </c>
    </row>
    <row r="61" spans="1:9">
      <c r="A61" s="69" t="s">
        <v>5444</v>
      </c>
      <c r="B61" t="s">
        <v>71</v>
      </c>
      <c r="C61" t="s">
        <v>3206</v>
      </c>
      <c r="D61" t="s">
        <v>44</v>
      </c>
      <c r="E61" t="s">
        <v>214</v>
      </c>
      <c r="F61" t="s">
        <v>3207</v>
      </c>
      <c r="G61" t="s">
        <v>5857</v>
      </c>
      <c r="H61" t="s">
        <v>214</v>
      </c>
      <c r="I61" t="s">
        <v>4615</v>
      </c>
    </row>
    <row r="62" spans="1:9">
      <c r="A62" s="69" t="s">
        <v>5444</v>
      </c>
      <c r="B62" t="s">
        <v>71</v>
      </c>
      <c r="C62" t="s">
        <v>3208</v>
      </c>
      <c r="D62" t="s">
        <v>63</v>
      </c>
      <c r="E62" t="s">
        <v>3209</v>
      </c>
      <c r="F62" t="s">
        <v>3210</v>
      </c>
      <c r="G62" t="s">
        <v>5857</v>
      </c>
      <c r="H62" t="s">
        <v>214</v>
      </c>
      <c r="I62" t="s">
        <v>4615</v>
      </c>
    </row>
    <row r="63" spans="1:9">
      <c r="A63" s="69" t="s">
        <v>5444</v>
      </c>
      <c r="B63" t="s">
        <v>71</v>
      </c>
      <c r="C63" t="s">
        <v>3211</v>
      </c>
      <c r="D63" t="s">
        <v>63</v>
      </c>
      <c r="E63" t="s">
        <v>3083</v>
      </c>
      <c r="F63" t="s">
        <v>3212</v>
      </c>
      <c r="G63" t="s">
        <v>5857</v>
      </c>
      <c r="H63" t="s">
        <v>3083</v>
      </c>
      <c r="I63" t="s">
        <v>4615</v>
      </c>
    </row>
    <row r="64" spans="1:9">
      <c r="A64" s="69" t="s">
        <v>5444</v>
      </c>
      <c r="B64" t="s">
        <v>71</v>
      </c>
      <c r="C64" t="s">
        <v>3213</v>
      </c>
      <c r="D64" t="s">
        <v>63</v>
      </c>
      <c r="E64" t="s">
        <v>3214</v>
      </c>
      <c r="F64" t="s">
        <v>3215</v>
      </c>
      <c r="G64" t="s">
        <v>5857</v>
      </c>
      <c r="H64" t="s">
        <v>3083</v>
      </c>
      <c r="I64" t="s">
        <v>4615</v>
      </c>
    </row>
    <row r="65" spans="1:9">
      <c r="A65" s="69" t="s">
        <v>5444</v>
      </c>
      <c r="B65" t="s">
        <v>71</v>
      </c>
      <c r="C65" t="s">
        <v>3216</v>
      </c>
      <c r="D65" t="s">
        <v>64</v>
      </c>
      <c r="E65" t="s">
        <v>3083</v>
      </c>
      <c r="F65" t="s">
        <v>3217</v>
      </c>
      <c r="G65" t="s">
        <v>5857</v>
      </c>
      <c r="H65" t="s">
        <v>3083</v>
      </c>
      <c r="I65" t="s">
        <v>4615</v>
      </c>
    </row>
    <row r="66" spans="1:9">
      <c r="A66" s="69" t="s">
        <v>5444</v>
      </c>
      <c r="B66" t="s">
        <v>71</v>
      </c>
      <c r="C66" t="s">
        <v>2980</v>
      </c>
      <c r="D66" t="s">
        <v>64</v>
      </c>
      <c r="E66" t="s">
        <v>2921</v>
      </c>
      <c r="F66" t="s">
        <v>2981</v>
      </c>
      <c r="G66" t="s">
        <v>5857</v>
      </c>
      <c r="H66" t="s">
        <v>3624</v>
      </c>
      <c r="I66" t="s">
        <v>4615</v>
      </c>
    </row>
    <row r="67" spans="1:9">
      <c r="A67" s="69" t="s">
        <v>5444</v>
      </c>
      <c r="B67" t="s">
        <v>71</v>
      </c>
      <c r="C67" t="s">
        <v>3218</v>
      </c>
      <c r="D67" t="s">
        <v>65</v>
      </c>
      <c r="E67" t="s">
        <v>214</v>
      </c>
      <c r="F67" t="s">
        <v>3219</v>
      </c>
      <c r="G67" t="s">
        <v>5857</v>
      </c>
      <c r="H67" t="s">
        <v>214</v>
      </c>
      <c r="I67" t="s">
        <v>4615</v>
      </c>
    </row>
    <row r="68" spans="1:9">
      <c r="A68" s="69" t="s">
        <v>5444</v>
      </c>
      <c r="B68" t="s">
        <v>71</v>
      </c>
      <c r="C68" t="s">
        <v>3220</v>
      </c>
      <c r="E68" t="s">
        <v>3221</v>
      </c>
      <c r="F68" t="s">
        <v>3222</v>
      </c>
      <c r="G68" t="s">
        <v>5857</v>
      </c>
      <c r="H68" t="s">
        <v>3622</v>
      </c>
      <c r="I68" t="s">
        <v>4615</v>
      </c>
    </row>
    <row r="69" spans="1:9">
      <c r="A69" s="69" t="s">
        <v>5444</v>
      </c>
      <c r="B69" t="s">
        <v>71</v>
      </c>
      <c r="C69" t="s">
        <v>3223</v>
      </c>
      <c r="D69" t="s">
        <v>3224</v>
      </c>
      <c r="E69" t="s">
        <v>1330</v>
      </c>
      <c r="G69" t="s">
        <v>5857</v>
      </c>
      <c r="H69" t="s">
        <v>1330</v>
      </c>
      <c r="I69" t="s">
        <v>4615</v>
      </c>
    </row>
    <row r="70" spans="1:9">
      <c r="A70" s="69" t="s">
        <v>5444</v>
      </c>
      <c r="B70" t="s">
        <v>73</v>
      </c>
      <c r="C70" t="s">
        <v>3227</v>
      </c>
      <c r="D70" t="s">
        <v>36</v>
      </c>
      <c r="E70" t="s">
        <v>3083</v>
      </c>
      <c r="F70" t="s">
        <v>3228</v>
      </c>
      <c r="G70" t="s">
        <v>5857</v>
      </c>
      <c r="H70" t="s">
        <v>3083</v>
      </c>
      <c r="I70" t="s">
        <v>4619</v>
      </c>
    </row>
    <row r="71" spans="1:9">
      <c r="A71" s="69" t="s">
        <v>5444</v>
      </c>
      <c r="B71" t="s">
        <v>73</v>
      </c>
      <c r="C71" t="s">
        <v>3232</v>
      </c>
      <c r="D71" t="s">
        <v>36</v>
      </c>
      <c r="E71" t="s">
        <v>214</v>
      </c>
      <c r="F71" t="s">
        <v>3233</v>
      </c>
      <c r="G71" t="s">
        <v>5857</v>
      </c>
      <c r="H71" t="s">
        <v>214</v>
      </c>
      <c r="I71" t="s">
        <v>4619</v>
      </c>
    </row>
    <row r="72" spans="1:9">
      <c r="A72" s="69" t="s">
        <v>5444</v>
      </c>
      <c r="B72" t="s">
        <v>73</v>
      </c>
      <c r="C72" t="s">
        <v>3234</v>
      </c>
      <c r="D72" t="s">
        <v>36</v>
      </c>
      <c r="E72" t="s">
        <v>3083</v>
      </c>
      <c r="F72" t="s">
        <v>3235</v>
      </c>
      <c r="G72" t="s">
        <v>5857</v>
      </c>
      <c r="H72" t="s">
        <v>3083</v>
      </c>
      <c r="I72" t="s">
        <v>4619</v>
      </c>
    </row>
    <row r="73" spans="1:9">
      <c r="A73" s="69" t="s">
        <v>5444</v>
      </c>
      <c r="B73" t="s">
        <v>73</v>
      </c>
      <c r="C73" t="s">
        <v>2985</v>
      </c>
      <c r="D73" t="s">
        <v>36</v>
      </c>
      <c r="E73" t="s">
        <v>2960</v>
      </c>
      <c r="G73" t="s">
        <v>5857</v>
      </c>
      <c r="H73" t="s">
        <v>2961</v>
      </c>
      <c r="I73" t="s">
        <v>4619</v>
      </c>
    </row>
    <row r="74" spans="1:9">
      <c r="A74" s="69" t="s">
        <v>5444</v>
      </c>
      <c r="B74" t="s">
        <v>73</v>
      </c>
      <c r="C74" t="s">
        <v>3236</v>
      </c>
      <c r="D74" t="s">
        <v>36</v>
      </c>
      <c r="E74" t="s">
        <v>214</v>
      </c>
      <c r="F74" t="s">
        <v>3237</v>
      </c>
      <c r="G74" t="s">
        <v>5857</v>
      </c>
      <c r="H74" t="s">
        <v>214</v>
      </c>
      <c r="I74" t="s">
        <v>4619</v>
      </c>
    </row>
    <row r="75" spans="1:9">
      <c r="A75" s="69" t="s">
        <v>5444</v>
      </c>
      <c r="B75" t="s">
        <v>73</v>
      </c>
      <c r="C75" t="s">
        <v>3241</v>
      </c>
      <c r="D75" t="s">
        <v>40</v>
      </c>
      <c r="E75" t="s">
        <v>3083</v>
      </c>
      <c r="F75" t="s">
        <v>3242</v>
      </c>
      <c r="G75" t="s">
        <v>5857</v>
      </c>
      <c r="H75" t="s">
        <v>3083</v>
      </c>
      <c r="I75" t="s">
        <v>4619</v>
      </c>
    </row>
    <row r="76" spans="1:9">
      <c r="A76" s="69" t="s">
        <v>5444</v>
      </c>
      <c r="B76" t="s">
        <v>73</v>
      </c>
      <c r="C76" t="s">
        <v>3245</v>
      </c>
      <c r="D76" t="s">
        <v>40</v>
      </c>
      <c r="E76" t="s">
        <v>214</v>
      </c>
      <c r="F76" t="s">
        <v>3246</v>
      </c>
      <c r="G76" t="s">
        <v>5857</v>
      </c>
      <c r="H76" t="s">
        <v>214</v>
      </c>
      <c r="I76" t="s">
        <v>4619</v>
      </c>
    </row>
    <row r="77" spans="1:9">
      <c r="A77" s="69" t="s">
        <v>5444</v>
      </c>
      <c r="B77" t="s">
        <v>73</v>
      </c>
      <c r="C77" t="s">
        <v>3249</v>
      </c>
      <c r="D77" t="s">
        <v>42</v>
      </c>
      <c r="E77" t="s">
        <v>3083</v>
      </c>
      <c r="F77" t="s">
        <v>3250</v>
      </c>
      <c r="G77" t="s">
        <v>5857</v>
      </c>
      <c r="H77" t="s">
        <v>3083</v>
      </c>
      <c r="I77" t="s">
        <v>4619</v>
      </c>
    </row>
    <row r="78" spans="1:9">
      <c r="A78" s="69" t="s">
        <v>5444</v>
      </c>
      <c r="B78" t="s">
        <v>73</v>
      </c>
      <c r="C78" t="s">
        <v>2988</v>
      </c>
      <c r="D78" t="s">
        <v>42</v>
      </c>
      <c r="E78" t="s">
        <v>2989</v>
      </c>
      <c r="F78" t="s">
        <v>2990</v>
      </c>
      <c r="G78" t="s">
        <v>5857</v>
      </c>
      <c r="H78" t="s">
        <v>3625</v>
      </c>
      <c r="I78" t="s">
        <v>4619</v>
      </c>
    </row>
    <row r="79" spans="1:9">
      <c r="A79" s="69" t="s">
        <v>5444</v>
      </c>
      <c r="B79" t="s">
        <v>73</v>
      </c>
      <c r="C79" t="s">
        <v>3254</v>
      </c>
      <c r="D79" t="s">
        <v>44</v>
      </c>
      <c r="E79" t="s">
        <v>3083</v>
      </c>
      <c r="F79" t="s">
        <v>3255</v>
      </c>
      <c r="G79" t="s">
        <v>5857</v>
      </c>
      <c r="H79" t="s">
        <v>3083</v>
      </c>
      <c r="I79" t="s">
        <v>4619</v>
      </c>
    </row>
    <row r="80" spans="1:9">
      <c r="A80" s="69" t="s">
        <v>5444</v>
      </c>
      <c r="B80" t="s">
        <v>73</v>
      </c>
      <c r="C80" t="s">
        <v>2991</v>
      </c>
      <c r="D80" t="s">
        <v>44</v>
      </c>
      <c r="E80" t="s">
        <v>2921</v>
      </c>
      <c r="F80" t="s">
        <v>2992</v>
      </c>
      <c r="G80" t="s">
        <v>5857</v>
      </c>
      <c r="H80" t="s">
        <v>3624</v>
      </c>
      <c r="I80" t="s">
        <v>4619</v>
      </c>
    </row>
    <row r="81" spans="1:9">
      <c r="A81" s="69" t="s">
        <v>5444</v>
      </c>
      <c r="B81" t="s">
        <v>73</v>
      </c>
      <c r="C81" t="s">
        <v>3256</v>
      </c>
      <c r="D81" t="s">
        <v>44</v>
      </c>
      <c r="E81" t="s">
        <v>3083</v>
      </c>
      <c r="F81" t="s">
        <v>3257</v>
      </c>
      <c r="G81" t="s">
        <v>5857</v>
      </c>
      <c r="H81" t="s">
        <v>3083</v>
      </c>
      <c r="I81" t="s">
        <v>4619</v>
      </c>
    </row>
    <row r="82" spans="1:9">
      <c r="A82" s="69" t="s">
        <v>5444</v>
      </c>
      <c r="B82" t="s">
        <v>73</v>
      </c>
      <c r="C82" t="s">
        <v>3258</v>
      </c>
      <c r="D82" t="s">
        <v>63</v>
      </c>
      <c r="E82" t="s">
        <v>3083</v>
      </c>
      <c r="F82" t="s">
        <v>3259</v>
      </c>
      <c r="G82" t="s">
        <v>5857</v>
      </c>
      <c r="H82" t="s">
        <v>3083</v>
      </c>
      <c r="I82" t="s">
        <v>4619</v>
      </c>
    </row>
    <row r="83" spans="1:9">
      <c r="A83" s="69" t="s">
        <v>5444</v>
      </c>
      <c r="B83" t="s">
        <v>73</v>
      </c>
      <c r="C83" t="s">
        <v>3260</v>
      </c>
      <c r="D83" t="s">
        <v>64</v>
      </c>
      <c r="E83" t="s">
        <v>3083</v>
      </c>
      <c r="F83" t="s">
        <v>3261</v>
      </c>
      <c r="G83" t="s">
        <v>5857</v>
      </c>
      <c r="H83" t="s">
        <v>3083</v>
      </c>
      <c r="I83" t="s">
        <v>4619</v>
      </c>
    </row>
    <row r="84" spans="1:9">
      <c r="A84" s="69" t="s">
        <v>5444</v>
      </c>
      <c r="B84" t="s">
        <v>73</v>
      </c>
      <c r="C84" t="s">
        <v>3262</v>
      </c>
      <c r="D84" t="s">
        <v>2946</v>
      </c>
      <c r="E84" t="s">
        <v>3263</v>
      </c>
      <c r="F84" t="s">
        <v>3264</v>
      </c>
      <c r="G84" t="s">
        <v>5857</v>
      </c>
      <c r="H84" t="s">
        <v>3083</v>
      </c>
      <c r="I84" t="s">
        <v>4619</v>
      </c>
    </row>
    <row r="85" spans="1:9">
      <c r="A85" s="69" t="s">
        <v>5444</v>
      </c>
      <c r="B85" t="s">
        <v>73</v>
      </c>
      <c r="C85" t="s">
        <v>3265</v>
      </c>
      <c r="D85" t="s">
        <v>3266</v>
      </c>
      <c r="E85" t="s">
        <v>3083</v>
      </c>
      <c r="G85" t="s">
        <v>5857</v>
      </c>
      <c r="H85" t="s">
        <v>3083</v>
      </c>
      <c r="I85" t="s">
        <v>4619</v>
      </c>
    </row>
    <row r="86" spans="1:9">
      <c r="A86" s="69" t="s">
        <v>5444</v>
      </c>
      <c r="B86" t="s">
        <v>73</v>
      </c>
      <c r="C86" t="s">
        <v>3271</v>
      </c>
      <c r="D86" t="s">
        <v>36</v>
      </c>
      <c r="E86" t="s">
        <v>3083</v>
      </c>
      <c r="G86" t="s">
        <v>5857</v>
      </c>
      <c r="H86" t="s">
        <v>3083</v>
      </c>
      <c r="I86" t="s">
        <v>4619</v>
      </c>
    </row>
    <row r="87" spans="1:9">
      <c r="A87" s="69" t="s">
        <v>5444</v>
      </c>
      <c r="B87" t="s">
        <v>73</v>
      </c>
      <c r="C87" t="s">
        <v>3272</v>
      </c>
      <c r="D87" t="s">
        <v>3273</v>
      </c>
      <c r="E87" t="s">
        <v>214</v>
      </c>
      <c r="G87" t="s">
        <v>5857</v>
      </c>
      <c r="H87" t="s">
        <v>214</v>
      </c>
      <c r="I87" t="s">
        <v>4619</v>
      </c>
    </row>
    <row r="88" spans="1:9">
      <c r="A88" s="69" t="s">
        <v>5444</v>
      </c>
      <c r="B88" t="s">
        <v>79</v>
      </c>
      <c r="C88" t="s">
        <v>3275</v>
      </c>
      <c r="D88" t="s">
        <v>35</v>
      </c>
      <c r="E88" t="s">
        <v>214</v>
      </c>
      <c r="F88" t="s">
        <v>3276</v>
      </c>
      <c r="G88" t="s">
        <v>5857</v>
      </c>
      <c r="H88" t="s">
        <v>214</v>
      </c>
      <c r="I88" t="s">
        <v>4623</v>
      </c>
    </row>
    <row r="89" spans="1:9">
      <c r="A89" s="69" t="s">
        <v>5444</v>
      </c>
      <c r="B89" t="s">
        <v>79</v>
      </c>
      <c r="C89" t="s">
        <v>3277</v>
      </c>
      <c r="D89" t="s">
        <v>33</v>
      </c>
      <c r="E89" t="s">
        <v>3083</v>
      </c>
      <c r="F89" t="s">
        <v>3278</v>
      </c>
      <c r="G89" t="s">
        <v>5857</v>
      </c>
      <c r="H89" t="s">
        <v>3083</v>
      </c>
      <c r="I89" t="s">
        <v>4623</v>
      </c>
    </row>
    <row r="90" spans="1:9">
      <c r="A90" s="69" t="s">
        <v>5444</v>
      </c>
      <c r="B90" t="s">
        <v>79</v>
      </c>
      <c r="C90" t="s">
        <v>3281</v>
      </c>
      <c r="D90" t="s">
        <v>40</v>
      </c>
      <c r="E90" t="s">
        <v>214</v>
      </c>
      <c r="F90" t="s">
        <v>3282</v>
      </c>
      <c r="G90" t="s">
        <v>5857</v>
      </c>
      <c r="H90" t="s">
        <v>214</v>
      </c>
      <c r="I90" t="s">
        <v>4623</v>
      </c>
    </row>
    <row r="91" spans="1:9">
      <c r="A91" s="69" t="s">
        <v>5444</v>
      </c>
      <c r="B91" t="s">
        <v>79</v>
      </c>
      <c r="C91" t="s">
        <v>3283</v>
      </c>
      <c r="D91" t="s">
        <v>40</v>
      </c>
      <c r="E91" t="s">
        <v>214</v>
      </c>
      <c r="F91" t="s">
        <v>3284</v>
      </c>
      <c r="G91" t="s">
        <v>5857</v>
      </c>
      <c r="H91" t="s">
        <v>214</v>
      </c>
      <c r="I91" t="s">
        <v>4623</v>
      </c>
    </row>
    <row r="92" spans="1:9">
      <c r="A92" s="69" t="s">
        <v>5444</v>
      </c>
      <c r="B92" t="s">
        <v>79</v>
      </c>
      <c r="C92" t="s">
        <v>3285</v>
      </c>
      <c r="D92" t="s">
        <v>40</v>
      </c>
      <c r="E92" t="s">
        <v>214</v>
      </c>
      <c r="F92" t="s">
        <v>3286</v>
      </c>
      <c r="G92" t="s">
        <v>5857</v>
      </c>
      <c r="H92" t="s">
        <v>214</v>
      </c>
      <c r="I92" t="s">
        <v>4623</v>
      </c>
    </row>
    <row r="93" spans="1:9">
      <c r="A93" s="69" t="s">
        <v>5444</v>
      </c>
      <c r="B93" t="s">
        <v>79</v>
      </c>
      <c r="C93" t="s">
        <v>3287</v>
      </c>
      <c r="D93" t="s">
        <v>33</v>
      </c>
      <c r="E93" t="s">
        <v>214</v>
      </c>
      <c r="F93" t="s">
        <v>3288</v>
      </c>
      <c r="G93" t="s">
        <v>5857</v>
      </c>
      <c r="H93" t="s">
        <v>214</v>
      </c>
      <c r="I93" t="s">
        <v>4623</v>
      </c>
    </row>
    <row r="94" spans="1:9">
      <c r="A94" s="69" t="s">
        <v>5444</v>
      </c>
      <c r="B94" t="s">
        <v>79</v>
      </c>
      <c r="C94" t="s">
        <v>3472</v>
      </c>
      <c r="D94" t="s">
        <v>44</v>
      </c>
      <c r="E94" t="s">
        <v>3473</v>
      </c>
      <c r="F94" t="s">
        <v>3474</v>
      </c>
      <c r="G94" t="s">
        <v>5857</v>
      </c>
      <c r="H94" t="s">
        <v>3626</v>
      </c>
      <c r="I94" t="s">
        <v>4623</v>
      </c>
    </row>
    <row r="95" spans="1:9">
      <c r="A95" s="69" t="s">
        <v>5444</v>
      </c>
      <c r="B95" t="s">
        <v>79</v>
      </c>
      <c r="C95" t="s">
        <v>3289</v>
      </c>
      <c r="D95" t="s">
        <v>63</v>
      </c>
      <c r="E95" t="s">
        <v>214</v>
      </c>
      <c r="F95" t="s">
        <v>3284</v>
      </c>
      <c r="G95" t="s">
        <v>5857</v>
      </c>
      <c r="H95" t="s">
        <v>214</v>
      </c>
      <c r="I95" t="s">
        <v>4623</v>
      </c>
    </row>
    <row r="96" spans="1:9">
      <c r="A96" s="69" t="s">
        <v>5444</v>
      </c>
      <c r="B96" t="s">
        <v>79</v>
      </c>
      <c r="C96" t="s">
        <v>3290</v>
      </c>
      <c r="D96" t="s">
        <v>64</v>
      </c>
      <c r="E96" t="s">
        <v>3083</v>
      </c>
      <c r="F96" t="s">
        <v>3291</v>
      </c>
      <c r="G96" t="s">
        <v>5857</v>
      </c>
      <c r="H96" t="s">
        <v>3083</v>
      </c>
      <c r="I96" t="s">
        <v>4623</v>
      </c>
    </row>
    <row r="97" spans="1:9">
      <c r="A97" s="69" t="s">
        <v>5444</v>
      </c>
      <c r="B97" t="s">
        <v>79</v>
      </c>
      <c r="C97" t="s">
        <v>3292</v>
      </c>
      <c r="D97" t="s">
        <v>64</v>
      </c>
      <c r="E97" t="s">
        <v>3083</v>
      </c>
      <c r="F97" t="s">
        <v>3293</v>
      </c>
      <c r="G97" t="s">
        <v>5857</v>
      </c>
      <c r="H97" t="s">
        <v>3083</v>
      </c>
      <c r="I97" t="s">
        <v>4623</v>
      </c>
    </row>
    <row r="98" spans="1:9">
      <c r="A98" s="69" t="s">
        <v>5444</v>
      </c>
      <c r="B98" t="s">
        <v>79</v>
      </c>
      <c r="C98" t="s">
        <v>3294</v>
      </c>
      <c r="D98" t="s">
        <v>65</v>
      </c>
      <c r="E98" t="s">
        <v>214</v>
      </c>
      <c r="F98" t="s">
        <v>3295</v>
      </c>
      <c r="G98" t="s">
        <v>5857</v>
      </c>
      <c r="H98" t="s">
        <v>214</v>
      </c>
      <c r="I98" t="s">
        <v>4623</v>
      </c>
    </row>
    <row r="99" spans="1:9">
      <c r="A99" s="69" t="s">
        <v>5444</v>
      </c>
      <c r="B99" t="s">
        <v>79</v>
      </c>
      <c r="C99" t="s">
        <v>3296</v>
      </c>
      <c r="D99" t="s">
        <v>42</v>
      </c>
      <c r="E99" t="s">
        <v>3297</v>
      </c>
      <c r="G99" t="s">
        <v>5857</v>
      </c>
      <c r="H99" t="s">
        <v>214</v>
      </c>
      <c r="I99" t="s">
        <v>4623</v>
      </c>
    </row>
    <row r="100" spans="1:9">
      <c r="A100" s="69" t="s">
        <v>5444</v>
      </c>
      <c r="B100" t="s">
        <v>79</v>
      </c>
      <c r="C100" t="s">
        <v>3298</v>
      </c>
      <c r="D100" t="s">
        <v>38</v>
      </c>
      <c r="E100" t="s">
        <v>3083</v>
      </c>
      <c r="G100" t="s">
        <v>5857</v>
      </c>
      <c r="H100" t="s">
        <v>3083</v>
      </c>
      <c r="I100" t="s">
        <v>4623</v>
      </c>
    </row>
    <row r="101" spans="1:9">
      <c r="A101" s="69" t="s">
        <v>5444</v>
      </c>
      <c r="B101" t="s">
        <v>79</v>
      </c>
      <c r="C101" t="s">
        <v>3299</v>
      </c>
      <c r="D101" t="s">
        <v>33</v>
      </c>
      <c r="E101" t="s">
        <v>214</v>
      </c>
      <c r="G101" t="s">
        <v>5857</v>
      </c>
      <c r="H101" t="s">
        <v>214</v>
      </c>
      <c r="I101" t="s">
        <v>4623</v>
      </c>
    </row>
    <row r="102" spans="1:9">
      <c r="A102" s="69" t="s">
        <v>5444</v>
      </c>
      <c r="B102" t="s">
        <v>98</v>
      </c>
      <c r="C102" t="s">
        <v>3303</v>
      </c>
      <c r="D102" t="s">
        <v>38</v>
      </c>
      <c r="E102" t="s">
        <v>214</v>
      </c>
      <c r="F102" t="s">
        <v>3295</v>
      </c>
      <c r="G102" t="s">
        <v>5857</v>
      </c>
      <c r="H102" t="s">
        <v>214</v>
      </c>
      <c r="I102" t="s">
        <v>4627</v>
      </c>
    </row>
    <row r="103" spans="1:9">
      <c r="A103" s="69" t="s">
        <v>5444</v>
      </c>
      <c r="B103" t="s">
        <v>98</v>
      </c>
      <c r="C103" t="s">
        <v>3304</v>
      </c>
      <c r="D103" t="s">
        <v>42</v>
      </c>
      <c r="E103" t="s">
        <v>3083</v>
      </c>
      <c r="F103" t="s">
        <v>3305</v>
      </c>
      <c r="G103" t="s">
        <v>5857</v>
      </c>
      <c r="H103" t="s">
        <v>3083</v>
      </c>
      <c r="I103" t="s">
        <v>4627</v>
      </c>
    </row>
    <row r="104" spans="1:9">
      <c r="A104" s="69" t="s">
        <v>5444</v>
      </c>
      <c r="B104" t="s">
        <v>98</v>
      </c>
      <c r="C104" t="s">
        <v>3306</v>
      </c>
      <c r="D104" t="s">
        <v>42</v>
      </c>
      <c r="E104" t="s">
        <v>3083</v>
      </c>
      <c r="F104" t="s">
        <v>3307</v>
      </c>
      <c r="G104" t="s">
        <v>5857</v>
      </c>
      <c r="H104" t="s">
        <v>3083</v>
      </c>
      <c r="I104" t="s">
        <v>4627</v>
      </c>
    </row>
    <row r="105" spans="1:9">
      <c r="A105" s="69" t="s">
        <v>5444</v>
      </c>
      <c r="B105" t="s">
        <v>98</v>
      </c>
      <c r="C105" t="s">
        <v>3308</v>
      </c>
      <c r="D105" t="s">
        <v>44</v>
      </c>
      <c r="E105" t="s">
        <v>214</v>
      </c>
      <c r="F105" t="s">
        <v>3309</v>
      </c>
      <c r="G105" t="s">
        <v>5857</v>
      </c>
      <c r="H105" t="s">
        <v>214</v>
      </c>
      <c r="I105" t="s">
        <v>4627</v>
      </c>
    </row>
    <row r="106" spans="1:9">
      <c r="A106" s="69" t="s">
        <v>5444</v>
      </c>
      <c r="B106" t="s">
        <v>98</v>
      </c>
      <c r="C106" t="s">
        <v>3310</v>
      </c>
      <c r="D106" t="s">
        <v>63</v>
      </c>
      <c r="E106" t="s">
        <v>3311</v>
      </c>
      <c r="F106" t="s">
        <v>3312</v>
      </c>
      <c r="G106" t="s">
        <v>5857</v>
      </c>
      <c r="H106" t="s">
        <v>214</v>
      </c>
      <c r="I106" t="s">
        <v>4627</v>
      </c>
    </row>
    <row r="107" spans="1:9">
      <c r="A107" s="69" t="s">
        <v>5444</v>
      </c>
      <c r="B107" t="s">
        <v>98</v>
      </c>
      <c r="C107" t="s">
        <v>3313</v>
      </c>
      <c r="D107" t="s">
        <v>63</v>
      </c>
      <c r="E107" t="s">
        <v>3311</v>
      </c>
      <c r="F107" t="s">
        <v>3312</v>
      </c>
      <c r="G107" t="s">
        <v>5857</v>
      </c>
      <c r="H107" t="s">
        <v>214</v>
      </c>
      <c r="I107" t="s">
        <v>4627</v>
      </c>
    </row>
    <row r="108" spans="1:9">
      <c r="A108" s="69" t="s">
        <v>5444</v>
      </c>
      <c r="B108" t="s">
        <v>98</v>
      </c>
      <c r="C108" t="s">
        <v>3314</v>
      </c>
      <c r="D108" t="s">
        <v>63</v>
      </c>
      <c r="E108" t="s">
        <v>214</v>
      </c>
      <c r="F108" t="s">
        <v>3315</v>
      </c>
      <c r="G108" t="s">
        <v>5857</v>
      </c>
      <c r="H108" t="s">
        <v>214</v>
      </c>
      <c r="I108" t="s">
        <v>4627</v>
      </c>
    </row>
    <row r="109" spans="1:9">
      <c r="A109" s="69" t="s">
        <v>5444</v>
      </c>
      <c r="B109" t="s">
        <v>98</v>
      </c>
      <c r="C109" t="s">
        <v>3316</v>
      </c>
      <c r="D109" t="s">
        <v>64</v>
      </c>
      <c r="E109" t="s">
        <v>3083</v>
      </c>
      <c r="F109" t="s">
        <v>3317</v>
      </c>
      <c r="G109" t="s">
        <v>5857</v>
      </c>
      <c r="H109" t="s">
        <v>3083</v>
      </c>
      <c r="I109" t="s">
        <v>4627</v>
      </c>
    </row>
    <row r="110" spans="1:9">
      <c r="A110" s="69" t="s">
        <v>5444</v>
      </c>
      <c r="B110" t="s">
        <v>98</v>
      </c>
      <c r="C110" t="s">
        <v>3012</v>
      </c>
      <c r="D110" t="s">
        <v>65</v>
      </c>
      <c r="E110" t="s">
        <v>2916</v>
      </c>
      <c r="F110" t="s">
        <v>3013</v>
      </c>
      <c r="G110" t="s">
        <v>5857</v>
      </c>
      <c r="H110" t="s">
        <v>3623</v>
      </c>
      <c r="I110" t="s">
        <v>4627</v>
      </c>
    </row>
    <row r="111" spans="1:9">
      <c r="A111" s="69" t="s">
        <v>5444</v>
      </c>
      <c r="B111" t="s">
        <v>98</v>
      </c>
      <c r="C111" t="s">
        <v>3321</v>
      </c>
      <c r="D111" t="s">
        <v>65</v>
      </c>
      <c r="E111" t="s">
        <v>3083</v>
      </c>
      <c r="F111" t="s">
        <v>3322</v>
      </c>
      <c r="G111" t="s">
        <v>5857</v>
      </c>
      <c r="H111" t="s">
        <v>3083</v>
      </c>
      <c r="I111" t="s">
        <v>4627</v>
      </c>
    </row>
    <row r="112" spans="1:9">
      <c r="A112" s="69" t="s">
        <v>5444</v>
      </c>
      <c r="B112" t="s">
        <v>98</v>
      </c>
      <c r="C112" t="s">
        <v>3323</v>
      </c>
      <c r="D112" t="s">
        <v>65</v>
      </c>
      <c r="E112" t="s">
        <v>214</v>
      </c>
      <c r="F112" t="s">
        <v>3324</v>
      </c>
      <c r="G112" t="s">
        <v>5857</v>
      </c>
      <c r="H112" t="s">
        <v>214</v>
      </c>
      <c r="I112" t="s">
        <v>4627</v>
      </c>
    </row>
    <row r="113" spans="1:9">
      <c r="A113" s="69" t="s">
        <v>5444</v>
      </c>
      <c r="B113" t="s">
        <v>98</v>
      </c>
      <c r="C113" t="s">
        <v>3325</v>
      </c>
      <c r="D113" t="s">
        <v>3326</v>
      </c>
      <c r="E113" t="s">
        <v>214</v>
      </c>
      <c r="F113" t="s">
        <v>3327</v>
      </c>
      <c r="G113" t="s">
        <v>5857</v>
      </c>
      <c r="H113" t="s">
        <v>214</v>
      </c>
      <c r="I113" t="s">
        <v>4627</v>
      </c>
    </row>
    <row r="114" spans="1:9">
      <c r="A114" s="69" t="s">
        <v>5444</v>
      </c>
      <c r="B114" t="s">
        <v>98</v>
      </c>
      <c r="C114" t="s">
        <v>3328</v>
      </c>
      <c r="D114" t="s">
        <v>3329</v>
      </c>
      <c r="E114" t="s">
        <v>3083</v>
      </c>
      <c r="F114" t="s">
        <v>3330</v>
      </c>
      <c r="G114" t="s">
        <v>5857</v>
      </c>
      <c r="H114" t="s">
        <v>3083</v>
      </c>
      <c r="I114" t="s">
        <v>4627</v>
      </c>
    </row>
    <row r="115" spans="1:9">
      <c r="A115" s="69" t="s">
        <v>5444</v>
      </c>
      <c r="B115" t="s">
        <v>98</v>
      </c>
      <c r="C115" t="s">
        <v>3331</v>
      </c>
      <c r="D115" t="s">
        <v>3332</v>
      </c>
      <c r="E115" t="s">
        <v>1330</v>
      </c>
      <c r="G115" t="s">
        <v>5857</v>
      </c>
      <c r="H115" t="s">
        <v>1330</v>
      </c>
      <c r="I115" t="s">
        <v>4627</v>
      </c>
    </row>
    <row r="116" spans="1:9">
      <c r="A116" s="69" t="s">
        <v>5444</v>
      </c>
      <c r="B116" t="s">
        <v>98</v>
      </c>
      <c r="C116" t="s">
        <v>3333</v>
      </c>
      <c r="D116" t="s">
        <v>3332</v>
      </c>
      <c r="E116" t="s">
        <v>1330</v>
      </c>
      <c r="G116" t="s">
        <v>5857</v>
      </c>
      <c r="H116" t="s">
        <v>1330</v>
      </c>
      <c r="I116" t="s">
        <v>4627</v>
      </c>
    </row>
    <row r="117" spans="1:9">
      <c r="A117" s="69" t="s">
        <v>5444</v>
      </c>
      <c r="B117" t="s">
        <v>98</v>
      </c>
      <c r="C117" t="s">
        <v>3334</v>
      </c>
      <c r="D117" t="s">
        <v>40</v>
      </c>
      <c r="E117" t="s">
        <v>214</v>
      </c>
      <c r="F117" t="s">
        <v>3335</v>
      </c>
      <c r="G117" t="s">
        <v>5857</v>
      </c>
      <c r="H117" t="s">
        <v>214</v>
      </c>
      <c r="I117" t="s">
        <v>4627</v>
      </c>
    </row>
    <row r="118" spans="1:9">
      <c r="A118" s="69" t="s">
        <v>5444</v>
      </c>
      <c r="B118" t="s">
        <v>98</v>
      </c>
      <c r="C118" t="s">
        <v>3336</v>
      </c>
      <c r="E118" t="s">
        <v>214</v>
      </c>
      <c r="G118" t="s">
        <v>5857</v>
      </c>
      <c r="H118" t="s">
        <v>214</v>
      </c>
      <c r="I118" t="s">
        <v>4627</v>
      </c>
    </row>
    <row r="119" spans="1:9">
      <c r="A119" s="69" t="s">
        <v>5444</v>
      </c>
      <c r="B119" t="s">
        <v>7</v>
      </c>
      <c r="C119" t="s">
        <v>3016</v>
      </c>
      <c r="D119" t="s">
        <v>10</v>
      </c>
      <c r="E119" t="s">
        <v>2925</v>
      </c>
      <c r="F119" t="s">
        <v>3017</v>
      </c>
      <c r="G119" t="s">
        <v>5857</v>
      </c>
      <c r="H119" t="s">
        <v>2918</v>
      </c>
      <c r="I119" t="s">
        <v>4630</v>
      </c>
    </row>
    <row r="120" spans="1:9">
      <c r="A120" s="69" t="s">
        <v>5444</v>
      </c>
      <c r="B120" t="s">
        <v>7</v>
      </c>
      <c r="C120" t="s">
        <v>3340</v>
      </c>
      <c r="D120" t="s">
        <v>3020</v>
      </c>
      <c r="E120" t="s">
        <v>1330</v>
      </c>
      <c r="G120" t="s">
        <v>5857</v>
      </c>
      <c r="H120" t="s">
        <v>1330</v>
      </c>
      <c r="I120" t="s">
        <v>4630</v>
      </c>
    </row>
    <row r="121" spans="1:9">
      <c r="A121" s="69" t="s">
        <v>5444</v>
      </c>
      <c r="B121" t="s">
        <v>7</v>
      </c>
      <c r="C121" t="s">
        <v>3341</v>
      </c>
      <c r="E121" t="s">
        <v>3342</v>
      </c>
      <c r="G121" t="s">
        <v>5857</v>
      </c>
      <c r="H121" t="s">
        <v>3342</v>
      </c>
      <c r="I121" t="s">
        <v>4630</v>
      </c>
    </row>
    <row r="122" spans="1:9">
      <c r="A122" s="69" t="s">
        <v>5444</v>
      </c>
      <c r="B122" t="s">
        <v>7</v>
      </c>
      <c r="C122" t="s">
        <v>3343</v>
      </c>
      <c r="D122" t="s">
        <v>3344</v>
      </c>
      <c r="E122" t="s">
        <v>3083</v>
      </c>
      <c r="F122" t="s">
        <v>3345</v>
      </c>
      <c r="G122" t="s">
        <v>5857</v>
      </c>
      <c r="H122" t="s">
        <v>3083</v>
      </c>
      <c r="I122" t="s">
        <v>4630</v>
      </c>
    </row>
    <row r="123" spans="1:9">
      <c r="A123" s="69" t="s">
        <v>5444</v>
      </c>
      <c r="B123" t="s">
        <v>7</v>
      </c>
      <c r="C123" t="s">
        <v>3346</v>
      </c>
      <c r="E123" t="s">
        <v>214</v>
      </c>
      <c r="G123" t="s">
        <v>5857</v>
      </c>
      <c r="H123" t="s">
        <v>214</v>
      </c>
      <c r="I123" t="s">
        <v>4630</v>
      </c>
    </row>
    <row r="124" spans="1:9">
      <c r="A124" s="69" t="s">
        <v>5444</v>
      </c>
      <c r="B124" t="s">
        <v>23</v>
      </c>
      <c r="C124" t="s">
        <v>3348</v>
      </c>
      <c r="D124" t="s">
        <v>26</v>
      </c>
      <c r="E124" t="s">
        <v>214</v>
      </c>
      <c r="G124" t="s">
        <v>5857</v>
      </c>
      <c r="H124" t="s">
        <v>214</v>
      </c>
      <c r="I124" t="s">
        <v>4634</v>
      </c>
    </row>
    <row r="125" spans="1:9">
      <c r="A125" s="69" t="s">
        <v>5444</v>
      </c>
      <c r="B125" t="s">
        <v>23</v>
      </c>
      <c r="C125" t="s">
        <v>3349</v>
      </c>
      <c r="D125" t="s">
        <v>3350</v>
      </c>
      <c r="E125" t="s">
        <v>214</v>
      </c>
      <c r="F125" t="s">
        <v>3351</v>
      </c>
      <c r="G125" t="s">
        <v>5857</v>
      </c>
      <c r="H125" t="s">
        <v>214</v>
      </c>
      <c r="I125" t="s">
        <v>4634</v>
      </c>
    </row>
    <row r="126" spans="1:9">
      <c r="A126" s="69" t="s">
        <v>5444</v>
      </c>
      <c r="B126" t="s">
        <v>23</v>
      </c>
      <c r="C126" t="s">
        <v>3352</v>
      </c>
      <c r="D126" t="s">
        <v>3350</v>
      </c>
      <c r="E126" t="s">
        <v>214</v>
      </c>
      <c r="G126" t="s">
        <v>5857</v>
      </c>
      <c r="H126" t="s">
        <v>214</v>
      </c>
      <c r="I126" t="s">
        <v>4634</v>
      </c>
    </row>
    <row r="127" spans="1:9">
      <c r="A127" s="69" t="s">
        <v>5444</v>
      </c>
      <c r="B127" t="s">
        <v>23</v>
      </c>
      <c r="C127" t="s">
        <v>3353</v>
      </c>
      <c r="D127" t="s">
        <v>28</v>
      </c>
      <c r="E127" t="s">
        <v>214</v>
      </c>
      <c r="F127" t="s">
        <v>3354</v>
      </c>
      <c r="G127" t="s">
        <v>5857</v>
      </c>
      <c r="H127" t="s">
        <v>214</v>
      </c>
      <c r="I127" t="s">
        <v>4634</v>
      </c>
    </row>
    <row r="128" spans="1:9">
      <c r="A128" s="69" t="s">
        <v>5444</v>
      </c>
      <c r="B128" t="s">
        <v>23</v>
      </c>
      <c r="C128" t="s">
        <v>3019</v>
      </c>
      <c r="D128" t="s">
        <v>3020</v>
      </c>
      <c r="E128" t="s">
        <v>2921</v>
      </c>
      <c r="G128" t="s">
        <v>5857</v>
      </c>
      <c r="H128" t="s">
        <v>3624</v>
      </c>
      <c r="I128" t="s">
        <v>4634</v>
      </c>
    </row>
    <row r="129" spans="1:9">
      <c r="A129" s="69" t="s">
        <v>5444</v>
      </c>
      <c r="B129" t="s">
        <v>4371</v>
      </c>
      <c r="C129" t="s">
        <v>3356</v>
      </c>
      <c r="D129" t="s">
        <v>3047</v>
      </c>
      <c r="E129" t="s">
        <v>214</v>
      </c>
      <c r="G129" t="s">
        <v>5857</v>
      </c>
      <c r="H129" t="s">
        <v>214</v>
      </c>
      <c r="I129" t="s">
        <v>4638</v>
      </c>
    </row>
    <row r="130" spans="1:9">
      <c r="A130" s="69" t="s">
        <v>5444</v>
      </c>
      <c r="B130" t="s">
        <v>4371</v>
      </c>
      <c r="C130" t="s">
        <v>3357</v>
      </c>
      <c r="D130" t="s">
        <v>3047</v>
      </c>
      <c r="E130" t="s">
        <v>3358</v>
      </c>
      <c r="G130" t="s">
        <v>5857</v>
      </c>
      <c r="H130" t="s">
        <v>3622</v>
      </c>
      <c r="I130" t="s">
        <v>4638</v>
      </c>
    </row>
    <row r="131" spans="1:9">
      <c r="A131" s="69" t="s">
        <v>5444</v>
      </c>
      <c r="B131" t="s">
        <v>4371</v>
      </c>
      <c r="C131" t="s">
        <v>3359</v>
      </c>
      <c r="D131" t="s">
        <v>3047</v>
      </c>
      <c r="E131" t="s">
        <v>3297</v>
      </c>
      <c r="F131" t="s">
        <v>3360</v>
      </c>
      <c r="G131" t="s">
        <v>5857</v>
      </c>
      <c r="H131" t="s">
        <v>214</v>
      </c>
      <c r="I131" t="s">
        <v>4638</v>
      </c>
    </row>
    <row r="132" spans="1:9">
      <c r="A132" s="69" t="s">
        <v>5444</v>
      </c>
      <c r="B132" t="s">
        <v>4371</v>
      </c>
      <c r="C132" t="s">
        <v>3361</v>
      </c>
      <c r="D132" t="s">
        <v>3047</v>
      </c>
      <c r="E132" t="s">
        <v>214</v>
      </c>
      <c r="G132" t="s">
        <v>5857</v>
      </c>
      <c r="H132" t="s">
        <v>214</v>
      </c>
      <c r="I132" t="s">
        <v>4638</v>
      </c>
    </row>
    <row r="133" spans="1:9">
      <c r="A133" s="69" t="s">
        <v>5444</v>
      </c>
      <c r="B133" t="s">
        <v>47</v>
      </c>
      <c r="C133" t="s">
        <v>3363</v>
      </c>
      <c r="D133" t="s">
        <v>3364</v>
      </c>
      <c r="E133" t="s">
        <v>3365</v>
      </c>
      <c r="G133" t="s">
        <v>5857</v>
      </c>
      <c r="H133" t="s">
        <v>214</v>
      </c>
      <c r="I133" t="s">
        <v>4642</v>
      </c>
    </row>
    <row r="134" spans="1:9">
      <c r="A134" s="69" t="s">
        <v>5444</v>
      </c>
      <c r="B134" t="s">
        <v>47</v>
      </c>
      <c r="C134" t="s">
        <v>3368</v>
      </c>
      <c r="D134" t="s">
        <v>3369</v>
      </c>
      <c r="E134" t="s">
        <v>3370</v>
      </c>
      <c r="G134" t="s">
        <v>5857</v>
      </c>
      <c r="H134" t="s">
        <v>214</v>
      </c>
      <c r="I134" t="s">
        <v>4642</v>
      </c>
    </row>
    <row r="135" spans="1:9">
      <c r="A135" s="69" t="s">
        <v>5444</v>
      </c>
      <c r="B135" t="s">
        <v>47</v>
      </c>
      <c r="C135" t="s">
        <v>3371</v>
      </c>
      <c r="D135" t="s">
        <v>3372</v>
      </c>
      <c r="E135" t="s">
        <v>214</v>
      </c>
      <c r="G135" t="s">
        <v>5857</v>
      </c>
      <c r="H135" t="s">
        <v>214</v>
      </c>
      <c r="I135" t="s">
        <v>4642</v>
      </c>
    </row>
    <row r="136" spans="1:9">
      <c r="A136" s="69" t="s">
        <v>5444</v>
      </c>
      <c r="B136" t="s">
        <v>47</v>
      </c>
      <c r="C136" t="s">
        <v>3375</v>
      </c>
      <c r="D136" t="s">
        <v>3376</v>
      </c>
      <c r="E136" t="s">
        <v>214</v>
      </c>
      <c r="G136" t="s">
        <v>5857</v>
      </c>
      <c r="H136" t="s">
        <v>214</v>
      </c>
      <c r="I136" t="s">
        <v>4642</v>
      </c>
    </row>
    <row r="137" spans="1:9">
      <c r="A137" s="69" t="s">
        <v>5444</v>
      </c>
      <c r="B137" t="s">
        <v>47</v>
      </c>
      <c r="C137" t="s">
        <v>3377</v>
      </c>
      <c r="D137" t="s">
        <v>3372</v>
      </c>
      <c r="E137" t="s">
        <v>214</v>
      </c>
      <c r="G137" t="s">
        <v>5857</v>
      </c>
      <c r="H137" t="s">
        <v>214</v>
      </c>
      <c r="I137" t="s">
        <v>4642</v>
      </c>
    </row>
    <row r="138" spans="1:9">
      <c r="A138" s="69" t="s">
        <v>5444</v>
      </c>
      <c r="B138" t="s">
        <v>47</v>
      </c>
      <c r="C138" t="s">
        <v>3378</v>
      </c>
      <c r="D138" t="s">
        <v>3372</v>
      </c>
      <c r="E138" t="s">
        <v>214</v>
      </c>
      <c r="G138" t="s">
        <v>5857</v>
      </c>
      <c r="H138" t="s">
        <v>214</v>
      </c>
      <c r="I138" t="s">
        <v>4642</v>
      </c>
    </row>
    <row r="139" spans="1:9">
      <c r="A139" s="69" t="s">
        <v>5444</v>
      </c>
      <c r="B139" t="s">
        <v>50</v>
      </c>
      <c r="C139" t="s">
        <v>3380</v>
      </c>
      <c r="D139" t="s">
        <v>26</v>
      </c>
      <c r="E139" t="s">
        <v>214</v>
      </c>
      <c r="G139" t="s">
        <v>5857</v>
      </c>
      <c r="H139" t="s">
        <v>214</v>
      </c>
      <c r="I139" t="s">
        <v>4646</v>
      </c>
    </row>
    <row r="140" spans="1:9">
      <c r="A140" s="69" t="s">
        <v>5444</v>
      </c>
      <c r="B140" t="s">
        <v>50</v>
      </c>
      <c r="C140" t="s">
        <v>3022</v>
      </c>
      <c r="D140" t="s">
        <v>26</v>
      </c>
      <c r="E140" t="s">
        <v>2921</v>
      </c>
      <c r="G140" t="s">
        <v>5857</v>
      </c>
      <c r="H140" t="s">
        <v>3624</v>
      </c>
      <c r="I140" t="s">
        <v>4646</v>
      </c>
    </row>
    <row r="141" spans="1:9">
      <c r="A141" s="69" t="s">
        <v>5444</v>
      </c>
      <c r="B141" t="s">
        <v>50</v>
      </c>
      <c r="C141" t="s">
        <v>3023</v>
      </c>
      <c r="D141" t="s">
        <v>26</v>
      </c>
      <c r="E141" t="s">
        <v>2921</v>
      </c>
      <c r="G141" t="s">
        <v>5857</v>
      </c>
      <c r="H141" t="s">
        <v>3624</v>
      </c>
      <c r="I141" t="s">
        <v>4646</v>
      </c>
    </row>
    <row r="142" spans="1:9">
      <c r="A142" s="69" t="s">
        <v>5444</v>
      </c>
      <c r="B142" t="s">
        <v>50</v>
      </c>
      <c r="C142" t="s">
        <v>3024</v>
      </c>
      <c r="D142" t="s">
        <v>26</v>
      </c>
      <c r="E142" t="s">
        <v>2921</v>
      </c>
      <c r="G142" t="s">
        <v>5857</v>
      </c>
      <c r="H142" t="s">
        <v>3624</v>
      </c>
      <c r="I142" t="s">
        <v>4646</v>
      </c>
    </row>
    <row r="143" spans="1:9">
      <c r="A143" s="69" t="s">
        <v>5444</v>
      </c>
      <c r="B143" t="s">
        <v>50</v>
      </c>
      <c r="C143" t="s">
        <v>3025</v>
      </c>
      <c r="D143" t="s">
        <v>26</v>
      </c>
      <c r="E143" t="s">
        <v>2921</v>
      </c>
      <c r="G143" t="s">
        <v>5857</v>
      </c>
      <c r="H143" t="s">
        <v>3624</v>
      </c>
      <c r="I143" t="s">
        <v>4646</v>
      </c>
    </row>
    <row r="144" spans="1:9">
      <c r="A144" s="69" t="s">
        <v>5444</v>
      </c>
      <c r="B144" t="s">
        <v>50</v>
      </c>
      <c r="C144" t="s">
        <v>3381</v>
      </c>
      <c r="D144" t="s">
        <v>51</v>
      </c>
      <c r="E144" t="s">
        <v>214</v>
      </c>
      <c r="F144" t="s">
        <v>3382</v>
      </c>
      <c r="G144" t="s">
        <v>5857</v>
      </c>
      <c r="H144" t="s">
        <v>214</v>
      </c>
      <c r="I144" t="s">
        <v>4646</v>
      </c>
    </row>
    <row r="145" spans="1:9">
      <c r="A145" s="69" t="s">
        <v>5444</v>
      </c>
      <c r="B145" t="s">
        <v>50</v>
      </c>
      <c r="C145" t="s">
        <v>3383</v>
      </c>
      <c r="D145" t="s">
        <v>51</v>
      </c>
      <c r="E145" t="s">
        <v>214</v>
      </c>
      <c r="G145" t="s">
        <v>5857</v>
      </c>
      <c r="H145" t="s">
        <v>214</v>
      </c>
      <c r="I145" t="s">
        <v>4646</v>
      </c>
    </row>
    <row r="146" spans="1:9">
      <c r="A146" s="69" t="s">
        <v>5444</v>
      </c>
      <c r="B146" t="s">
        <v>61</v>
      </c>
      <c r="C146" t="s">
        <v>3385</v>
      </c>
      <c r="D146" t="s">
        <v>75</v>
      </c>
      <c r="E146" t="s">
        <v>214</v>
      </c>
      <c r="G146" t="s">
        <v>5857</v>
      </c>
      <c r="H146" t="s">
        <v>214</v>
      </c>
      <c r="I146" t="s">
        <v>4648</v>
      </c>
    </row>
    <row r="147" spans="1:9">
      <c r="A147" s="69" t="s">
        <v>5444</v>
      </c>
      <c r="B147" t="s">
        <v>61</v>
      </c>
      <c r="C147" t="s">
        <v>3386</v>
      </c>
      <c r="D147" t="s">
        <v>3387</v>
      </c>
      <c r="E147" t="s">
        <v>3365</v>
      </c>
      <c r="G147" t="s">
        <v>5857</v>
      </c>
      <c r="H147" t="s">
        <v>214</v>
      </c>
      <c r="I147" t="s">
        <v>4648</v>
      </c>
    </row>
    <row r="148" spans="1:9">
      <c r="A148" s="69" t="s">
        <v>5444</v>
      </c>
      <c r="B148" t="s">
        <v>61</v>
      </c>
      <c r="C148" t="s">
        <v>3388</v>
      </c>
      <c r="D148" t="s">
        <v>75</v>
      </c>
      <c r="E148" t="s">
        <v>3389</v>
      </c>
      <c r="F148" t="s">
        <v>3390</v>
      </c>
      <c r="G148" t="s">
        <v>5857</v>
      </c>
      <c r="H148" t="s">
        <v>214</v>
      </c>
      <c r="I148" t="s">
        <v>4648</v>
      </c>
    </row>
    <row r="149" spans="1:9">
      <c r="A149" s="69" t="s">
        <v>5444</v>
      </c>
      <c r="B149" t="s">
        <v>61</v>
      </c>
      <c r="C149" t="s">
        <v>3027</v>
      </c>
      <c r="D149" t="s">
        <v>3020</v>
      </c>
      <c r="E149" t="s">
        <v>3028</v>
      </c>
      <c r="G149" t="s">
        <v>5857</v>
      </c>
      <c r="H149" t="s">
        <v>214</v>
      </c>
      <c r="I149" t="s">
        <v>4648</v>
      </c>
    </row>
    <row r="150" spans="1:9">
      <c r="A150" s="69" t="s">
        <v>5444</v>
      </c>
      <c r="B150" t="s">
        <v>61</v>
      </c>
      <c r="C150" t="s">
        <v>3030</v>
      </c>
      <c r="D150" t="s">
        <v>3020</v>
      </c>
      <c r="E150" t="s">
        <v>2921</v>
      </c>
      <c r="G150" t="s">
        <v>5857</v>
      </c>
      <c r="H150" t="s">
        <v>3624</v>
      </c>
      <c r="I150" t="s">
        <v>4648</v>
      </c>
    </row>
    <row r="151" spans="1:9">
      <c r="A151" s="69" t="s">
        <v>5444</v>
      </c>
      <c r="B151" t="s">
        <v>61</v>
      </c>
      <c r="C151" t="s">
        <v>3031</v>
      </c>
      <c r="D151" t="s">
        <v>3020</v>
      </c>
      <c r="E151" t="s">
        <v>2921</v>
      </c>
      <c r="G151" t="s">
        <v>5857</v>
      </c>
      <c r="H151" t="s">
        <v>3624</v>
      </c>
      <c r="I151" t="s">
        <v>4648</v>
      </c>
    </row>
    <row r="152" spans="1:9">
      <c r="A152" s="69" t="s">
        <v>5444</v>
      </c>
      <c r="B152" t="s">
        <v>61</v>
      </c>
      <c r="C152" t="s">
        <v>3032</v>
      </c>
      <c r="D152" t="s">
        <v>3020</v>
      </c>
      <c r="E152" t="s">
        <v>2921</v>
      </c>
      <c r="G152" t="s">
        <v>5857</v>
      </c>
      <c r="H152" t="s">
        <v>3624</v>
      </c>
      <c r="I152" t="s">
        <v>4648</v>
      </c>
    </row>
    <row r="153" spans="1:9">
      <c r="A153" s="69" t="s">
        <v>5444</v>
      </c>
      <c r="B153" t="s">
        <v>61</v>
      </c>
      <c r="C153" t="s">
        <v>3391</v>
      </c>
      <c r="D153" t="s">
        <v>75</v>
      </c>
      <c r="E153" t="s">
        <v>3083</v>
      </c>
      <c r="G153" t="s">
        <v>5857</v>
      </c>
      <c r="H153" t="s">
        <v>3083</v>
      </c>
      <c r="I153" t="s">
        <v>4648</v>
      </c>
    </row>
    <row r="154" spans="1:9">
      <c r="A154" s="69" t="s">
        <v>5444</v>
      </c>
      <c r="B154" t="s">
        <v>61</v>
      </c>
      <c r="C154" t="s">
        <v>3392</v>
      </c>
      <c r="D154" t="s">
        <v>84</v>
      </c>
      <c r="E154" t="s">
        <v>214</v>
      </c>
      <c r="G154" t="s">
        <v>5857</v>
      </c>
      <c r="H154" t="s">
        <v>214</v>
      </c>
      <c r="I154" t="s">
        <v>4648</v>
      </c>
    </row>
    <row r="155" spans="1:9">
      <c r="A155" s="69" t="s">
        <v>5444</v>
      </c>
      <c r="B155" t="s">
        <v>61</v>
      </c>
      <c r="C155" t="s">
        <v>3393</v>
      </c>
      <c r="D155" t="s">
        <v>3387</v>
      </c>
      <c r="E155" t="s">
        <v>214</v>
      </c>
      <c r="G155" t="s">
        <v>5857</v>
      </c>
      <c r="H155" t="s">
        <v>214</v>
      </c>
      <c r="I155" t="s">
        <v>4648</v>
      </c>
    </row>
    <row r="156" spans="1:9">
      <c r="A156" s="69" t="s">
        <v>5444</v>
      </c>
      <c r="B156" t="s">
        <v>74</v>
      </c>
      <c r="C156" t="s">
        <v>3395</v>
      </c>
      <c r="D156" t="s">
        <v>3020</v>
      </c>
      <c r="E156" t="s">
        <v>3083</v>
      </c>
      <c r="G156" t="s">
        <v>5857</v>
      </c>
      <c r="H156" t="s">
        <v>3083</v>
      </c>
      <c r="I156" t="s">
        <v>4650</v>
      </c>
    </row>
    <row r="157" spans="1:9">
      <c r="A157" s="69" t="s">
        <v>5444</v>
      </c>
      <c r="B157" t="s">
        <v>74</v>
      </c>
      <c r="C157" t="s">
        <v>3396</v>
      </c>
      <c r="D157" t="s">
        <v>3020</v>
      </c>
      <c r="E157" t="s">
        <v>3397</v>
      </c>
      <c r="G157" t="s">
        <v>5857</v>
      </c>
      <c r="H157" t="s">
        <v>3083</v>
      </c>
      <c r="I157" t="s">
        <v>4650</v>
      </c>
    </row>
    <row r="158" spans="1:9">
      <c r="A158" s="69" t="s">
        <v>5444</v>
      </c>
      <c r="B158" t="s">
        <v>74</v>
      </c>
      <c r="C158" t="s">
        <v>3398</v>
      </c>
      <c r="D158" t="s">
        <v>75</v>
      </c>
      <c r="E158" t="s">
        <v>214</v>
      </c>
      <c r="G158" t="s">
        <v>5857</v>
      </c>
      <c r="H158" t="s">
        <v>214</v>
      </c>
      <c r="I158" t="s">
        <v>4650</v>
      </c>
    </row>
    <row r="159" spans="1:9">
      <c r="A159" s="69" t="s">
        <v>5444</v>
      </c>
      <c r="B159" t="s">
        <v>74</v>
      </c>
      <c r="C159" t="s">
        <v>3399</v>
      </c>
      <c r="D159" t="s">
        <v>75</v>
      </c>
      <c r="E159" t="s">
        <v>214</v>
      </c>
      <c r="G159" t="s">
        <v>5857</v>
      </c>
      <c r="H159" t="s">
        <v>214</v>
      </c>
      <c r="I159" t="s">
        <v>4650</v>
      </c>
    </row>
    <row r="160" spans="1:9">
      <c r="A160" s="69" t="s">
        <v>5444</v>
      </c>
      <c r="B160" t="s">
        <v>74</v>
      </c>
      <c r="C160" t="s">
        <v>3400</v>
      </c>
      <c r="D160" t="s">
        <v>51</v>
      </c>
      <c r="E160" t="s">
        <v>214</v>
      </c>
      <c r="G160" t="s">
        <v>5857</v>
      </c>
      <c r="H160" t="s">
        <v>214</v>
      </c>
      <c r="I160" t="s">
        <v>4650</v>
      </c>
    </row>
    <row r="161" spans="1:9">
      <c r="A161" s="69" t="s">
        <v>5444</v>
      </c>
      <c r="B161" t="s">
        <v>74</v>
      </c>
      <c r="C161" t="s">
        <v>3401</v>
      </c>
      <c r="D161" t="s">
        <v>76</v>
      </c>
      <c r="E161" t="s">
        <v>3083</v>
      </c>
      <c r="G161" t="s">
        <v>5857</v>
      </c>
      <c r="H161" t="s">
        <v>3083</v>
      </c>
      <c r="I161" t="s">
        <v>4650</v>
      </c>
    </row>
    <row r="162" spans="1:9">
      <c r="A162" s="69" t="s">
        <v>5444</v>
      </c>
      <c r="B162" t="s">
        <v>74</v>
      </c>
      <c r="C162" t="s">
        <v>3402</v>
      </c>
      <c r="D162" t="s">
        <v>76</v>
      </c>
      <c r="E162" t="s">
        <v>3083</v>
      </c>
      <c r="G162" t="s">
        <v>5857</v>
      </c>
      <c r="H162" t="s">
        <v>3083</v>
      </c>
      <c r="I162" t="s">
        <v>4650</v>
      </c>
    </row>
    <row r="163" spans="1:9">
      <c r="A163" s="69" t="s">
        <v>5444</v>
      </c>
      <c r="B163" t="s">
        <v>74</v>
      </c>
      <c r="C163" t="s">
        <v>3037</v>
      </c>
      <c r="D163" t="s">
        <v>3020</v>
      </c>
      <c r="E163" t="s">
        <v>2921</v>
      </c>
      <c r="G163" t="s">
        <v>5857</v>
      </c>
      <c r="H163" t="s">
        <v>3624</v>
      </c>
      <c r="I163" t="s">
        <v>4650</v>
      </c>
    </row>
    <row r="164" spans="1:9">
      <c r="A164" s="69" t="s">
        <v>5444</v>
      </c>
      <c r="B164" t="s">
        <v>74</v>
      </c>
      <c r="C164" t="s">
        <v>3403</v>
      </c>
      <c r="D164" t="s">
        <v>76</v>
      </c>
      <c r="E164" t="s">
        <v>214</v>
      </c>
      <c r="F164" t="s">
        <v>3404</v>
      </c>
      <c r="G164" t="s">
        <v>5857</v>
      </c>
      <c r="H164" t="s">
        <v>214</v>
      </c>
      <c r="I164" t="s">
        <v>4650</v>
      </c>
    </row>
    <row r="165" spans="1:9">
      <c r="A165" s="69" t="s">
        <v>5444</v>
      </c>
      <c r="B165" t="s">
        <v>74</v>
      </c>
      <c r="C165" t="s">
        <v>3038</v>
      </c>
      <c r="D165" t="s">
        <v>3020</v>
      </c>
      <c r="E165" t="s">
        <v>2921</v>
      </c>
      <c r="G165" t="s">
        <v>5857</v>
      </c>
      <c r="H165" t="s">
        <v>3624</v>
      </c>
      <c r="I165" t="s">
        <v>4650</v>
      </c>
    </row>
    <row r="166" spans="1:9">
      <c r="A166" s="69" t="s">
        <v>5444</v>
      </c>
      <c r="B166" t="s">
        <v>82</v>
      </c>
      <c r="C166" t="s">
        <v>3406</v>
      </c>
      <c r="D166" t="s">
        <v>83</v>
      </c>
      <c r="E166" t="s">
        <v>214</v>
      </c>
      <c r="G166" t="s">
        <v>5857</v>
      </c>
      <c r="H166" t="s">
        <v>214</v>
      </c>
      <c r="I166" t="s">
        <v>4654</v>
      </c>
    </row>
    <row r="167" spans="1:9">
      <c r="A167" s="69" t="s">
        <v>5444</v>
      </c>
      <c r="B167" t="s">
        <v>82</v>
      </c>
      <c r="C167" t="s">
        <v>3407</v>
      </c>
      <c r="D167" t="s">
        <v>85</v>
      </c>
      <c r="E167" t="s">
        <v>214</v>
      </c>
      <c r="G167" t="s">
        <v>5857</v>
      </c>
      <c r="H167" t="s">
        <v>214</v>
      </c>
      <c r="I167" t="s">
        <v>4654</v>
      </c>
    </row>
    <row r="168" spans="1:9">
      <c r="A168" s="69" t="s">
        <v>5444</v>
      </c>
      <c r="B168" t="s">
        <v>87</v>
      </c>
      <c r="C168" t="s">
        <v>3040</v>
      </c>
      <c r="D168" t="s">
        <v>3041</v>
      </c>
      <c r="E168" t="s">
        <v>2925</v>
      </c>
      <c r="F168" t="s">
        <v>3042</v>
      </c>
      <c r="G168" t="s">
        <v>5857</v>
      </c>
      <c r="H168" t="s">
        <v>2918</v>
      </c>
      <c r="I168" t="s">
        <v>4658</v>
      </c>
    </row>
    <row r="169" spans="1:9">
      <c r="A169" s="69" t="s">
        <v>5444</v>
      </c>
      <c r="B169" t="s">
        <v>87</v>
      </c>
      <c r="C169" t="s">
        <v>3043</v>
      </c>
      <c r="D169" t="s">
        <v>3044</v>
      </c>
      <c r="E169" t="s">
        <v>2925</v>
      </c>
      <c r="F169" t="s">
        <v>3045</v>
      </c>
      <c r="G169" t="s">
        <v>5857</v>
      </c>
      <c r="H169" t="s">
        <v>2918</v>
      </c>
      <c r="I169" t="s">
        <v>4658</v>
      </c>
    </row>
    <row r="170" spans="1:9">
      <c r="A170" s="69" t="s">
        <v>5444</v>
      </c>
      <c r="B170" t="s">
        <v>87</v>
      </c>
      <c r="C170" t="s">
        <v>3416</v>
      </c>
      <c r="D170" t="s">
        <v>3041</v>
      </c>
      <c r="E170" t="s">
        <v>3083</v>
      </c>
      <c r="F170" t="s">
        <v>3417</v>
      </c>
      <c r="G170" t="s">
        <v>5857</v>
      </c>
      <c r="H170" t="s">
        <v>3083</v>
      </c>
      <c r="I170" t="s">
        <v>4658</v>
      </c>
    </row>
    <row r="171" spans="1:9">
      <c r="A171" s="69" t="s">
        <v>5444</v>
      </c>
      <c r="B171" t="s">
        <v>87</v>
      </c>
      <c r="C171" t="s">
        <v>3418</v>
      </c>
      <c r="D171" t="s">
        <v>89</v>
      </c>
      <c r="E171" t="s">
        <v>214</v>
      </c>
      <c r="F171" t="s">
        <v>3419</v>
      </c>
      <c r="G171" t="s">
        <v>5857</v>
      </c>
      <c r="H171" t="s">
        <v>214</v>
      </c>
      <c r="I171" t="s">
        <v>4658</v>
      </c>
    </row>
    <row r="172" spans="1:9">
      <c r="A172" s="69" t="s">
        <v>5444</v>
      </c>
      <c r="B172" t="s">
        <v>87</v>
      </c>
      <c r="C172" t="s">
        <v>3420</v>
      </c>
      <c r="D172" t="s">
        <v>3421</v>
      </c>
      <c r="E172" t="s">
        <v>214</v>
      </c>
      <c r="F172" t="s">
        <v>3422</v>
      </c>
      <c r="G172" t="s">
        <v>5857</v>
      </c>
      <c r="H172" t="s">
        <v>214</v>
      </c>
      <c r="I172" t="s">
        <v>4658</v>
      </c>
    </row>
    <row r="173" spans="1:9">
      <c r="A173" s="69" t="s">
        <v>5444</v>
      </c>
      <c r="B173" t="s">
        <v>87</v>
      </c>
      <c r="C173" t="s">
        <v>3051</v>
      </c>
      <c r="D173" t="s">
        <v>89</v>
      </c>
      <c r="E173" t="s">
        <v>2925</v>
      </c>
      <c r="F173" t="s">
        <v>3052</v>
      </c>
      <c r="G173" t="s">
        <v>5857</v>
      </c>
      <c r="H173" t="s">
        <v>2918</v>
      </c>
      <c r="I173" t="s">
        <v>4658</v>
      </c>
    </row>
    <row r="174" spans="1:9">
      <c r="A174" s="69" t="s">
        <v>5444</v>
      </c>
      <c r="B174" t="s">
        <v>87</v>
      </c>
      <c r="C174" t="s">
        <v>3424</v>
      </c>
      <c r="D174" t="s">
        <v>3421</v>
      </c>
      <c r="E174" t="s">
        <v>1902</v>
      </c>
      <c r="G174" t="s">
        <v>5857</v>
      </c>
      <c r="H174" t="s">
        <v>214</v>
      </c>
      <c r="I174" t="s">
        <v>4658</v>
      </c>
    </row>
    <row r="175" spans="1:9">
      <c r="A175" s="69" t="s">
        <v>5444</v>
      </c>
      <c r="B175" t="s">
        <v>87</v>
      </c>
      <c r="C175" t="s">
        <v>3057</v>
      </c>
      <c r="D175" t="s">
        <v>3020</v>
      </c>
      <c r="E175" t="s">
        <v>2960</v>
      </c>
      <c r="G175" t="s">
        <v>5857</v>
      </c>
      <c r="H175" t="s">
        <v>2961</v>
      </c>
      <c r="I175" t="s">
        <v>4658</v>
      </c>
    </row>
    <row r="176" spans="1:9">
      <c r="A176" s="69" t="s">
        <v>5444</v>
      </c>
      <c r="B176" t="s">
        <v>87</v>
      </c>
      <c r="C176" t="s">
        <v>3058</v>
      </c>
      <c r="D176" t="s">
        <v>3020</v>
      </c>
      <c r="E176" t="s">
        <v>2925</v>
      </c>
      <c r="G176" t="s">
        <v>5857</v>
      </c>
      <c r="H176" t="s">
        <v>2918</v>
      </c>
      <c r="I176" t="s">
        <v>4658</v>
      </c>
    </row>
    <row r="177" spans="1:9">
      <c r="A177" s="69" t="s">
        <v>5444</v>
      </c>
      <c r="B177" t="s">
        <v>87</v>
      </c>
      <c r="C177" t="s">
        <v>3425</v>
      </c>
      <c r="D177" t="s">
        <v>86</v>
      </c>
      <c r="E177" t="s">
        <v>214</v>
      </c>
      <c r="G177" t="s">
        <v>5857</v>
      </c>
      <c r="H177" t="s">
        <v>214</v>
      </c>
      <c r="I177" t="s">
        <v>4658</v>
      </c>
    </row>
    <row r="178" spans="1:9">
      <c r="A178" s="69" t="s">
        <v>5444</v>
      </c>
      <c r="B178" t="s">
        <v>87</v>
      </c>
      <c r="C178" t="s">
        <v>3059</v>
      </c>
      <c r="D178" t="s">
        <v>3060</v>
      </c>
      <c r="E178" t="s">
        <v>2921</v>
      </c>
      <c r="G178" t="s">
        <v>5857</v>
      </c>
      <c r="H178" t="s">
        <v>3624</v>
      </c>
      <c r="I178" t="s">
        <v>4658</v>
      </c>
    </row>
    <row r="179" spans="1:9">
      <c r="A179" s="69" t="s">
        <v>5444</v>
      </c>
      <c r="B179" t="s">
        <v>87</v>
      </c>
      <c r="C179" t="s">
        <v>3059</v>
      </c>
      <c r="D179" t="s">
        <v>3060</v>
      </c>
      <c r="E179" t="s">
        <v>2921</v>
      </c>
      <c r="G179" t="s">
        <v>5857</v>
      </c>
      <c r="H179" t="s">
        <v>3624</v>
      </c>
      <c r="I179" t="s">
        <v>4658</v>
      </c>
    </row>
    <row r="180" spans="1:9">
      <c r="A180" s="69" t="s">
        <v>5444</v>
      </c>
      <c r="B180" t="s">
        <v>88</v>
      </c>
      <c r="C180" t="s">
        <v>3427</v>
      </c>
      <c r="D180" t="s">
        <v>91</v>
      </c>
      <c r="E180" t="s">
        <v>3083</v>
      </c>
      <c r="G180" t="s">
        <v>5857</v>
      </c>
      <c r="H180" t="s">
        <v>3083</v>
      </c>
      <c r="I180" t="s">
        <v>4662</v>
      </c>
    </row>
    <row r="181" spans="1:9">
      <c r="A181" s="69" t="s">
        <v>5444</v>
      </c>
      <c r="B181" t="s">
        <v>88</v>
      </c>
      <c r="C181" t="s">
        <v>3428</v>
      </c>
      <c r="D181" t="s">
        <v>89</v>
      </c>
      <c r="E181" t="s">
        <v>3083</v>
      </c>
      <c r="F181" t="s">
        <v>3429</v>
      </c>
      <c r="G181" t="s">
        <v>5857</v>
      </c>
      <c r="H181" t="s">
        <v>3083</v>
      </c>
      <c r="I181" t="s">
        <v>4662</v>
      </c>
    </row>
    <row r="182" spans="1:9">
      <c r="A182" s="69" t="s">
        <v>5444</v>
      </c>
      <c r="B182" t="s">
        <v>88</v>
      </c>
      <c r="C182" t="s">
        <v>3062</v>
      </c>
      <c r="D182" t="s">
        <v>3020</v>
      </c>
      <c r="E182" t="s">
        <v>2925</v>
      </c>
      <c r="G182" t="s">
        <v>5857</v>
      </c>
      <c r="H182" t="s">
        <v>2918</v>
      </c>
      <c r="I182" t="s">
        <v>4662</v>
      </c>
    </row>
    <row r="183" spans="1:9">
      <c r="A183" s="69" t="s">
        <v>5444</v>
      </c>
      <c r="B183" t="s">
        <v>88</v>
      </c>
      <c r="C183" t="s">
        <v>3430</v>
      </c>
      <c r="D183" t="s">
        <v>90</v>
      </c>
      <c r="E183" t="s">
        <v>3083</v>
      </c>
      <c r="F183" t="s">
        <v>3431</v>
      </c>
      <c r="G183" t="s">
        <v>5857</v>
      </c>
      <c r="H183" t="s">
        <v>3083</v>
      </c>
      <c r="I183" t="s">
        <v>4662</v>
      </c>
    </row>
    <row r="184" spans="1:9">
      <c r="A184" s="69" t="s">
        <v>5444</v>
      </c>
      <c r="B184" t="s">
        <v>88</v>
      </c>
      <c r="C184" t="s">
        <v>3432</v>
      </c>
      <c r="D184" t="s">
        <v>90</v>
      </c>
      <c r="E184" t="s">
        <v>3083</v>
      </c>
      <c r="F184" t="s">
        <v>3433</v>
      </c>
      <c r="G184" t="s">
        <v>5857</v>
      </c>
      <c r="H184" t="s">
        <v>3083</v>
      </c>
      <c r="I184" t="s">
        <v>4662</v>
      </c>
    </row>
    <row r="185" spans="1:9">
      <c r="A185" s="69" t="s">
        <v>5444</v>
      </c>
      <c r="B185" t="s">
        <v>88</v>
      </c>
      <c r="C185" t="s">
        <v>3434</v>
      </c>
      <c r="D185" t="s">
        <v>89</v>
      </c>
      <c r="E185" t="s">
        <v>214</v>
      </c>
      <c r="G185" t="s">
        <v>5857</v>
      </c>
      <c r="H185" t="s">
        <v>214</v>
      </c>
      <c r="I185" t="s">
        <v>4662</v>
      </c>
    </row>
    <row r="186" spans="1:9">
      <c r="A186" s="69" t="s">
        <v>5444</v>
      </c>
      <c r="B186" t="s">
        <v>93</v>
      </c>
      <c r="C186" t="s">
        <v>3438</v>
      </c>
      <c r="D186" t="s">
        <v>94</v>
      </c>
      <c r="E186" t="s">
        <v>214</v>
      </c>
      <c r="G186" t="s">
        <v>5857</v>
      </c>
      <c r="H186" t="s">
        <v>214</v>
      </c>
      <c r="I186" t="s">
        <v>4666</v>
      </c>
    </row>
    <row r="187" spans="1:9">
      <c r="A187" s="69" t="s">
        <v>5444</v>
      </c>
      <c r="B187" t="s">
        <v>93</v>
      </c>
      <c r="C187" t="s">
        <v>3439</v>
      </c>
      <c r="D187" t="s">
        <v>94</v>
      </c>
      <c r="E187" t="s">
        <v>3083</v>
      </c>
      <c r="F187" t="s">
        <v>3440</v>
      </c>
      <c r="G187" t="s">
        <v>5857</v>
      </c>
      <c r="H187" t="s">
        <v>3083</v>
      </c>
      <c r="I187" t="s">
        <v>4666</v>
      </c>
    </row>
    <row r="188" spans="1:9">
      <c r="A188" s="69" t="s">
        <v>5444</v>
      </c>
      <c r="B188" t="s">
        <v>93</v>
      </c>
      <c r="C188" t="s">
        <v>3441</v>
      </c>
      <c r="D188" t="s">
        <v>95</v>
      </c>
      <c r="E188" t="s">
        <v>3442</v>
      </c>
      <c r="F188" t="s">
        <v>3444</v>
      </c>
      <c r="G188" t="s">
        <v>5857</v>
      </c>
      <c r="H188" t="s">
        <v>3634</v>
      </c>
      <c r="I188" t="s">
        <v>4666</v>
      </c>
    </row>
    <row r="189" spans="1:9">
      <c r="A189" s="69" t="s">
        <v>5444</v>
      </c>
      <c r="B189" t="s">
        <v>93</v>
      </c>
      <c r="C189" t="s">
        <v>3445</v>
      </c>
      <c r="D189" t="s">
        <v>95</v>
      </c>
      <c r="E189" t="s">
        <v>3297</v>
      </c>
      <c r="F189" t="s">
        <v>3446</v>
      </c>
      <c r="G189" t="s">
        <v>5857</v>
      </c>
      <c r="H189" t="s">
        <v>214</v>
      </c>
      <c r="I189" t="s">
        <v>4666</v>
      </c>
    </row>
    <row r="190" spans="1:9">
      <c r="A190" s="69" t="s">
        <v>5444</v>
      </c>
      <c r="B190" t="s">
        <v>93</v>
      </c>
      <c r="C190" t="s">
        <v>3447</v>
      </c>
      <c r="D190" t="s">
        <v>94</v>
      </c>
      <c r="E190" t="s">
        <v>3448</v>
      </c>
      <c r="G190" t="s">
        <v>5857</v>
      </c>
      <c r="H190" t="s">
        <v>214</v>
      </c>
      <c r="I190" t="s">
        <v>4666</v>
      </c>
    </row>
    <row r="191" spans="1:9">
      <c r="A191" s="69" t="s">
        <v>5444</v>
      </c>
      <c r="B191" t="s">
        <v>93</v>
      </c>
      <c r="C191" t="s">
        <v>3449</v>
      </c>
      <c r="D191" t="s">
        <v>94</v>
      </c>
      <c r="E191" t="s">
        <v>3450</v>
      </c>
      <c r="F191" t="s">
        <v>3451</v>
      </c>
      <c r="G191" t="s">
        <v>5857</v>
      </c>
      <c r="H191" t="s">
        <v>214</v>
      </c>
      <c r="I191" t="s">
        <v>4666</v>
      </c>
    </row>
    <row r="192" spans="1:9">
      <c r="A192" s="69" t="s">
        <v>5444</v>
      </c>
      <c r="B192" t="s">
        <v>93</v>
      </c>
      <c r="C192" t="s">
        <v>3452</v>
      </c>
      <c r="D192" t="s">
        <v>94</v>
      </c>
      <c r="E192" t="s">
        <v>3453</v>
      </c>
      <c r="F192" t="s">
        <v>3454</v>
      </c>
      <c r="G192" t="s">
        <v>5857</v>
      </c>
      <c r="H192" t="s">
        <v>214</v>
      </c>
      <c r="I192" t="s">
        <v>4666</v>
      </c>
    </row>
    <row r="193" spans="1:11">
      <c r="A193" s="69" t="s">
        <v>5444</v>
      </c>
      <c r="B193" t="s">
        <v>99</v>
      </c>
      <c r="C193" t="s">
        <v>3074</v>
      </c>
      <c r="D193" t="s">
        <v>3020</v>
      </c>
      <c r="E193" t="s">
        <v>2925</v>
      </c>
      <c r="F193" t="s">
        <v>3075</v>
      </c>
      <c r="G193" t="s">
        <v>5857</v>
      </c>
      <c r="H193" t="s">
        <v>2918</v>
      </c>
      <c r="I193" t="s">
        <v>4670</v>
      </c>
    </row>
    <row r="194" spans="1:11">
      <c r="A194" s="69" t="s">
        <v>5444</v>
      </c>
      <c r="B194" t="s">
        <v>99</v>
      </c>
      <c r="C194" t="s">
        <v>3456</v>
      </c>
      <c r="D194" t="s">
        <v>100</v>
      </c>
      <c r="E194" t="s">
        <v>3457</v>
      </c>
      <c r="F194" t="s">
        <v>3458</v>
      </c>
      <c r="G194" t="s">
        <v>5857</v>
      </c>
      <c r="H194" t="s">
        <v>214</v>
      </c>
      <c r="I194" t="s">
        <v>4670</v>
      </c>
    </row>
    <row r="195" spans="1:11">
      <c r="A195" s="69" t="s">
        <v>5444</v>
      </c>
      <c r="B195" t="s">
        <v>99</v>
      </c>
      <c r="C195" t="s">
        <v>3076</v>
      </c>
      <c r="D195" t="s">
        <v>103</v>
      </c>
      <c r="E195" t="s">
        <v>2921</v>
      </c>
      <c r="G195" t="s">
        <v>5857</v>
      </c>
      <c r="H195" t="s">
        <v>3624</v>
      </c>
      <c r="I195" t="s">
        <v>4670</v>
      </c>
    </row>
    <row r="196" spans="1:11">
      <c r="A196" s="69" t="s">
        <v>5444</v>
      </c>
      <c r="B196" t="s">
        <v>99</v>
      </c>
      <c r="C196" t="s">
        <v>3077</v>
      </c>
      <c r="D196" t="s">
        <v>101</v>
      </c>
      <c r="E196" t="s">
        <v>3078</v>
      </c>
      <c r="F196" t="s">
        <v>3079</v>
      </c>
      <c r="G196" t="s">
        <v>5857</v>
      </c>
      <c r="H196" t="s">
        <v>3623</v>
      </c>
      <c r="I196" t="s">
        <v>4670</v>
      </c>
    </row>
    <row r="197" spans="1:11">
      <c r="A197" s="69" t="s">
        <v>5444</v>
      </c>
      <c r="B197" t="s">
        <v>99</v>
      </c>
      <c r="C197" t="s">
        <v>3080</v>
      </c>
      <c r="D197" t="s">
        <v>3020</v>
      </c>
      <c r="E197" t="s">
        <v>2921</v>
      </c>
      <c r="G197" t="s">
        <v>5857</v>
      </c>
      <c r="H197" t="s">
        <v>3624</v>
      </c>
      <c r="I197" t="s">
        <v>4670</v>
      </c>
    </row>
    <row r="198" spans="1:11">
      <c r="A198" s="69" t="s">
        <v>5444</v>
      </c>
      <c r="B198" t="s">
        <v>99</v>
      </c>
      <c r="C198" t="s">
        <v>3459</v>
      </c>
      <c r="D198" t="s">
        <v>3020</v>
      </c>
      <c r="E198" t="s">
        <v>214</v>
      </c>
      <c r="G198" t="s">
        <v>5857</v>
      </c>
      <c r="H198" t="s">
        <v>214</v>
      </c>
      <c r="I198" t="s">
        <v>4670</v>
      </c>
    </row>
    <row r="199" spans="1:11">
      <c r="A199" s="69" t="s">
        <v>5174</v>
      </c>
      <c r="B199" t="s">
        <v>79</v>
      </c>
      <c r="C199" t="s">
        <v>3472</v>
      </c>
      <c r="D199" t="s">
        <v>44</v>
      </c>
      <c r="E199" t="s">
        <v>3473</v>
      </c>
      <c r="F199" t="s">
        <v>3474</v>
      </c>
      <c r="G199" t="s">
        <v>5857</v>
      </c>
      <c r="H199" t="s">
        <v>2665</v>
      </c>
      <c r="I199" t="s">
        <v>4623</v>
      </c>
    </row>
    <row r="200" spans="1:11">
      <c r="A200" s="69" t="s">
        <v>4813</v>
      </c>
      <c r="B200" t="s">
        <v>79</v>
      </c>
      <c r="C200" t="s">
        <v>3472</v>
      </c>
      <c r="D200" t="s">
        <v>44</v>
      </c>
      <c r="E200" t="s">
        <v>3473</v>
      </c>
      <c r="F200" t="s">
        <v>3474</v>
      </c>
      <c r="G200" t="s">
        <v>5857</v>
      </c>
      <c r="H200" t="s">
        <v>2665</v>
      </c>
      <c r="I200" t="s">
        <v>4623</v>
      </c>
    </row>
    <row r="201" spans="1:11">
      <c r="A201" s="69" t="s">
        <v>4813</v>
      </c>
      <c r="B201" t="s">
        <v>4371</v>
      </c>
      <c r="C201" t="s">
        <v>3357</v>
      </c>
      <c r="D201" t="s">
        <v>3047</v>
      </c>
      <c r="E201" t="s">
        <v>3358</v>
      </c>
      <c r="G201" t="s">
        <v>5858</v>
      </c>
      <c r="H201" t="s">
        <v>3640</v>
      </c>
      <c r="I201" t="s">
        <v>4638</v>
      </c>
    </row>
    <row r="202" spans="1:11">
      <c r="A202" s="69" t="s">
        <v>5453</v>
      </c>
      <c r="B202" t="s">
        <v>32</v>
      </c>
      <c r="C202" t="s">
        <v>3082</v>
      </c>
      <c r="D202" t="s">
        <v>35</v>
      </c>
      <c r="E202" t="s">
        <v>3083</v>
      </c>
      <c r="F202" t="s">
        <v>3085</v>
      </c>
      <c r="G202" t="s">
        <v>5859</v>
      </c>
      <c r="H202" t="s">
        <v>3083</v>
      </c>
      <c r="I202" t="s">
        <v>4599</v>
      </c>
      <c r="J202" t="s">
        <v>221</v>
      </c>
      <c r="K202" t="s">
        <v>222</v>
      </c>
    </row>
    <row r="203" spans="1:11">
      <c r="A203" s="69" t="s">
        <v>5453</v>
      </c>
      <c r="B203" t="s">
        <v>32</v>
      </c>
      <c r="C203" t="s">
        <v>3090</v>
      </c>
      <c r="D203" t="s">
        <v>42</v>
      </c>
      <c r="E203" t="s">
        <v>3091</v>
      </c>
      <c r="F203" t="s">
        <v>3093</v>
      </c>
      <c r="G203" t="s">
        <v>5857</v>
      </c>
      <c r="H203" t="s">
        <v>214</v>
      </c>
      <c r="I203" t="s">
        <v>4599</v>
      </c>
    </row>
    <row r="204" spans="1:11">
      <c r="A204" s="69" t="s">
        <v>5453</v>
      </c>
      <c r="B204" t="s">
        <v>32</v>
      </c>
      <c r="C204" t="s">
        <v>3094</v>
      </c>
      <c r="D204" t="s">
        <v>42</v>
      </c>
      <c r="E204" t="s">
        <v>3083</v>
      </c>
      <c r="F204" t="s">
        <v>3085</v>
      </c>
      <c r="G204" t="s">
        <v>5859</v>
      </c>
      <c r="H204" t="s">
        <v>3083</v>
      </c>
      <c r="I204" t="s">
        <v>4599</v>
      </c>
      <c r="J204" t="s">
        <v>221</v>
      </c>
      <c r="K204" t="s">
        <v>222</v>
      </c>
    </row>
    <row r="205" spans="1:11">
      <c r="A205" s="69" t="s">
        <v>5453</v>
      </c>
      <c r="B205" t="s">
        <v>32</v>
      </c>
      <c r="C205" t="s">
        <v>3095</v>
      </c>
      <c r="D205" t="s">
        <v>44</v>
      </c>
      <c r="E205" t="s">
        <v>1902</v>
      </c>
      <c r="F205" t="s">
        <v>3096</v>
      </c>
      <c r="G205" t="s">
        <v>5859</v>
      </c>
      <c r="H205" t="s">
        <v>214</v>
      </c>
      <c r="I205" t="s">
        <v>4599</v>
      </c>
      <c r="J205" t="s">
        <v>221</v>
      </c>
      <c r="K205" t="s">
        <v>222</v>
      </c>
    </row>
    <row r="206" spans="1:11">
      <c r="A206" s="69" t="s">
        <v>5453</v>
      </c>
      <c r="B206" t="s">
        <v>32</v>
      </c>
      <c r="C206" t="s">
        <v>3097</v>
      </c>
      <c r="D206" t="s">
        <v>44</v>
      </c>
      <c r="E206" t="s">
        <v>214</v>
      </c>
      <c r="F206" t="s">
        <v>3098</v>
      </c>
      <c r="G206" t="s">
        <v>5859</v>
      </c>
      <c r="H206" t="s">
        <v>214</v>
      </c>
      <c r="I206" t="s">
        <v>4599</v>
      </c>
      <c r="J206" t="s">
        <v>221</v>
      </c>
      <c r="K206" t="s">
        <v>222</v>
      </c>
    </row>
    <row r="207" spans="1:11">
      <c r="A207" s="69" t="s">
        <v>5453</v>
      </c>
      <c r="B207" t="s">
        <v>62</v>
      </c>
      <c r="C207" t="s">
        <v>2915</v>
      </c>
      <c r="D207" t="s">
        <v>35</v>
      </c>
      <c r="E207" t="s">
        <v>2916</v>
      </c>
      <c r="F207" t="s">
        <v>2919</v>
      </c>
      <c r="G207" t="s">
        <v>5859</v>
      </c>
      <c r="H207" t="s">
        <v>214</v>
      </c>
      <c r="I207" t="s">
        <v>4603</v>
      </c>
      <c r="J207" t="s">
        <v>221</v>
      </c>
      <c r="K207" t="s">
        <v>222</v>
      </c>
    </row>
    <row r="208" spans="1:11">
      <c r="A208" s="69" t="s">
        <v>5453</v>
      </c>
      <c r="B208" t="s">
        <v>62</v>
      </c>
      <c r="C208" t="s">
        <v>3103</v>
      </c>
      <c r="D208" t="s">
        <v>35</v>
      </c>
      <c r="E208" t="s">
        <v>3104</v>
      </c>
      <c r="F208" t="s">
        <v>3106</v>
      </c>
      <c r="G208" t="s">
        <v>5857</v>
      </c>
      <c r="H208" t="s">
        <v>214</v>
      </c>
      <c r="I208" t="s">
        <v>4603</v>
      </c>
    </row>
    <row r="209" spans="1:11">
      <c r="A209" s="69" t="s">
        <v>5453</v>
      </c>
      <c r="B209" t="s">
        <v>62</v>
      </c>
      <c r="C209" t="s">
        <v>2920</v>
      </c>
      <c r="D209" t="s">
        <v>36</v>
      </c>
      <c r="E209" t="s">
        <v>2921</v>
      </c>
      <c r="F209" t="s">
        <v>2923</v>
      </c>
      <c r="G209" t="s">
        <v>5859</v>
      </c>
      <c r="H209" t="s">
        <v>3564</v>
      </c>
      <c r="I209" t="s">
        <v>4603</v>
      </c>
      <c r="J209" t="s">
        <v>221</v>
      </c>
      <c r="K209" t="s">
        <v>222</v>
      </c>
    </row>
    <row r="210" spans="1:11">
      <c r="A210" s="69" t="s">
        <v>5453</v>
      </c>
      <c r="B210" t="s">
        <v>62</v>
      </c>
      <c r="C210" t="s">
        <v>3108</v>
      </c>
      <c r="D210" t="s">
        <v>36</v>
      </c>
      <c r="E210" t="s">
        <v>214</v>
      </c>
      <c r="F210" t="s">
        <v>3109</v>
      </c>
      <c r="G210" t="s">
        <v>5859</v>
      </c>
      <c r="H210" t="s">
        <v>214</v>
      </c>
      <c r="I210" t="s">
        <v>4603</v>
      </c>
      <c r="J210" t="s">
        <v>221</v>
      </c>
      <c r="K210" t="s">
        <v>222</v>
      </c>
    </row>
    <row r="211" spans="1:11">
      <c r="A211" s="69" t="s">
        <v>5453</v>
      </c>
      <c r="B211" t="s">
        <v>62</v>
      </c>
      <c r="C211" t="s">
        <v>3117</v>
      </c>
      <c r="D211" t="s">
        <v>42</v>
      </c>
      <c r="E211" t="s">
        <v>214</v>
      </c>
      <c r="F211" t="s">
        <v>3118</v>
      </c>
      <c r="G211" t="s">
        <v>5859</v>
      </c>
      <c r="H211" t="s">
        <v>214</v>
      </c>
      <c r="I211" t="s">
        <v>4603</v>
      </c>
      <c r="J211" t="s">
        <v>221</v>
      </c>
      <c r="K211" t="s">
        <v>222</v>
      </c>
    </row>
    <row r="212" spans="1:11">
      <c r="A212" s="69" t="s">
        <v>5453</v>
      </c>
      <c r="B212" t="s">
        <v>62</v>
      </c>
      <c r="C212" t="s">
        <v>2927</v>
      </c>
      <c r="D212" t="s">
        <v>42</v>
      </c>
      <c r="E212" t="s">
        <v>2921</v>
      </c>
      <c r="F212" t="s">
        <v>2928</v>
      </c>
      <c r="G212" t="s">
        <v>5859</v>
      </c>
      <c r="H212" t="s">
        <v>3564</v>
      </c>
      <c r="I212" t="s">
        <v>4603</v>
      </c>
      <c r="J212" t="s">
        <v>221</v>
      </c>
      <c r="K212" t="s">
        <v>222</v>
      </c>
    </row>
    <row r="213" spans="1:11">
      <c r="A213" s="69" t="s">
        <v>5453</v>
      </c>
      <c r="B213" t="s">
        <v>62</v>
      </c>
      <c r="C213" t="s">
        <v>3122</v>
      </c>
      <c r="D213" t="s">
        <v>44</v>
      </c>
      <c r="E213" t="s">
        <v>214</v>
      </c>
      <c r="F213" t="s">
        <v>3123</v>
      </c>
      <c r="G213" t="s">
        <v>5859</v>
      </c>
      <c r="H213" t="s">
        <v>214</v>
      </c>
      <c r="I213" t="s">
        <v>4603</v>
      </c>
      <c r="J213" t="s">
        <v>221</v>
      </c>
      <c r="K213" t="s">
        <v>222</v>
      </c>
    </row>
    <row r="214" spans="1:11">
      <c r="A214" s="69" t="s">
        <v>5453</v>
      </c>
      <c r="B214" t="s">
        <v>62</v>
      </c>
      <c r="C214" t="s">
        <v>2929</v>
      </c>
      <c r="D214" t="s">
        <v>44</v>
      </c>
      <c r="E214" t="s">
        <v>2921</v>
      </c>
      <c r="G214" t="s">
        <v>5859</v>
      </c>
      <c r="H214" t="s">
        <v>3564</v>
      </c>
      <c r="I214" t="s">
        <v>4603</v>
      </c>
      <c r="J214" t="s">
        <v>221</v>
      </c>
      <c r="K214" t="s">
        <v>222</v>
      </c>
    </row>
    <row r="215" spans="1:11">
      <c r="A215" s="69" t="s">
        <v>5453</v>
      </c>
      <c r="B215" t="s">
        <v>62</v>
      </c>
      <c r="C215" t="s">
        <v>2930</v>
      </c>
      <c r="D215" t="s">
        <v>64</v>
      </c>
      <c r="E215" t="s">
        <v>2921</v>
      </c>
      <c r="G215" t="s">
        <v>5859</v>
      </c>
      <c r="H215" t="s">
        <v>3564</v>
      </c>
      <c r="I215" t="s">
        <v>4603</v>
      </c>
      <c r="J215" t="s">
        <v>221</v>
      </c>
      <c r="K215" t="s">
        <v>222</v>
      </c>
    </row>
    <row r="216" spans="1:11">
      <c r="A216" s="69" t="s">
        <v>5453</v>
      </c>
      <c r="B216" t="s">
        <v>62</v>
      </c>
      <c r="C216" t="s">
        <v>3124</v>
      </c>
      <c r="D216" t="s">
        <v>63</v>
      </c>
      <c r="E216" t="s">
        <v>3083</v>
      </c>
      <c r="F216" t="s">
        <v>3125</v>
      </c>
      <c r="G216" t="s">
        <v>5859</v>
      </c>
      <c r="H216" t="s">
        <v>3083</v>
      </c>
      <c r="I216" t="s">
        <v>4603</v>
      </c>
      <c r="J216" t="s">
        <v>221</v>
      </c>
      <c r="K216" t="s">
        <v>222</v>
      </c>
    </row>
    <row r="217" spans="1:11">
      <c r="A217" s="69" t="s">
        <v>5453</v>
      </c>
      <c r="B217" t="s">
        <v>62</v>
      </c>
      <c r="C217" t="s">
        <v>3126</v>
      </c>
      <c r="D217" t="s">
        <v>64</v>
      </c>
      <c r="E217" t="s">
        <v>3127</v>
      </c>
      <c r="F217" t="s">
        <v>3128</v>
      </c>
      <c r="G217" t="s">
        <v>5859</v>
      </c>
      <c r="H217" t="s">
        <v>214</v>
      </c>
      <c r="I217" t="s">
        <v>4603</v>
      </c>
      <c r="J217" t="s">
        <v>221</v>
      </c>
      <c r="K217" t="s">
        <v>222</v>
      </c>
    </row>
    <row r="218" spans="1:11">
      <c r="A218" s="69" t="s">
        <v>5453</v>
      </c>
      <c r="B218" t="s">
        <v>62</v>
      </c>
      <c r="C218" t="s">
        <v>2948</v>
      </c>
      <c r="D218" t="s">
        <v>42</v>
      </c>
      <c r="E218" t="s">
        <v>2921</v>
      </c>
      <c r="F218" t="s">
        <v>2949</v>
      </c>
      <c r="G218" t="s">
        <v>5859</v>
      </c>
      <c r="H218" t="s">
        <v>3564</v>
      </c>
      <c r="I218" t="s">
        <v>4603</v>
      </c>
      <c r="J218" t="s">
        <v>221</v>
      </c>
      <c r="K218" t="s">
        <v>222</v>
      </c>
    </row>
    <row r="219" spans="1:11">
      <c r="A219" s="69" t="s">
        <v>5453</v>
      </c>
      <c r="B219" t="s">
        <v>62</v>
      </c>
      <c r="C219" t="s">
        <v>3130</v>
      </c>
      <c r="D219" t="s">
        <v>2951</v>
      </c>
      <c r="E219" t="s">
        <v>3083</v>
      </c>
      <c r="G219" t="s">
        <v>5859</v>
      </c>
      <c r="H219" t="s">
        <v>3083</v>
      </c>
      <c r="I219" t="s">
        <v>4603</v>
      </c>
      <c r="J219" t="s">
        <v>221</v>
      </c>
      <c r="K219" t="s">
        <v>222</v>
      </c>
    </row>
    <row r="220" spans="1:11">
      <c r="A220" s="69" t="s">
        <v>5453</v>
      </c>
      <c r="B220" t="s">
        <v>62</v>
      </c>
      <c r="C220" t="s">
        <v>3131</v>
      </c>
      <c r="D220" t="s">
        <v>36</v>
      </c>
      <c r="E220" t="s">
        <v>3083</v>
      </c>
      <c r="G220" t="s">
        <v>5859</v>
      </c>
      <c r="H220" t="s">
        <v>3083</v>
      </c>
      <c r="I220" t="s">
        <v>4603</v>
      </c>
      <c r="J220" t="s">
        <v>221</v>
      </c>
      <c r="K220" t="s">
        <v>222</v>
      </c>
    </row>
    <row r="221" spans="1:11">
      <c r="A221" s="69" t="s">
        <v>5453</v>
      </c>
      <c r="B221" t="s">
        <v>62</v>
      </c>
      <c r="C221" t="s">
        <v>3134</v>
      </c>
      <c r="D221" t="s">
        <v>33</v>
      </c>
      <c r="E221" t="s">
        <v>3083</v>
      </c>
      <c r="G221" t="s">
        <v>5859</v>
      </c>
      <c r="H221" t="s">
        <v>3083</v>
      </c>
      <c r="I221" t="s">
        <v>4603</v>
      </c>
      <c r="J221" t="s">
        <v>221</v>
      </c>
      <c r="K221" t="s">
        <v>222</v>
      </c>
    </row>
    <row r="222" spans="1:11">
      <c r="A222" s="69" t="s">
        <v>5453</v>
      </c>
      <c r="B222" t="s">
        <v>66</v>
      </c>
      <c r="C222" t="s">
        <v>3141</v>
      </c>
      <c r="D222" t="s">
        <v>35</v>
      </c>
      <c r="E222" t="s">
        <v>214</v>
      </c>
      <c r="G222" t="s">
        <v>5859</v>
      </c>
      <c r="H222" t="s">
        <v>214</v>
      </c>
      <c r="I222" t="s">
        <v>4607</v>
      </c>
      <c r="J222" t="s">
        <v>221</v>
      </c>
      <c r="K222" t="s">
        <v>222</v>
      </c>
    </row>
    <row r="223" spans="1:11">
      <c r="A223" s="69" t="s">
        <v>5453</v>
      </c>
      <c r="B223" t="s">
        <v>66</v>
      </c>
      <c r="C223" t="s">
        <v>3144</v>
      </c>
      <c r="D223" t="s">
        <v>35</v>
      </c>
      <c r="E223" t="s">
        <v>214</v>
      </c>
      <c r="F223" t="s">
        <v>3145</v>
      </c>
      <c r="G223" t="s">
        <v>5859</v>
      </c>
      <c r="H223" t="s">
        <v>214</v>
      </c>
      <c r="I223" t="s">
        <v>4607</v>
      </c>
      <c r="J223" t="s">
        <v>221</v>
      </c>
      <c r="K223" t="s">
        <v>222</v>
      </c>
    </row>
    <row r="224" spans="1:11">
      <c r="A224" s="69" t="s">
        <v>5453</v>
      </c>
      <c r="B224" t="s">
        <v>66</v>
      </c>
      <c r="C224" t="s">
        <v>3146</v>
      </c>
      <c r="D224" t="s">
        <v>38</v>
      </c>
      <c r="E224" t="s">
        <v>3147</v>
      </c>
      <c r="F224" t="s">
        <v>3148</v>
      </c>
      <c r="G224" t="s">
        <v>5859</v>
      </c>
      <c r="H224" t="s">
        <v>214</v>
      </c>
      <c r="I224" t="s">
        <v>4607</v>
      </c>
      <c r="J224" t="s">
        <v>221</v>
      </c>
      <c r="K224" t="s">
        <v>222</v>
      </c>
    </row>
    <row r="225" spans="1:11">
      <c r="A225" s="69" t="s">
        <v>5453</v>
      </c>
      <c r="B225" t="s">
        <v>66</v>
      </c>
      <c r="C225" t="s">
        <v>3149</v>
      </c>
      <c r="D225" t="s">
        <v>40</v>
      </c>
      <c r="E225" t="s">
        <v>3150</v>
      </c>
      <c r="F225" t="s">
        <v>3151</v>
      </c>
      <c r="G225" t="s">
        <v>5857</v>
      </c>
      <c r="H225" t="s">
        <v>214</v>
      </c>
      <c r="I225" t="s">
        <v>4607</v>
      </c>
    </row>
    <row r="226" spans="1:11">
      <c r="A226" s="69" t="s">
        <v>5453</v>
      </c>
      <c r="B226" t="s">
        <v>66</v>
      </c>
      <c r="C226" t="s">
        <v>3152</v>
      </c>
      <c r="D226" t="s">
        <v>42</v>
      </c>
      <c r="E226" t="s">
        <v>214</v>
      </c>
      <c r="F226" t="s">
        <v>3153</v>
      </c>
      <c r="G226" t="s">
        <v>5859</v>
      </c>
      <c r="H226" t="s">
        <v>214</v>
      </c>
      <c r="I226" t="s">
        <v>4607</v>
      </c>
      <c r="J226" t="s">
        <v>221</v>
      </c>
      <c r="K226" t="s">
        <v>222</v>
      </c>
    </row>
    <row r="227" spans="1:11">
      <c r="A227" s="69" t="s">
        <v>5453</v>
      </c>
      <c r="B227" t="s">
        <v>66</v>
      </c>
      <c r="C227" t="s">
        <v>3154</v>
      </c>
      <c r="D227" t="s">
        <v>44</v>
      </c>
      <c r="E227" t="s">
        <v>214</v>
      </c>
      <c r="F227" t="s">
        <v>3155</v>
      </c>
      <c r="G227" t="s">
        <v>5859</v>
      </c>
      <c r="H227" t="s">
        <v>214</v>
      </c>
      <c r="I227" t="s">
        <v>4607</v>
      </c>
      <c r="J227" t="s">
        <v>221</v>
      </c>
      <c r="K227" t="s">
        <v>222</v>
      </c>
    </row>
    <row r="228" spans="1:11">
      <c r="A228" s="69" t="s">
        <v>5453</v>
      </c>
      <c r="B228" t="s">
        <v>66</v>
      </c>
      <c r="C228" t="s">
        <v>3156</v>
      </c>
      <c r="D228" t="s">
        <v>44</v>
      </c>
      <c r="E228" t="s">
        <v>214</v>
      </c>
      <c r="F228" t="s">
        <v>3157</v>
      </c>
      <c r="G228" t="s">
        <v>5859</v>
      </c>
      <c r="H228" t="s">
        <v>214</v>
      </c>
      <c r="I228" t="s">
        <v>4607</v>
      </c>
      <c r="J228" t="s">
        <v>221</v>
      </c>
      <c r="K228" t="s">
        <v>222</v>
      </c>
    </row>
    <row r="229" spans="1:11">
      <c r="A229" s="69" t="s">
        <v>5453</v>
      </c>
      <c r="B229" t="s">
        <v>66</v>
      </c>
      <c r="C229" t="s">
        <v>3158</v>
      </c>
      <c r="D229" t="s">
        <v>64</v>
      </c>
      <c r="E229" t="s">
        <v>214</v>
      </c>
      <c r="F229" t="s">
        <v>3159</v>
      </c>
      <c r="G229" t="s">
        <v>5859</v>
      </c>
      <c r="H229" t="s">
        <v>214</v>
      </c>
      <c r="I229" t="s">
        <v>4607</v>
      </c>
      <c r="J229" t="s">
        <v>221</v>
      </c>
      <c r="K229" t="s">
        <v>222</v>
      </c>
    </row>
    <row r="230" spans="1:11">
      <c r="A230" s="69" t="s">
        <v>5453</v>
      </c>
      <c r="B230" t="s">
        <v>66</v>
      </c>
      <c r="C230" t="s">
        <v>3160</v>
      </c>
      <c r="D230" t="s">
        <v>63</v>
      </c>
      <c r="E230" t="s">
        <v>214</v>
      </c>
      <c r="G230" t="s">
        <v>5859</v>
      </c>
      <c r="H230" t="s">
        <v>214</v>
      </c>
      <c r="I230" t="s">
        <v>4607</v>
      </c>
      <c r="J230" t="s">
        <v>221</v>
      </c>
      <c r="K230" t="s">
        <v>222</v>
      </c>
    </row>
    <row r="231" spans="1:11">
      <c r="A231" s="69" t="s">
        <v>5453</v>
      </c>
      <c r="B231" t="s">
        <v>66</v>
      </c>
      <c r="C231" t="s">
        <v>3161</v>
      </c>
      <c r="D231" t="s">
        <v>3162</v>
      </c>
      <c r="E231" t="s">
        <v>3083</v>
      </c>
      <c r="G231" t="s">
        <v>5859</v>
      </c>
      <c r="H231" t="s">
        <v>3083</v>
      </c>
      <c r="I231" t="s">
        <v>4607</v>
      </c>
      <c r="J231" t="s">
        <v>221</v>
      </c>
      <c r="K231" t="s">
        <v>222</v>
      </c>
    </row>
    <row r="232" spans="1:11">
      <c r="A232" s="69" t="s">
        <v>5453</v>
      </c>
      <c r="B232" t="s">
        <v>66</v>
      </c>
      <c r="C232" t="s">
        <v>3163</v>
      </c>
      <c r="D232" t="s">
        <v>2933</v>
      </c>
      <c r="E232" t="s">
        <v>3164</v>
      </c>
      <c r="G232" t="s">
        <v>5859</v>
      </c>
      <c r="H232" t="s">
        <v>214</v>
      </c>
      <c r="I232" t="s">
        <v>4607</v>
      </c>
      <c r="J232" t="s">
        <v>221</v>
      </c>
      <c r="K232" t="s">
        <v>222</v>
      </c>
    </row>
    <row r="233" spans="1:11">
      <c r="A233" s="69" t="s">
        <v>5453</v>
      </c>
      <c r="B233" t="s">
        <v>70</v>
      </c>
      <c r="C233" t="s">
        <v>3167</v>
      </c>
      <c r="D233" t="s">
        <v>36</v>
      </c>
      <c r="E233" t="s">
        <v>3083</v>
      </c>
      <c r="F233" t="s">
        <v>3168</v>
      </c>
      <c r="G233" t="s">
        <v>5859</v>
      </c>
      <c r="H233" t="s">
        <v>3083</v>
      </c>
      <c r="I233" t="s">
        <v>4611</v>
      </c>
      <c r="J233" t="s">
        <v>221</v>
      </c>
      <c r="K233" t="s">
        <v>222</v>
      </c>
    </row>
    <row r="234" spans="1:11">
      <c r="A234" s="69" t="s">
        <v>5453</v>
      </c>
      <c r="B234" t="s">
        <v>70</v>
      </c>
      <c r="C234" t="s">
        <v>3169</v>
      </c>
      <c r="D234" t="s">
        <v>38</v>
      </c>
      <c r="E234" t="s">
        <v>3083</v>
      </c>
      <c r="F234" t="s">
        <v>3170</v>
      </c>
      <c r="G234" t="s">
        <v>5859</v>
      </c>
      <c r="H234" t="s">
        <v>3083</v>
      </c>
      <c r="I234" t="s">
        <v>4611</v>
      </c>
      <c r="J234" t="s">
        <v>221</v>
      </c>
      <c r="K234" t="s">
        <v>222</v>
      </c>
    </row>
    <row r="235" spans="1:11">
      <c r="A235" s="69" t="s">
        <v>5453</v>
      </c>
      <c r="B235" t="s">
        <v>70</v>
      </c>
      <c r="C235" t="s">
        <v>3174</v>
      </c>
      <c r="D235" t="s">
        <v>42</v>
      </c>
      <c r="E235" t="s">
        <v>3175</v>
      </c>
      <c r="F235" t="s">
        <v>3176</v>
      </c>
      <c r="G235" t="s">
        <v>5859</v>
      </c>
      <c r="H235" t="s">
        <v>214</v>
      </c>
      <c r="I235" t="s">
        <v>4611</v>
      </c>
      <c r="J235" t="s">
        <v>221</v>
      </c>
      <c r="K235" t="s">
        <v>222</v>
      </c>
    </row>
    <row r="236" spans="1:11">
      <c r="A236" s="69" t="s">
        <v>5453</v>
      </c>
      <c r="B236" t="s">
        <v>70</v>
      </c>
      <c r="C236" t="s">
        <v>2957</v>
      </c>
      <c r="D236" t="s">
        <v>42</v>
      </c>
      <c r="E236" t="s">
        <v>2921</v>
      </c>
      <c r="F236" t="s">
        <v>2958</v>
      </c>
      <c r="G236" t="s">
        <v>5859</v>
      </c>
      <c r="H236" t="s">
        <v>3564</v>
      </c>
      <c r="I236" t="s">
        <v>4611</v>
      </c>
      <c r="J236" t="s">
        <v>221</v>
      </c>
      <c r="K236" t="s">
        <v>222</v>
      </c>
    </row>
    <row r="237" spans="1:11">
      <c r="A237" s="69" t="s">
        <v>5453</v>
      </c>
      <c r="B237" t="s">
        <v>70</v>
      </c>
      <c r="C237" t="s">
        <v>3178</v>
      </c>
      <c r="D237" t="s">
        <v>44</v>
      </c>
      <c r="E237" t="s">
        <v>214</v>
      </c>
      <c r="F237" t="s">
        <v>3179</v>
      </c>
      <c r="G237" t="s">
        <v>5859</v>
      </c>
      <c r="H237" t="s">
        <v>214</v>
      </c>
      <c r="I237" t="s">
        <v>4611</v>
      </c>
      <c r="J237" t="s">
        <v>221</v>
      </c>
      <c r="K237" t="s">
        <v>222</v>
      </c>
    </row>
    <row r="238" spans="1:11">
      <c r="A238" s="69" t="s">
        <v>5453</v>
      </c>
      <c r="B238" t="s">
        <v>70</v>
      </c>
      <c r="C238" t="s">
        <v>3180</v>
      </c>
      <c r="D238" t="s">
        <v>44</v>
      </c>
      <c r="E238" t="s">
        <v>214</v>
      </c>
      <c r="G238" t="s">
        <v>5859</v>
      </c>
      <c r="H238" t="s">
        <v>214</v>
      </c>
      <c r="I238" t="s">
        <v>4611</v>
      </c>
      <c r="J238" t="s">
        <v>221</v>
      </c>
      <c r="K238" t="s">
        <v>222</v>
      </c>
    </row>
    <row r="239" spans="1:11">
      <c r="A239" s="69" t="s">
        <v>5453</v>
      </c>
      <c r="B239" t="s">
        <v>70</v>
      </c>
      <c r="C239" t="s">
        <v>3181</v>
      </c>
      <c r="D239" t="s">
        <v>44</v>
      </c>
      <c r="E239" t="s">
        <v>3182</v>
      </c>
      <c r="F239" t="s">
        <v>3183</v>
      </c>
      <c r="G239" t="s">
        <v>5857</v>
      </c>
      <c r="H239" t="s">
        <v>214</v>
      </c>
      <c r="I239" t="s">
        <v>4611</v>
      </c>
    </row>
    <row r="240" spans="1:11">
      <c r="A240" s="69" t="s">
        <v>5453</v>
      </c>
      <c r="B240" t="s">
        <v>70</v>
      </c>
      <c r="C240" t="s">
        <v>2963</v>
      </c>
      <c r="D240" t="s">
        <v>63</v>
      </c>
      <c r="E240" t="s">
        <v>2921</v>
      </c>
      <c r="F240" t="s">
        <v>2958</v>
      </c>
      <c r="G240" t="s">
        <v>5859</v>
      </c>
      <c r="H240" t="s">
        <v>3564</v>
      </c>
      <c r="I240" t="s">
        <v>4611</v>
      </c>
      <c r="J240" t="s">
        <v>221</v>
      </c>
      <c r="K240" t="s">
        <v>222</v>
      </c>
    </row>
    <row r="241" spans="1:11">
      <c r="A241" s="69" t="s">
        <v>5453</v>
      </c>
      <c r="B241" t="s">
        <v>70</v>
      </c>
      <c r="C241" t="s">
        <v>2964</v>
      </c>
      <c r="D241" t="s">
        <v>64</v>
      </c>
      <c r="E241" t="s">
        <v>2965</v>
      </c>
      <c r="F241" t="s">
        <v>2968</v>
      </c>
      <c r="G241" t="s">
        <v>5857</v>
      </c>
      <c r="H241" t="s">
        <v>3083</v>
      </c>
      <c r="I241" t="s">
        <v>4611</v>
      </c>
    </row>
    <row r="242" spans="1:11">
      <c r="A242" s="69" t="s">
        <v>5453</v>
      </c>
      <c r="B242" t="s">
        <v>70</v>
      </c>
      <c r="C242" t="s">
        <v>2969</v>
      </c>
      <c r="D242" t="s">
        <v>35</v>
      </c>
      <c r="E242" t="s">
        <v>2921</v>
      </c>
      <c r="G242" t="s">
        <v>5859</v>
      </c>
      <c r="H242" t="s">
        <v>3564</v>
      </c>
      <c r="I242" t="s">
        <v>4611</v>
      </c>
      <c r="J242" t="s">
        <v>221</v>
      </c>
      <c r="K242" t="s">
        <v>222</v>
      </c>
    </row>
    <row r="243" spans="1:11">
      <c r="A243" s="69" t="s">
        <v>5453</v>
      </c>
      <c r="B243" t="s">
        <v>71</v>
      </c>
      <c r="C243" t="s">
        <v>3192</v>
      </c>
      <c r="D243" t="s">
        <v>38</v>
      </c>
      <c r="E243" t="s">
        <v>214</v>
      </c>
      <c r="F243" t="s">
        <v>3193</v>
      </c>
      <c r="G243" t="s">
        <v>5859</v>
      </c>
      <c r="H243" t="s">
        <v>214</v>
      </c>
      <c r="I243" t="s">
        <v>4615</v>
      </c>
      <c r="J243" t="s">
        <v>221</v>
      </c>
      <c r="K243" t="s">
        <v>222</v>
      </c>
    </row>
    <row r="244" spans="1:11">
      <c r="A244" s="69" t="s">
        <v>5453</v>
      </c>
      <c r="B244" t="s">
        <v>71</v>
      </c>
      <c r="C244" t="s">
        <v>2978</v>
      </c>
      <c r="D244" t="s">
        <v>40</v>
      </c>
      <c r="E244" t="s">
        <v>2921</v>
      </c>
      <c r="G244" t="s">
        <v>5859</v>
      </c>
      <c r="H244" t="s">
        <v>3564</v>
      </c>
      <c r="I244" t="s">
        <v>4615</v>
      </c>
      <c r="J244" t="s">
        <v>221</v>
      </c>
      <c r="K244" t="s">
        <v>222</v>
      </c>
    </row>
    <row r="245" spans="1:11">
      <c r="A245" s="69" t="s">
        <v>5453</v>
      </c>
      <c r="B245" t="s">
        <v>71</v>
      </c>
      <c r="C245" t="s">
        <v>3196</v>
      </c>
      <c r="D245" t="s">
        <v>40</v>
      </c>
      <c r="E245" t="s">
        <v>3083</v>
      </c>
      <c r="F245" t="s">
        <v>3197</v>
      </c>
      <c r="G245" t="s">
        <v>5859</v>
      </c>
      <c r="H245" t="s">
        <v>3083</v>
      </c>
      <c r="I245" t="s">
        <v>4615</v>
      </c>
      <c r="J245" t="s">
        <v>221</v>
      </c>
      <c r="K245" t="s">
        <v>222</v>
      </c>
    </row>
    <row r="246" spans="1:11">
      <c r="A246" s="69" t="s">
        <v>5453</v>
      </c>
      <c r="B246" t="s">
        <v>71</v>
      </c>
      <c r="C246" t="s">
        <v>3200</v>
      </c>
      <c r="D246" t="s">
        <v>40</v>
      </c>
      <c r="E246" t="s">
        <v>214</v>
      </c>
      <c r="F246" t="s">
        <v>3201</v>
      </c>
      <c r="G246" t="s">
        <v>5859</v>
      </c>
      <c r="H246" t="s">
        <v>214</v>
      </c>
      <c r="I246" t="s">
        <v>4615</v>
      </c>
      <c r="J246" t="s">
        <v>221</v>
      </c>
      <c r="K246" t="s">
        <v>222</v>
      </c>
    </row>
    <row r="247" spans="1:11">
      <c r="A247" s="69" t="s">
        <v>5453</v>
      </c>
      <c r="B247" t="s">
        <v>71</v>
      </c>
      <c r="C247" t="s">
        <v>3202</v>
      </c>
      <c r="D247" t="s">
        <v>42</v>
      </c>
      <c r="E247" t="s">
        <v>3083</v>
      </c>
      <c r="F247" t="s">
        <v>3203</v>
      </c>
      <c r="G247" t="s">
        <v>5859</v>
      </c>
      <c r="H247" t="s">
        <v>3083</v>
      </c>
      <c r="I247" t="s">
        <v>4615</v>
      </c>
      <c r="J247" t="s">
        <v>221</v>
      </c>
      <c r="K247" t="s">
        <v>222</v>
      </c>
    </row>
    <row r="248" spans="1:11">
      <c r="A248" s="69" t="s">
        <v>5453</v>
      </c>
      <c r="B248" t="s">
        <v>71</v>
      </c>
      <c r="C248" t="s">
        <v>3204</v>
      </c>
      <c r="D248" t="s">
        <v>44</v>
      </c>
      <c r="E248" t="s">
        <v>214</v>
      </c>
      <c r="F248" t="s">
        <v>3205</v>
      </c>
      <c r="G248" t="s">
        <v>5859</v>
      </c>
      <c r="H248" t="s">
        <v>214</v>
      </c>
      <c r="I248" t="s">
        <v>4615</v>
      </c>
      <c r="J248" t="s">
        <v>221</v>
      </c>
      <c r="K248" t="s">
        <v>222</v>
      </c>
    </row>
    <row r="249" spans="1:11">
      <c r="A249" s="69" t="s">
        <v>5453</v>
      </c>
      <c r="B249" t="s">
        <v>71</v>
      </c>
      <c r="C249" t="s">
        <v>3206</v>
      </c>
      <c r="D249" t="s">
        <v>44</v>
      </c>
      <c r="E249" t="s">
        <v>214</v>
      </c>
      <c r="F249" t="s">
        <v>3207</v>
      </c>
      <c r="G249" t="s">
        <v>5859</v>
      </c>
      <c r="H249" t="s">
        <v>214</v>
      </c>
      <c r="I249" t="s">
        <v>4615</v>
      </c>
      <c r="J249" t="s">
        <v>221</v>
      </c>
      <c r="K249" t="s">
        <v>222</v>
      </c>
    </row>
    <row r="250" spans="1:11">
      <c r="A250" s="69" t="s">
        <v>5453</v>
      </c>
      <c r="B250" t="s">
        <v>71</v>
      </c>
      <c r="C250" t="s">
        <v>3208</v>
      </c>
      <c r="D250" t="s">
        <v>63</v>
      </c>
      <c r="E250" t="s">
        <v>3209</v>
      </c>
      <c r="F250" t="s">
        <v>3210</v>
      </c>
      <c r="G250" t="s">
        <v>5859</v>
      </c>
      <c r="H250" t="s">
        <v>214</v>
      </c>
      <c r="I250" t="s">
        <v>4615</v>
      </c>
      <c r="J250" t="s">
        <v>221</v>
      </c>
      <c r="K250" t="s">
        <v>222</v>
      </c>
    </row>
    <row r="251" spans="1:11">
      <c r="A251" s="69" t="s">
        <v>5453</v>
      </c>
      <c r="B251" t="s">
        <v>71</v>
      </c>
      <c r="C251" t="s">
        <v>3211</v>
      </c>
      <c r="D251" t="s">
        <v>63</v>
      </c>
      <c r="E251" t="s">
        <v>3083</v>
      </c>
      <c r="F251" t="s">
        <v>3212</v>
      </c>
      <c r="G251" t="s">
        <v>5859</v>
      </c>
      <c r="H251" t="s">
        <v>3083</v>
      </c>
      <c r="I251" t="s">
        <v>4615</v>
      </c>
      <c r="J251" t="s">
        <v>221</v>
      </c>
      <c r="K251" t="s">
        <v>222</v>
      </c>
    </row>
    <row r="252" spans="1:11">
      <c r="A252" s="69" t="s">
        <v>5453</v>
      </c>
      <c r="B252" t="s">
        <v>71</v>
      </c>
      <c r="C252" t="s">
        <v>3213</v>
      </c>
      <c r="D252" t="s">
        <v>63</v>
      </c>
      <c r="E252" t="s">
        <v>3214</v>
      </c>
      <c r="F252" t="s">
        <v>3215</v>
      </c>
      <c r="G252" t="s">
        <v>5859</v>
      </c>
      <c r="H252" t="s">
        <v>3083</v>
      </c>
      <c r="I252" t="s">
        <v>4615</v>
      </c>
      <c r="J252" t="s">
        <v>221</v>
      </c>
      <c r="K252" t="s">
        <v>222</v>
      </c>
    </row>
    <row r="253" spans="1:11">
      <c r="A253" s="69" t="s">
        <v>5453</v>
      </c>
      <c r="B253" t="s">
        <v>71</v>
      </c>
      <c r="C253" t="s">
        <v>3216</v>
      </c>
      <c r="D253" t="s">
        <v>64</v>
      </c>
      <c r="E253" t="s">
        <v>3083</v>
      </c>
      <c r="F253" t="s">
        <v>3217</v>
      </c>
      <c r="G253" t="s">
        <v>5859</v>
      </c>
      <c r="H253" t="s">
        <v>3083</v>
      </c>
      <c r="I253" t="s">
        <v>4615</v>
      </c>
      <c r="J253" t="s">
        <v>221</v>
      </c>
      <c r="K253" t="s">
        <v>222</v>
      </c>
    </row>
    <row r="254" spans="1:11">
      <c r="A254" s="69" t="s">
        <v>5453</v>
      </c>
      <c r="B254" t="s">
        <v>71</v>
      </c>
      <c r="C254" t="s">
        <v>2980</v>
      </c>
      <c r="D254" t="s">
        <v>64</v>
      </c>
      <c r="E254" t="s">
        <v>2921</v>
      </c>
      <c r="F254" t="s">
        <v>2981</v>
      </c>
      <c r="G254" t="s">
        <v>5859</v>
      </c>
      <c r="H254" t="s">
        <v>3564</v>
      </c>
      <c r="I254" t="s">
        <v>4615</v>
      </c>
      <c r="J254" t="s">
        <v>221</v>
      </c>
      <c r="K254" t="s">
        <v>222</v>
      </c>
    </row>
    <row r="255" spans="1:11">
      <c r="A255" s="69" t="s">
        <v>5453</v>
      </c>
      <c r="B255" t="s">
        <v>71</v>
      </c>
      <c r="C255" t="s">
        <v>3218</v>
      </c>
      <c r="D255" t="s">
        <v>65</v>
      </c>
      <c r="E255" t="s">
        <v>214</v>
      </c>
      <c r="F255" t="s">
        <v>3219</v>
      </c>
      <c r="G255" t="s">
        <v>5859</v>
      </c>
      <c r="H255" t="s">
        <v>214</v>
      </c>
      <c r="I255" t="s">
        <v>4615</v>
      </c>
      <c r="J255" t="s">
        <v>221</v>
      </c>
      <c r="K255" t="s">
        <v>222</v>
      </c>
    </row>
    <row r="256" spans="1:11">
      <c r="A256" s="69" t="s">
        <v>5453</v>
      </c>
      <c r="B256" t="s">
        <v>71</v>
      </c>
      <c r="C256" t="s">
        <v>3220</v>
      </c>
      <c r="E256" t="s">
        <v>3221</v>
      </c>
      <c r="F256" t="s">
        <v>3222</v>
      </c>
      <c r="G256" t="s">
        <v>5857</v>
      </c>
      <c r="H256" t="s">
        <v>214</v>
      </c>
      <c r="I256" t="s">
        <v>4615</v>
      </c>
    </row>
    <row r="257" spans="1:11">
      <c r="A257" s="69" t="s">
        <v>5453</v>
      </c>
      <c r="B257" t="s">
        <v>73</v>
      </c>
      <c r="C257" t="s">
        <v>3227</v>
      </c>
      <c r="D257" t="s">
        <v>36</v>
      </c>
      <c r="E257" t="s">
        <v>3083</v>
      </c>
      <c r="F257" t="s">
        <v>3228</v>
      </c>
      <c r="G257" t="s">
        <v>5859</v>
      </c>
      <c r="H257" t="s">
        <v>3083</v>
      </c>
      <c r="I257" t="s">
        <v>4619</v>
      </c>
      <c r="J257" t="s">
        <v>221</v>
      </c>
      <c r="K257" t="s">
        <v>222</v>
      </c>
    </row>
    <row r="258" spans="1:11">
      <c r="A258" s="69" t="s">
        <v>5453</v>
      </c>
      <c r="B258" t="s">
        <v>73</v>
      </c>
      <c r="C258" t="s">
        <v>3232</v>
      </c>
      <c r="D258" t="s">
        <v>36</v>
      </c>
      <c r="E258" t="s">
        <v>214</v>
      </c>
      <c r="F258" t="s">
        <v>3233</v>
      </c>
      <c r="G258" t="s">
        <v>5859</v>
      </c>
      <c r="H258" t="s">
        <v>214</v>
      </c>
      <c r="I258" t="s">
        <v>4619</v>
      </c>
      <c r="J258" t="s">
        <v>221</v>
      </c>
      <c r="K258" t="s">
        <v>222</v>
      </c>
    </row>
    <row r="259" spans="1:11">
      <c r="A259" s="69" t="s">
        <v>5453</v>
      </c>
      <c r="B259" t="s">
        <v>73</v>
      </c>
      <c r="C259" t="s">
        <v>3234</v>
      </c>
      <c r="D259" t="s">
        <v>36</v>
      </c>
      <c r="E259" t="s">
        <v>3083</v>
      </c>
      <c r="F259" t="s">
        <v>3235</v>
      </c>
      <c r="G259" t="s">
        <v>5859</v>
      </c>
      <c r="H259" t="s">
        <v>3083</v>
      </c>
      <c r="I259" t="s">
        <v>4619</v>
      </c>
      <c r="J259" t="s">
        <v>221</v>
      </c>
      <c r="K259" t="s">
        <v>222</v>
      </c>
    </row>
    <row r="260" spans="1:11">
      <c r="A260" s="69" t="s">
        <v>5453</v>
      </c>
      <c r="B260" t="s">
        <v>73</v>
      </c>
      <c r="C260" t="s">
        <v>3236</v>
      </c>
      <c r="D260" t="s">
        <v>36</v>
      </c>
      <c r="E260" t="s">
        <v>214</v>
      </c>
      <c r="F260" t="s">
        <v>3237</v>
      </c>
      <c r="G260" t="s">
        <v>5859</v>
      </c>
      <c r="H260" t="s">
        <v>214</v>
      </c>
      <c r="I260" t="s">
        <v>4619</v>
      </c>
      <c r="J260" t="s">
        <v>221</v>
      </c>
      <c r="K260" t="s">
        <v>222</v>
      </c>
    </row>
    <row r="261" spans="1:11">
      <c r="A261" s="69" t="s">
        <v>5453</v>
      </c>
      <c r="B261" t="s">
        <v>73</v>
      </c>
      <c r="C261" t="s">
        <v>3241</v>
      </c>
      <c r="D261" t="s">
        <v>40</v>
      </c>
      <c r="E261" t="s">
        <v>3083</v>
      </c>
      <c r="F261" t="s">
        <v>3242</v>
      </c>
      <c r="G261" t="s">
        <v>5859</v>
      </c>
      <c r="H261" t="s">
        <v>3083</v>
      </c>
      <c r="I261" t="s">
        <v>4619</v>
      </c>
      <c r="J261" t="s">
        <v>221</v>
      </c>
      <c r="K261" t="s">
        <v>222</v>
      </c>
    </row>
    <row r="262" spans="1:11">
      <c r="A262" s="69" t="s">
        <v>5453</v>
      </c>
      <c r="B262" t="s">
        <v>73</v>
      </c>
      <c r="C262" t="s">
        <v>3245</v>
      </c>
      <c r="D262" t="s">
        <v>40</v>
      </c>
      <c r="E262" t="s">
        <v>214</v>
      </c>
      <c r="F262" t="s">
        <v>3246</v>
      </c>
      <c r="G262" t="s">
        <v>5859</v>
      </c>
      <c r="H262" t="s">
        <v>214</v>
      </c>
      <c r="I262" t="s">
        <v>4619</v>
      </c>
      <c r="J262" t="s">
        <v>221</v>
      </c>
      <c r="K262" t="s">
        <v>222</v>
      </c>
    </row>
    <row r="263" spans="1:11">
      <c r="A263" s="69" t="s">
        <v>5453</v>
      </c>
      <c r="B263" t="s">
        <v>73</v>
      </c>
      <c r="C263" t="s">
        <v>3249</v>
      </c>
      <c r="D263" t="s">
        <v>42</v>
      </c>
      <c r="E263" t="s">
        <v>3083</v>
      </c>
      <c r="F263" t="s">
        <v>3250</v>
      </c>
      <c r="G263" t="s">
        <v>5859</v>
      </c>
      <c r="H263" t="s">
        <v>3083</v>
      </c>
      <c r="I263" t="s">
        <v>4619</v>
      </c>
      <c r="J263" t="s">
        <v>221</v>
      </c>
      <c r="K263" t="s">
        <v>222</v>
      </c>
    </row>
    <row r="264" spans="1:11">
      <c r="A264" s="69" t="s">
        <v>5453</v>
      </c>
      <c r="B264" t="s">
        <v>73</v>
      </c>
      <c r="C264" t="s">
        <v>2988</v>
      </c>
      <c r="D264" t="s">
        <v>42</v>
      </c>
      <c r="E264" t="s">
        <v>2989</v>
      </c>
      <c r="F264" t="s">
        <v>2990</v>
      </c>
      <c r="G264" t="s">
        <v>5859</v>
      </c>
      <c r="H264" t="s">
        <v>3569</v>
      </c>
      <c r="I264" t="s">
        <v>4619</v>
      </c>
      <c r="J264" t="s">
        <v>221</v>
      </c>
      <c r="K264" t="s">
        <v>222</v>
      </c>
    </row>
    <row r="265" spans="1:11">
      <c r="A265" s="69" t="s">
        <v>5453</v>
      </c>
      <c r="B265" t="s">
        <v>73</v>
      </c>
      <c r="C265" t="s">
        <v>3254</v>
      </c>
      <c r="D265" t="s">
        <v>44</v>
      </c>
      <c r="E265" t="s">
        <v>3083</v>
      </c>
      <c r="F265" t="s">
        <v>3255</v>
      </c>
      <c r="G265" t="s">
        <v>5859</v>
      </c>
      <c r="H265" t="s">
        <v>3083</v>
      </c>
      <c r="I265" t="s">
        <v>4619</v>
      </c>
      <c r="J265" t="s">
        <v>221</v>
      </c>
      <c r="K265" t="s">
        <v>222</v>
      </c>
    </row>
    <row r="266" spans="1:11">
      <c r="A266" s="69" t="s">
        <v>5453</v>
      </c>
      <c r="B266" t="s">
        <v>73</v>
      </c>
      <c r="C266" t="s">
        <v>2991</v>
      </c>
      <c r="D266" t="s">
        <v>44</v>
      </c>
      <c r="E266" t="s">
        <v>2921</v>
      </c>
      <c r="F266" t="s">
        <v>2992</v>
      </c>
      <c r="G266" t="s">
        <v>5859</v>
      </c>
      <c r="H266" t="s">
        <v>3564</v>
      </c>
      <c r="I266" t="s">
        <v>4619</v>
      </c>
      <c r="J266" t="s">
        <v>221</v>
      </c>
      <c r="K266" t="s">
        <v>222</v>
      </c>
    </row>
    <row r="267" spans="1:11">
      <c r="A267" s="69" t="s">
        <v>5453</v>
      </c>
      <c r="B267" t="s">
        <v>73</v>
      </c>
      <c r="C267" t="s">
        <v>3256</v>
      </c>
      <c r="D267" t="s">
        <v>44</v>
      </c>
      <c r="E267" t="s">
        <v>3083</v>
      </c>
      <c r="F267" t="s">
        <v>3257</v>
      </c>
      <c r="G267" t="s">
        <v>5859</v>
      </c>
      <c r="H267" t="s">
        <v>3083</v>
      </c>
      <c r="I267" t="s">
        <v>4619</v>
      </c>
      <c r="J267" t="s">
        <v>221</v>
      </c>
      <c r="K267" t="s">
        <v>222</v>
      </c>
    </row>
    <row r="268" spans="1:11">
      <c r="A268" s="69" t="s">
        <v>5453</v>
      </c>
      <c r="B268" t="s">
        <v>73</v>
      </c>
      <c r="C268" t="s">
        <v>3258</v>
      </c>
      <c r="D268" t="s">
        <v>63</v>
      </c>
      <c r="E268" t="s">
        <v>3083</v>
      </c>
      <c r="F268" t="s">
        <v>3259</v>
      </c>
      <c r="G268" t="s">
        <v>5859</v>
      </c>
      <c r="H268" t="s">
        <v>3083</v>
      </c>
      <c r="I268" t="s">
        <v>4619</v>
      </c>
      <c r="J268" t="s">
        <v>221</v>
      </c>
      <c r="K268" t="s">
        <v>222</v>
      </c>
    </row>
    <row r="269" spans="1:11">
      <c r="A269" s="69" t="s">
        <v>5453</v>
      </c>
      <c r="B269" t="s">
        <v>73</v>
      </c>
      <c r="C269" t="s">
        <v>3260</v>
      </c>
      <c r="D269" t="s">
        <v>64</v>
      </c>
      <c r="E269" t="s">
        <v>3083</v>
      </c>
      <c r="F269" t="s">
        <v>3261</v>
      </c>
      <c r="G269" t="s">
        <v>5859</v>
      </c>
      <c r="H269" t="s">
        <v>3083</v>
      </c>
      <c r="I269" t="s">
        <v>4619</v>
      </c>
      <c r="J269" t="s">
        <v>221</v>
      </c>
      <c r="K269" t="s">
        <v>222</v>
      </c>
    </row>
    <row r="270" spans="1:11">
      <c r="A270" s="69" t="s">
        <v>5453</v>
      </c>
      <c r="B270" t="s">
        <v>73</v>
      </c>
      <c r="C270" t="s">
        <v>3262</v>
      </c>
      <c r="D270" t="s">
        <v>2946</v>
      </c>
      <c r="E270" t="s">
        <v>3263</v>
      </c>
      <c r="F270" t="s">
        <v>3264</v>
      </c>
      <c r="G270" t="s">
        <v>5859</v>
      </c>
      <c r="H270" t="s">
        <v>3083</v>
      </c>
      <c r="I270" t="s">
        <v>4619</v>
      </c>
      <c r="J270" t="s">
        <v>221</v>
      </c>
      <c r="K270" t="s">
        <v>222</v>
      </c>
    </row>
    <row r="271" spans="1:11">
      <c r="A271" s="69" t="s">
        <v>5453</v>
      </c>
      <c r="B271" t="s">
        <v>73</v>
      </c>
      <c r="C271" t="s">
        <v>3265</v>
      </c>
      <c r="D271" t="s">
        <v>3266</v>
      </c>
      <c r="E271" t="s">
        <v>3083</v>
      </c>
      <c r="G271" t="s">
        <v>5859</v>
      </c>
      <c r="H271" t="s">
        <v>3083</v>
      </c>
      <c r="I271" t="s">
        <v>4619</v>
      </c>
      <c r="J271" t="s">
        <v>221</v>
      </c>
      <c r="K271" t="s">
        <v>222</v>
      </c>
    </row>
    <row r="272" spans="1:11">
      <c r="A272" s="69" t="s">
        <v>5453</v>
      </c>
      <c r="B272" t="s">
        <v>73</v>
      </c>
      <c r="C272" t="s">
        <v>3271</v>
      </c>
      <c r="D272" t="s">
        <v>36</v>
      </c>
      <c r="E272" t="s">
        <v>3083</v>
      </c>
      <c r="G272" t="s">
        <v>5859</v>
      </c>
      <c r="H272" t="s">
        <v>3083</v>
      </c>
      <c r="I272" t="s">
        <v>4619</v>
      </c>
      <c r="J272" t="s">
        <v>221</v>
      </c>
      <c r="K272" t="s">
        <v>222</v>
      </c>
    </row>
    <row r="273" spans="1:11">
      <c r="A273" s="69" t="s">
        <v>5453</v>
      </c>
      <c r="B273" t="s">
        <v>73</v>
      </c>
      <c r="C273" t="s">
        <v>3272</v>
      </c>
      <c r="D273" t="s">
        <v>3273</v>
      </c>
      <c r="E273" t="s">
        <v>214</v>
      </c>
      <c r="G273" t="s">
        <v>5859</v>
      </c>
      <c r="H273" t="s">
        <v>214</v>
      </c>
      <c r="I273" t="s">
        <v>4619</v>
      </c>
      <c r="J273" t="s">
        <v>221</v>
      </c>
      <c r="K273" t="s">
        <v>222</v>
      </c>
    </row>
    <row r="274" spans="1:11">
      <c r="A274" s="69" t="s">
        <v>5453</v>
      </c>
      <c r="B274" t="s">
        <v>79</v>
      </c>
      <c r="C274" t="s">
        <v>3275</v>
      </c>
      <c r="D274" t="s">
        <v>35</v>
      </c>
      <c r="E274" t="s">
        <v>214</v>
      </c>
      <c r="F274" t="s">
        <v>3276</v>
      </c>
      <c r="G274" t="s">
        <v>5859</v>
      </c>
      <c r="H274" t="s">
        <v>214</v>
      </c>
      <c r="I274" t="s">
        <v>4623</v>
      </c>
      <c r="J274" t="s">
        <v>221</v>
      </c>
      <c r="K274" t="s">
        <v>222</v>
      </c>
    </row>
    <row r="275" spans="1:11">
      <c r="A275" s="69" t="s">
        <v>5453</v>
      </c>
      <c r="B275" t="s">
        <v>79</v>
      </c>
      <c r="C275" t="s">
        <v>3277</v>
      </c>
      <c r="D275" t="s">
        <v>33</v>
      </c>
      <c r="E275" t="s">
        <v>3083</v>
      </c>
      <c r="F275" t="s">
        <v>3278</v>
      </c>
      <c r="G275" t="s">
        <v>5859</v>
      </c>
      <c r="H275" t="s">
        <v>3083</v>
      </c>
      <c r="I275" t="s">
        <v>4623</v>
      </c>
      <c r="J275" t="s">
        <v>221</v>
      </c>
      <c r="K275" t="s">
        <v>222</v>
      </c>
    </row>
    <row r="276" spans="1:11">
      <c r="A276" s="69" t="s">
        <v>5453</v>
      </c>
      <c r="B276" t="s">
        <v>79</v>
      </c>
      <c r="C276" t="s">
        <v>3281</v>
      </c>
      <c r="D276" t="s">
        <v>40</v>
      </c>
      <c r="E276" t="s">
        <v>214</v>
      </c>
      <c r="F276" t="s">
        <v>3282</v>
      </c>
      <c r="G276" t="s">
        <v>5859</v>
      </c>
      <c r="H276" t="s">
        <v>214</v>
      </c>
      <c r="I276" t="s">
        <v>4623</v>
      </c>
      <c r="J276" t="s">
        <v>221</v>
      </c>
      <c r="K276" t="s">
        <v>222</v>
      </c>
    </row>
    <row r="277" spans="1:11">
      <c r="A277" s="69" t="s">
        <v>5453</v>
      </c>
      <c r="B277" t="s">
        <v>79</v>
      </c>
      <c r="C277" t="s">
        <v>3283</v>
      </c>
      <c r="D277" t="s">
        <v>40</v>
      </c>
      <c r="E277" t="s">
        <v>214</v>
      </c>
      <c r="F277" t="s">
        <v>3284</v>
      </c>
      <c r="G277" t="s">
        <v>5859</v>
      </c>
      <c r="H277" t="s">
        <v>214</v>
      </c>
      <c r="I277" t="s">
        <v>4623</v>
      </c>
      <c r="J277" t="s">
        <v>221</v>
      </c>
      <c r="K277" t="s">
        <v>222</v>
      </c>
    </row>
    <row r="278" spans="1:11">
      <c r="A278" s="69" t="s">
        <v>5453</v>
      </c>
      <c r="B278" t="s">
        <v>79</v>
      </c>
      <c r="C278" t="s">
        <v>3285</v>
      </c>
      <c r="D278" t="s">
        <v>40</v>
      </c>
      <c r="E278" t="s">
        <v>214</v>
      </c>
      <c r="F278" t="s">
        <v>3286</v>
      </c>
      <c r="G278" t="s">
        <v>5859</v>
      </c>
      <c r="H278" t="s">
        <v>214</v>
      </c>
      <c r="I278" t="s">
        <v>4623</v>
      </c>
      <c r="J278" t="s">
        <v>221</v>
      </c>
      <c r="K278" t="s">
        <v>222</v>
      </c>
    </row>
    <row r="279" spans="1:11">
      <c r="A279" s="69" t="s">
        <v>5453</v>
      </c>
      <c r="B279" t="s">
        <v>79</v>
      </c>
      <c r="C279" t="s">
        <v>3287</v>
      </c>
      <c r="D279" t="s">
        <v>33</v>
      </c>
      <c r="E279" t="s">
        <v>214</v>
      </c>
      <c r="F279" t="s">
        <v>3288</v>
      </c>
      <c r="G279" t="s">
        <v>5859</v>
      </c>
      <c r="H279" t="s">
        <v>214</v>
      </c>
      <c r="I279" t="s">
        <v>4623</v>
      </c>
      <c r="J279" t="s">
        <v>221</v>
      </c>
      <c r="K279" t="s">
        <v>222</v>
      </c>
    </row>
    <row r="280" spans="1:11">
      <c r="A280" s="69" t="s">
        <v>5453</v>
      </c>
      <c r="B280" t="s">
        <v>79</v>
      </c>
      <c r="C280" t="s">
        <v>3472</v>
      </c>
      <c r="D280" t="s">
        <v>44</v>
      </c>
      <c r="E280" t="s">
        <v>3473</v>
      </c>
      <c r="F280" t="s">
        <v>3474</v>
      </c>
      <c r="G280" t="s">
        <v>5857</v>
      </c>
      <c r="H280" t="s">
        <v>2665</v>
      </c>
      <c r="I280" t="s">
        <v>4623</v>
      </c>
    </row>
    <row r="281" spans="1:11">
      <c r="A281" s="69" t="s">
        <v>5453</v>
      </c>
      <c r="B281" t="s">
        <v>79</v>
      </c>
      <c r="C281" t="s">
        <v>3289</v>
      </c>
      <c r="D281" t="s">
        <v>63</v>
      </c>
      <c r="E281" t="s">
        <v>214</v>
      </c>
      <c r="F281" t="s">
        <v>3284</v>
      </c>
      <c r="G281" t="s">
        <v>5859</v>
      </c>
      <c r="H281" t="s">
        <v>214</v>
      </c>
      <c r="I281" t="s">
        <v>4623</v>
      </c>
      <c r="J281" t="s">
        <v>221</v>
      </c>
      <c r="K281" t="s">
        <v>222</v>
      </c>
    </row>
    <row r="282" spans="1:11">
      <c r="A282" s="69" t="s">
        <v>5453</v>
      </c>
      <c r="B282" t="s">
        <v>79</v>
      </c>
      <c r="C282" t="s">
        <v>3290</v>
      </c>
      <c r="D282" t="s">
        <v>64</v>
      </c>
      <c r="E282" t="s">
        <v>3083</v>
      </c>
      <c r="F282" t="s">
        <v>3291</v>
      </c>
      <c r="G282" t="s">
        <v>5859</v>
      </c>
      <c r="H282" t="s">
        <v>3083</v>
      </c>
      <c r="I282" t="s">
        <v>4623</v>
      </c>
      <c r="J282" t="s">
        <v>221</v>
      </c>
      <c r="K282" t="s">
        <v>222</v>
      </c>
    </row>
    <row r="283" spans="1:11">
      <c r="A283" s="69" t="s">
        <v>5453</v>
      </c>
      <c r="B283" t="s">
        <v>79</v>
      </c>
      <c r="C283" t="s">
        <v>3292</v>
      </c>
      <c r="D283" t="s">
        <v>64</v>
      </c>
      <c r="E283" t="s">
        <v>3083</v>
      </c>
      <c r="F283" t="s">
        <v>3293</v>
      </c>
      <c r="G283" t="s">
        <v>5859</v>
      </c>
      <c r="H283" t="s">
        <v>3083</v>
      </c>
      <c r="I283" t="s">
        <v>4623</v>
      </c>
      <c r="J283" t="s">
        <v>221</v>
      </c>
      <c r="K283" t="s">
        <v>222</v>
      </c>
    </row>
    <row r="284" spans="1:11">
      <c r="A284" s="69" t="s">
        <v>5453</v>
      </c>
      <c r="B284" t="s">
        <v>79</v>
      </c>
      <c r="C284" t="s">
        <v>3294</v>
      </c>
      <c r="D284" t="s">
        <v>65</v>
      </c>
      <c r="E284" t="s">
        <v>214</v>
      </c>
      <c r="F284" t="s">
        <v>3295</v>
      </c>
      <c r="G284" t="s">
        <v>5859</v>
      </c>
      <c r="H284" t="s">
        <v>214</v>
      </c>
      <c r="I284" t="s">
        <v>4623</v>
      </c>
      <c r="J284" t="s">
        <v>221</v>
      </c>
      <c r="K284" t="s">
        <v>222</v>
      </c>
    </row>
    <row r="285" spans="1:11">
      <c r="A285" s="69" t="s">
        <v>5453</v>
      </c>
      <c r="B285" t="s">
        <v>79</v>
      </c>
      <c r="C285" t="s">
        <v>3296</v>
      </c>
      <c r="D285" t="s">
        <v>42</v>
      </c>
      <c r="E285" t="s">
        <v>3297</v>
      </c>
      <c r="G285" t="s">
        <v>5859</v>
      </c>
      <c r="H285" t="s">
        <v>214</v>
      </c>
      <c r="I285" t="s">
        <v>4623</v>
      </c>
      <c r="J285" t="s">
        <v>221</v>
      </c>
      <c r="K285" t="s">
        <v>222</v>
      </c>
    </row>
    <row r="286" spans="1:11">
      <c r="A286" s="69" t="s">
        <v>5453</v>
      </c>
      <c r="B286" t="s">
        <v>79</v>
      </c>
      <c r="C286" t="s">
        <v>3298</v>
      </c>
      <c r="D286" t="s">
        <v>38</v>
      </c>
      <c r="E286" t="s">
        <v>3083</v>
      </c>
      <c r="G286" t="s">
        <v>5859</v>
      </c>
      <c r="H286" t="s">
        <v>3083</v>
      </c>
      <c r="I286" t="s">
        <v>4623</v>
      </c>
      <c r="J286" t="s">
        <v>221</v>
      </c>
      <c r="K286" t="s">
        <v>222</v>
      </c>
    </row>
    <row r="287" spans="1:11">
      <c r="A287" s="69" t="s">
        <v>5453</v>
      </c>
      <c r="B287" t="s">
        <v>79</v>
      </c>
      <c r="C287" t="s">
        <v>3299</v>
      </c>
      <c r="D287" t="s">
        <v>33</v>
      </c>
      <c r="E287" t="s">
        <v>214</v>
      </c>
      <c r="G287" t="s">
        <v>5859</v>
      </c>
      <c r="H287" t="s">
        <v>214</v>
      </c>
      <c r="I287" t="s">
        <v>4623</v>
      </c>
      <c r="J287" t="s">
        <v>221</v>
      </c>
      <c r="K287" t="s">
        <v>222</v>
      </c>
    </row>
    <row r="288" spans="1:11">
      <c r="A288" s="69" t="s">
        <v>5453</v>
      </c>
      <c r="B288" t="s">
        <v>98</v>
      </c>
      <c r="C288" t="s">
        <v>3303</v>
      </c>
      <c r="D288" t="s">
        <v>38</v>
      </c>
      <c r="E288" t="s">
        <v>214</v>
      </c>
      <c r="F288" t="s">
        <v>3295</v>
      </c>
      <c r="G288" t="s">
        <v>5859</v>
      </c>
      <c r="H288" t="s">
        <v>214</v>
      </c>
      <c r="I288" t="s">
        <v>4627</v>
      </c>
      <c r="J288" t="s">
        <v>221</v>
      </c>
      <c r="K288" t="s">
        <v>222</v>
      </c>
    </row>
    <row r="289" spans="1:11">
      <c r="A289" s="69" t="s">
        <v>5453</v>
      </c>
      <c r="B289" t="s">
        <v>98</v>
      </c>
      <c r="C289" t="s">
        <v>3304</v>
      </c>
      <c r="D289" t="s">
        <v>42</v>
      </c>
      <c r="E289" t="s">
        <v>3083</v>
      </c>
      <c r="F289" t="s">
        <v>3305</v>
      </c>
      <c r="G289" t="s">
        <v>5859</v>
      </c>
      <c r="H289" t="s">
        <v>3083</v>
      </c>
      <c r="I289" t="s">
        <v>4627</v>
      </c>
      <c r="J289" t="s">
        <v>221</v>
      </c>
      <c r="K289" t="s">
        <v>222</v>
      </c>
    </row>
    <row r="290" spans="1:11">
      <c r="A290" s="69" t="s">
        <v>5453</v>
      </c>
      <c r="B290" t="s">
        <v>98</v>
      </c>
      <c r="C290" t="s">
        <v>3306</v>
      </c>
      <c r="D290" t="s">
        <v>42</v>
      </c>
      <c r="E290" t="s">
        <v>3083</v>
      </c>
      <c r="F290" t="s">
        <v>3307</v>
      </c>
      <c r="G290" t="s">
        <v>5859</v>
      </c>
      <c r="H290" t="s">
        <v>3083</v>
      </c>
      <c r="I290" t="s">
        <v>4627</v>
      </c>
      <c r="J290" t="s">
        <v>221</v>
      </c>
      <c r="K290" t="s">
        <v>222</v>
      </c>
    </row>
    <row r="291" spans="1:11">
      <c r="A291" s="69" t="s">
        <v>5453</v>
      </c>
      <c r="B291" t="s">
        <v>98</v>
      </c>
      <c r="C291" t="s">
        <v>3308</v>
      </c>
      <c r="D291" t="s">
        <v>44</v>
      </c>
      <c r="E291" t="s">
        <v>214</v>
      </c>
      <c r="F291" t="s">
        <v>3309</v>
      </c>
      <c r="G291" t="s">
        <v>5859</v>
      </c>
      <c r="H291" t="s">
        <v>214</v>
      </c>
      <c r="I291" t="s">
        <v>4627</v>
      </c>
      <c r="J291" t="s">
        <v>221</v>
      </c>
      <c r="K291" t="s">
        <v>222</v>
      </c>
    </row>
    <row r="292" spans="1:11">
      <c r="A292" s="69" t="s">
        <v>5453</v>
      </c>
      <c r="B292" t="s">
        <v>98</v>
      </c>
      <c r="C292" t="s">
        <v>3310</v>
      </c>
      <c r="D292" t="s">
        <v>63</v>
      </c>
      <c r="E292" t="s">
        <v>3311</v>
      </c>
      <c r="F292" t="s">
        <v>3312</v>
      </c>
      <c r="G292" t="s">
        <v>5859</v>
      </c>
      <c r="H292" t="s">
        <v>214</v>
      </c>
      <c r="I292" t="s">
        <v>4627</v>
      </c>
      <c r="J292" t="s">
        <v>221</v>
      </c>
      <c r="K292" t="s">
        <v>222</v>
      </c>
    </row>
    <row r="293" spans="1:11">
      <c r="A293" s="69" t="s">
        <v>5453</v>
      </c>
      <c r="B293" t="s">
        <v>98</v>
      </c>
      <c r="C293" t="s">
        <v>3313</v>
      </c>
      <c r="D293" t="s">
        <v>63</v>
      </c>
      <c r="E293" t="s">
        <v>3311</v>
      </c>
      <c r="F293" t="s">
        <v>3312</v>
      </c>
      <c r="G293" t="s">
        <v>5859</v>
      </c>
      <c r="H293" t="s">
        <v>214</v>
      </c>
      <c r="I293" t="s">
        <v>4627</v>
      </c>
      <c r="J293" t="s">
        <v>221</v>
      </c>
      <c r="K293" t="s">
        <v>222</v>
      </c>
    </row>
    <row r="294" spans="1:11">
      <c r="A294" s="69" t="s">
        <v>5453</v>
      </c>
      <c r="B294" t="s">
        <v>98</v>
      </c>
      <c r="C294" t="s">
        <v>3314</v>
      </c>
      <c r="D294" t="s">
        <v>63</v>
      </c>
      <c r="E294" t="s">
        <v>214</v>
      </c>
      <c r="F294" t="s">
        <v>3315</v>
      </c>
      <c r="G294" t="s">
        <v>5859</v>
      </c>
      <c r="H294" t="s">
        <v>214</v>
      </c>
      <c r="I294" t="s">
        <v>4627</v>
      </c>
      <c r="J294" t="s">
        <v>221</v>
      </c>
      <c r="K294" t="s">
        <v>222</v>
      </c>
    </row>
    <row r="295" spans="1:11">
      <c r="A295" s="69" t="s">
        <v>5453</v>
      </c>
      <c r="B295" t="s">
        <v>98</v>
      </c>
      <c r="C295" t="s">
        <v>3316</v>
      </c>
      <c r="D295" t="s">
        <v>64</v>
      </c>
      <c r="E295" t="s">
        <v>3083</v>
      </c>
      <c r="F295" t="s">
        <v>3317</v>
      </c>
      <c r="G295" t="s">
        <v>5859</v>
      </c>
      <c r="H295" t="s">
        <v>3083</v>
      </c>
      <c r="I295" t="s">
        <v>4627</v>
      </c>
      <c r="J295" t="s">
        <v>221</v>
      </c>
      <c r="K295" t="s">
        <v>222</v>
      </c>
    </row>
    <row r="296" spans="1:11">
      <c r="A296" s="69" t="s">
        <v>5453</v>
      </c>
      <c r="B296" t="s">
        <v>98</v>
      </c>
      <c r="C296" t="s">
        <v>3012</v>
      </c>
      <c r="D296" t="s">
        <v>65</v>
      </c>
      <c r="E296" t="s">
        <v>2916</v>
      </c>
      <c r="F296" t="s">
        <v>3013</v>
      </c>
      <c r="G296" t="s">
        <v>5859</v>
      </c>
      <c r="H296" t="s">
        <v>214</v>
      </c>
      <c r="I296" t="s">
        <v>4627</v>
      </c>
      <c r="J296" t="s">
        <v>221</v>
      </c>
      <c r="K296" t="s">
        <v>222</v>
      </c>
    </row>
    <row r="297" spans="1:11">
      <c r="A297" s="69" t="s">
        <v>5453</v>
      </c>
      <c r="B297" t="s">
        <v>98</v>
      </c>
      <c r="C297" t="s">
        <v>3321</v>
      </c>
      <c r="D297" t="s">
        <v>65</v>
      </c>
      <c r="E297" t="s">
        <v>3083</v>
      </c>
      <c r="F297" t="s">
        <v>3322</v>
      </c>
      <c r="G297" t="s">
        <v>5859</v>
      </c>
      <c r="H297" t="s">
        <v>3083</v>
      </c>
      <c r="I297" t="s">
        <v>4627</v>
      </c>
      <c r="J297" t="s">
        <v>221</v>
      </c>
      <c r="K297" t="s">
        <v>222</v>
      </c>
    </row>
    <row r="298" spans="1:11">
      <c r="A298" s="69" t="s">
        <v>5453</v>
      </c>
      <c r="B298" t="s">
        <v>98</v>
      </c>
      <c r="C298" t="s">
        <v>3323</v>
      </c>
      <c r="D298" t="s">
        <v>65</v>
      </c>
      <c r="E298" t="s">
        <v>214</v>
      </c>
      <c r="F298" t="s">
        <v>3324</v>
      </c>
      <c r="G298" t="s">
        <v>5859</v>
      </c>
      <c r="H298" t="s">
        <v>214</v>
      </c>
      <c r="I298" t="s">
        <v>4627</v>
      </c>
      <c r="J298" t="s">
        <v>221</v>
      </c>
      <c r="K298" t="s">
        <v>222</v>
      </c>
    </row>
    <row r="299" spans="1:11">
      <c r="A299" s="69" t="s">
        <v>5453</v>
      </c>
      <c r="B299" t="s">
        <v>98</v>
      </c>
      <c r="C299" t="s">
        <v>3325</v>
      </c>
      <c r="D299" t="s">
        <v>3326</v>
      </c>
      <c r="E299" t="s">
        <v>214</v>
      </c>
      <c r="F299" t="s">
        <v>3327</v>
      </c>
      <c r="G299" t="s">
        <v>5859</v>
      </c>
      <c r="H299" t="s">
        <v>214</v>
      </c>
      <c r="I299" t="s">
        <v>4627</v>
      </c>
      <c r="J299" t="s">
        <v>221</v>
      </c>
      <c r="K299" t="s">
        <v>222</v>
      </c>
    </row>
    <row r="300" spans="1:11">
      <c r="A300" s="69" t="s">
        <v>5453</v>
      </c>
      <c r="B300" t="s">
        <v>98</v>
      </c>
      <c r="C300" t="s">
        <v>3328</v>
      </c>
      <c r="D300" t="s">
        <v>3329</v>
      </c>
      <c r="E300" t="s">
        <v>3083</v>
      </c>
      <c r="F300" t="s">
        <v>3330</v>
      </c>
      <c r="G300" t="s">
        <v>5859</v>
      </c>
      <c r="H300" t="s">
        <v>3083</v>
      </c>
      <c r="I300" t="s">
        <v>4627</v>
      </c>
      <c r="J300" t="s">
        <v>221</v>
      </c>
      <c r="K300" t="s">
        <v>222</v>
      </c>
    </row>
    <row r="301" spans="1:11">
      <c r="A301" s="69" t="s">
        <v>5453</v>
      </c>
      <c r="B301" t="s">
        <v>98</v>
      </c>
      <c r="C301" t="s">
        <v>3334</v>
      </c>
      <c r="D301" t="s">
        <v>40</v>
      </c>
      <c r="E301" t="s">
        <v>214</v>
      </c>
      <c r="F301" t="s">
        <v>3335</v>
      </c>
      <c r="G301" t="s">
        <v>5859</v>
      </c>
      <c r="H301" t="s">
        <v>214</v>
      </c>
      <c r="I301" t="s">
        <v>4627</v>
      </c>
      <c r="J301" t="s">
        <v>221</v>
      </c>
      <c r="K301" t="s">
        <v>222</v>
      </c>
    </row>
    <row r="302" spans="1:11">
      <c r="A302" s="69" t="s">
        <v>5453</v>
      </c>
      <c r="B302" t="s">
        <v>98</v>
      </c>
      <c r="C302" t="s">
        <v>3336</v>
      </c>
      <c r="E302" t="s">
        <v>214</v>
      </c>
      <c r="G302" t="s">
        <v>5859</v>
      </c>
      <c r="H302" t="s">
        <v>214</v>
      </c>
      <c r="I302" t="s">
        <v>4627</v>
      </c>
      <c r="J302" t="s">
        <v>221</v>
      </c>
      <c r="K302" t="s">
        <v>222</v>
      </c>
    </row>
    <row r="303" spans="1:11">
      <c r="A303" s="69" t="s">
        <v>5453</v>
      </c>
      <c r="B303" t="s">
        <v>7</v>
      </c>
      <c r="C303" t="s">
        <v>3341</v>
      </c>
      <c r="E303" t="s">
        <v>3342</v>
      </c>
      <c r="G303" t="s">
        <v>5858</v>
      </c>
      <c r="H303" t="s">
        <v>214</v>
      </c>
      <c r="I303" t="s">
        <v>4630</v>
      </c>
    </row>
    <row r="304" spans="1:11">
      <c r="A304" s="69" t="s">
        <v>5453</v>
      </c>
      <c r="B304" t="s">
        <v>7</v>
      </c>
      <c r="C304" t="s">
        <v>3343</v>
      </c>
      <c r="D304" t="s">
        <v>3344</v>
      </c>
      <c r="E304" t="s">
        <v>3083</v>
      </c>
      <c r="F304" t="s">
        <v>3345</v>
      </c>
      <c r="G304" t="s">
        <v>5860</v>
      </c>
      <c r="H304" t="s">
        <v>3083</v>
      </c>
      <c r="I304" t="s">
        <v>4630</v>
      </c>
      <c r="J304" t="s">
        <v>221</v>
      </c>
      <c r="K304" t="s">
        <v>222</v>
      </c>
    </row>
    <row r="305" spans="1:11">
      <c r="A305" s="69" t="s">
        <v>5453</v>
      </c>
      <c r="B305" t="s">
        <v>7</v>
      </c>
      <c r="C305" t="s">
        <v>3346</v>
      </c>
      <c r="E305" t="s">
        <v>214</v>
      </c>
      <c r="G305" t="s">
        <v>5860</v>
      </c>
      <c r="H305" t="s">
        <v>214</v>
      </c>
      <c r="I305" t="s">
        <v>4630</v>
      </c>
      <c r="J305" t="s">
        <v>221</v>
      </c>
      <c r="K305" t="s">
        <v>222</v>
      </c>
    </row>
    <row r="306" spans="1:11">
      <c r="A306" s="69" t="s">
        <v>5453</v>
      </c>
      <c r="B306" t="s">
        <v>23</v>
      </c>
      <c r="C306" t="s">
        <v>3348</v>
      </c>
      <c r="D306" t="s">
        <v>26</v>
      </c>
      <c r="E306" t="s">
        <v>214</v>
      </c>
      <c r="G306" t="s">
        <v>5860</v>
      </c>
      <c r="H306" t="s">
        <v>214</v>
      </c>
      <c r="I306" t="s">
        <v>4634</v>
      </c>
      <c r="J306" t="s">
        <v>221</v>
      </c>
      <c r="K306" t="s">
        <v>222</v>
      </c>
    </row>
    <row r="307" spans="1:11">
      <c r="A307" s="69" t="s">
        <v>5453</v>
      </c>
      <c r="B307" t="s">
        <v>23</v>
      </c>
      <c r="C307" t="s">
        <v>3349</v>
      </c>
      <c r="D307" t="s">
        <v>3350</v>
      </c>
      <c r="E307" t="s">
        <v>214</v>
      </c>
      <c r="F307" t="s">
        <v>3351</v>
      </c>
      <c r="G307" t="s">
        <v>5860</v>
      </c>
      <c r="H307" t="s">
        <v>214</v>
      </c>
      <c r="I307" t="s">
        <v>4634</v>
      </c>
      <c r="J307" t="s">
        <v>221</v>
      </c>
      <c r="K307" t="s">
        <v>222</v>
      </c>
    </row>
    <row r="308" spans="1:11">
      <c r="A308" s="69" t="s">
        <v>5453</v>
      </c>
      <c r="B308" t="s">
        <v>23</v>
      </c>
      <c r="C308" t="s">
        <v>3352</v>
      </c>
      <c r="D308" t="s">
        <v>3350</v>
      </c>
      <c r="E308" t="s">
        <v>214</v>
      </c>
      <c r="G308" t="s">
        <v>5860</v>
      </c>
      <c r="H308" t="s">
        <v>214</v>
      </c>
      <c r="I308" t="s">
        <v>4634</v>
      </c>
      <c r="J308" t="s">
        <v>221</v>
      </c>
      <c r="K308" t="s">
        <v>222</v>
      </c>
    </row>
    <row r="309" spans="1:11">
      <c r="A309" s="69" t="s">
        <v>5453</v>
      </c>
      <c r="B309" t="s">
        <v>23</v>
      </c>
      <c r="C309" t="s">
        <v>3353</v>
      </c>
      <c r="D309" t="s">
        <v>28</v>
      </c>
      <c r="E309" t="s">
        <v>214</v>
      </c>
      <c r="F309" t="s">
        <v>3354</v>
      </c>
      <c r="G309" t="s">
        <v>5860</v>
      </c>
      <c r="H309" t="s">
        <v>214</v>
      </c>
      <c r="I309" t="s">
        <v>4634</v>
      </c>
      <c r="J309" t="s">
        <v>221</v>
      </c>
      <c r="K309" t="s">
        <v>222</v>
      </c>
    </row>
    <row r="310" spans="1:11">
      <c r="A310" s="69" t="s">
        <v>5453</v>
      </c>
      <c r="B310" t="s">
        <v>23</v>
      </c>
      <c r="C310" t="s">
        <v>3019</v>
      </c>
      <c r="D310" t="s">
        <v>3020</v>
      </c>
      <c r="E310" t="s">
        <v>2921</v>
      </c>
      <c r="G310" t="s">
        <v>5860</v>
      </c>
      <c r="H310" t="s">
        <v>3564</v>
      </c>
      <c r="I310" t="s">
        <v>4634</v>
      </c>
      <c r="J310" t="s">
        <v>221</v>
      </c>
      <c r="K310" t="s">
        <v>222</v>
      </c>
    </row>
    <row r="311" spans="1:11">
      <c r="A311" s="69" t="s">
        <v>5453</v>
      </c>
      <c r="B311" t="s">
        <v>4371</v>
      </c>
      <c r="C311" t="s">
        <v>3356</v>
      </c>
      <c r="D311" t="s">
        <v>3047</v>
      </c>
      <c r="E311" t="s">
        <v>214</v>
      </c>
      <c r="G311" t="s">
        <v>5860</v>
      </c>
      <c r="H311" t="s">
        <v>214</v>
      </c>
      <c r="I311" t="s">
        <v>4638</v>
      </c>
      <c r="J311" t="s">
        <v>221</v>
      </c>
      <c r="K311" t="s">
        <v>222</v>
      </c>
    </row>
    <row r="312" spans="1:11">
      <c r="A312" s="69" t="s">
        <v>5453</v>
      </c>
      <c r="B312" t="s">
        <v>4371</v>
      </c>
      <c r="C312" t="s">
        <v>3357</v>
      </c>
      <c r="D312" t="s">
        <v>3047</v>
      </c>
      <c r="E312" t="s">
        <v>3358</v>
      </c>
      <c r="G312" t="s">
        <v>5858</v>
      </c>
      <c r="H312" t="s">
        <v>214</v>
      </c>
      <c r="I312" t="s">
        <v>4638</v>
      </c>
    </row>
    <row r="313" spans="1:11">
      <c r="A313" s="69" t="s">
        <v>5453</v>
      </c>
      <c r="B313" t="s">
        <v>4371</v>
      </c>
      <c r="C313" t="s">
        <v>3359</v>
      </c>
      <c r="D313" t="s">
        <v>3047</v>
      </c>
      <c r="E313" t="s">
        <v>3297</v>
      </c>
      <c r="F313" t="s">
        <v>3360</v>
      </c>
      <c r="G313" t="s">
        <v>5860</v>
      </c>
      <c r="H313" t="s">
        <v>214</v>
      </c>
      <c r="I313" t="s">
        <v>4638</v>
      </c>
      <c r="J313" t="s">
        <v>221</v>
      </c>
      <c r="K313" t="s">
        <v>222</v>
      </c>
    </row>
    <row r="314" spans="1:11">
      <c r="A314" s="69" t="s">
        <v>5453</v>
      </c>
      <c r="B314" t="s">
        <v>4371</v>
      </c>
      <c r="C314" t="s">
        <v>3361</v>
      </c>
      <c r="D314" t="s">
        <v>3047</v>
      </c>
      <c r="E314" t="s">
        <v>214</v>
      </c>
      <c r="G314" t="s">
        <v>5860</v>
      </c>
      <c r="H314" t="s">
        <v>214</v>
      </c>
      <c r="I314" t="s">
        <v>4638</v>
      </c>
      <c r="J314" t="s">
        <v>221</v>
      </c>
      <c r="K314" t="s">
        <v>222</v>
      </c>
    </row>
    <row r="315" spans="1:11">
      <c r="A315" s="69" t="s">
        <v>5453</v>
      </c>
      <c r="B315" t="s">
        <v>47</v>
      </c>
      <c r="C315" t="s">
        <v>3363</v>
      </c>
      <c r="D315" t="s">
        <v>3364</v>
      </c>
      <c r="E315" t="s">
        <v>3365</v>
      </c>
      <c r="G315" t="s">
        <v>5860</v>
      </c>
      <c r="H315" t="s">
        <v>214</v>
      </c>
      <c r="I315" t="s">
        <v>4642</v>
      </c>
      <c r="J315" t="s">
        <v>221</v>
      </c>
      <c r="K315" t="s">
        <v>222</v>
      </c>
    </row>
    <row r="316" spans="1:11">
      <c r="A316" s="69" t="s">
        <v>5453</v>
      </c>
      <c r="B316" t="s">
        <v>47</v>
      </c>
      <c r="C316" t="s">
        <v>3368</v>
      </c>
      <c r="D316" t="s">
        <v>3369</v>
      </c>
      <c r="E316" t="s">
        <v>3370</v>
      </c>
      <c r="G316" t="s">
        <v>5860</v>
      </c>
      <c r="H316" t="s">
        <v>214</v>
      </c>
      <c r="I316" t="s">
        <v>4642</v>
      </c>
      <c r="J316" t="s">
        <v>221</v>
      </c>
      <c r="K316" t="s">
        <v>222</v>
      </c>
    </row>
    <row r="317" spans="1:11">
      <c r="A317" s="69" t="s">
        <v>5453</v>
      </c>
      <c r="B317" t="s">
        <v>47</v>
      </c>
      <c r="C317" t="s">
        <v>3371</v>
      </c>
      <c r="D317" t="s">
        <v>3372</v>
      </c>
      <c r="E317" t="s">
        <v>214</v>
      </c>
      <c r="G317" t="s">
        <v>5860</v>
      </c>
      <c r="H317" t="s">
        <v>214</v>
      </c>
      <c r="I317" t="s">
        <v>4642</v>
      </c>
      <c r="J317" t="s">
        <v>221</v>
      </c>
      <c r="K317" t="s">
        <v>222</v>
      </c>
    </row>
    <row r="318" spans="1:11">
      <c r="A318" s="69" t="s">
        <v>5453</v>
      </c>
      <c r="B318" t="s">
        <v>47</v>
      </c>
      <c r="C318" t="s">
        <v>3375</v>
      </c>
      <c r="D318" t="s">
        <v>3376</v>
      </c>
      <c r="E318" t="s">
        <v>214</v>
      </c>
      <c r="G318" t="s">
        <v>5860</v>
      </c>
      <c r="H318" t="s">
        <v>214</v>
      </c>
      <c r="I318" t="s">
        <v>4642</v>
      </c>
      <c r="J318" t="s">
        <v>221</v>
      </c>
      <c r="K318" t="s">
        <v>222</v>
      </c>
    </row>
    <row r="319" spans="1:11">
      <c r="A319" s="69" t="s">
        <v>5453</v>
      </c>
      <c r="B319" t="s">
        <v>47</v>
      </c>
      <c r="C319" t="s">
        <v>3377</v>
      </c>
      <c r="D319" t="s">
        <v>3372</v>
      </c>
      <c r="E319" t="s">
        <v>214</v>
      </c>
      <c r="G319" t="s">
        <v>5860</v>
      </c>
      <c r="H319" t="s">
        <v>214</v>
      </c>
      <c r="I319" t="s">
        <v>4642</v>
      </c>
      <c r="J319" t="s">
        <v>221</v>
      </c>
      <c r="K319" t="s">
        <v>222</v>
      </c>
    </row>
    <row r="320" spans="1:11">
      <c r="A320" s="69" t="s">
        <v>5453</v>
      </c>
      <c r="B320" t="s">
        <v>47</v>
      </c>
      <c r="C320" t="s">
        <v>3378</v>
      </c>
      <c r="D320" t="s">
        <v>3372</v>
      </c>
      <c r="E320" t="s">
        <v>214</v>
      </c>
      <c r="G320" t="s">
        <v>5860</v>
      </c>
      <c r="H320" t="s">
        <v>214</v>
      </c>
      <c r="I320" t="s">
        <v>4642</v>
      </c>
      <c r="J320" t="s">
        <v>221</v>
      </c>
      <c r="K320" t="s">
        <v>222</v>
      </c>
    </row>
    <row r="321" spans="1:11">
      <c r="A321" s="69" t="s">
        <v>5453</v>
      </c>
      <c r="B321" t="s">
        <v>50</v>
      </c>
      <c r="C321" t="s">
        <v>3380</v>
      </c>
      <c r="D321" t="s">
        <v>26</v>
      </c>
      <c r="E321" t="s">
        <v>214</v>
      </c>
      <c r="G321" t="s">
        <v>5860</v>
      </c>
      <c r="H321" t="s">
        <v>214</v>
      </c>
      <c r="I321" t="s">
        <v>4646</v>
      </c>
      <c r="J321" t="s">
        <v>221</v>
      </c>
      <c r="K321" t="s">
        <v>222</v>
      </c>
    </row>
    <row r="322" spans="1:11">
      <c r="A322" s="69" t="s">
        <v>5453</v>
      </c>
      <c r="B322" t="s">
        <v>50</v>
      </c>
      <c r="C322" t="s">
        <v>3022</v>
      </c>
      <c r="D322" t="s">
        <v>26</v>
      </c>
      <c r="E322" t="s">
        <v>2921</v>
      </c>
      <c r="G322" t="s">
        <v>5860</v>
      </c>
      <c r="H322" t="s">
        <v>3564</v>
      </c>
      <c r="I322" t="s">
        <v>4646</v>
      </c>
      <c r="J322" t="s">
        <v>221</v>
      </c>
      <c r="K322" t="s">
        <v>222</v>
      </c>
    </row>
    <row r="323" spans="1:11">
      <c r="A323" s="69" t="s">
        <v>5453</v>
      </c>
      <c r="B323" t="s">
        <v>50</v>
      </c>
      <c r="C323" t="s">
        <v>3023</v>
      </c>
      <c r="D323" t="s">
        <v>26</v>
      </c>
      <c r="E323" t="s">
        <v>2921</v>
      </c>
      <c r="G323" t="s">
        <v>5860</v>
      </c>
      <c r="H323" t="s">
        <v>3564</v>
      </c>
      <c r="I323" t="s">
        <v>4646</v>
      </c>
      <c r="J323" t="s">
        <v>221</v>
      </c>
      <c r="K323" t="s">
        <v>222</v>
      </c>
    </row>
    <row r="324" spans="1:11">
      <c r="A324" s="69" t="s">
        <v>5453</v>
      </c>
      <c r="B324" t="s">
        <v>50</v>
      </c>
      <c r="C324" t="s">
        <v>3024</v>
      </c>
      <c r="D324" t="s">
        <v>26</v>
      </c>
      <c r="E324" t="s">
        <v>2921</v>
      </c>
      <c r="G324" t="s">
        <v>5860</v>
      </c>
      <c r="H324" t="s">
        <v>3564</v>
      </c>
      <c r="I324" t="s">
        <v>4646</v>
      </c>
      <c r="J324" t="s">
        <v>221</v>
      </c>
      <c r="K324" t="s">
        <v>222</v>
      </c>
    </row>
    <row r="325" spans="1:11">
      <c r="A325" s="69" t="s">
        <v>5453</v>
      </c>
      <c r="B325" t="s">
        <v>50</v>
      </c>
      <c r="C325" t="s">
        <v>3025</v>
      </c>
      <c r="D325" t="s">
        <v>26</v>
      </c>
      <c r="E325" t="s">
        <v>2921</v>
      </c>
      <c r="G325" t="s">
        <v>5860</v>
      </c>
      <c r="H325" t="s">
        <v>3564</v>
      </c>
      <c r="I325" t="s">
        <v>4646</v>
      </c>
      <c r="J325" t="s">
        <v>221</v>
      </c>
      <c r="K325" t="s">
        <v>222</v>
      </c>
    </row>
    <row r="326" spans="1:11">
      <c r="A326" s="69" t="s">
        <v>5453</v>
      </c>
      <c r="B326" t="s">
        <v>50</v>
      </c>
      <c r="C326" t="s">
        <v>3381</v>
      </c>
      <c r="D326" t="s">
        <v>51</v>
      </c>
      <c r="E326" t="s">
        <v>214</v>
      </c>
      <c r="F326" t="s">
        <v>3382</v>
      </c>
      <c r="G326" t="s">
        <v>5860</v>
      </c>
      <c r="H326" t="s">
        <v>214</v>
      </c>
      <c r="I326" t="s">
        <v>4646</v>
      </c>
      <c r="J326" t="s">
        <v>221</v>
      </c>
      <c r="K326" t="s">
        <v>222</v>
      </c>
    </row>
    <row r="327" spans="1:11">
      <c r="A327" s="69" t="s">
        <v>5453</v>
      </c>
      <c r="B327" t="s">
        <v>50</v>
      </c>
      <c r="C327" t="s">
        <v>3383</v>
      </c>
      <c r="D327" t="s">
        <v>51</v>
      </c>
      <c r="E327" t="s">
        <v>214</v>
      </c>
      <c r="G327" t="s">
        <v>5860</v>
      </c>
      <c r="H327" t="s">
        <v>214</v>
      </c>
      <c r="I327" t="s">
        <v>4646</v>
      </c>
      <c r="J327" t="s">
        <v>221</v>
      </c>
      <c r="K327" t="s">
        <v>222</v>
      </c>
    </row>
    <row r="328" spans="1:11">
      <c r="A328" s="69" t="s">
        <v>5453</v>
      </c>
      <c r="B328" t="s">
        <v>61</v>
      </c>
      <c r="C328" t="s">
        <v>3385</v>
      </c>
      <c r="D328" t="s">
        <v>75</v>
      </c>
      <c r="E328" t="s">
        <v>214</v>
      </c>
      <c r="G328" t="s">
        <v>5860</v>
      </c>
      <c r="H328" t="s">
        <v>214</v>
      </c>
      <c r="I328" t="s">
        <v>4648</v>
      </c>
      <c r="J328" t="s">
        <v>221</v>
      </c>
      <c r="K328" t="s">
        <v>222</v>
      </c>
    </row>
    <row r="329" spans="1:11">
      <c r="A329" s="69" t="s">
        <v>5453</v>
      </c>
      <c r="B329" t="s">
        <v>61</v>
      </c>
      <c r="C329" t="s">
        <v>3386</v>
      </c>
      <c r="D329" t="s">
        <v>3387</v>
      </c>
      <c r="E329" t="s">
        <v>3365</v>
      </c>
      <c r="G329" t="s">
        <v>5860</v>
      </c>
      <c r="H329" t="s">
        <v>214</v>
      </c>
      <c r="I329" t="s">
        <v>4648</v>
      </c>
      <c r="J329" t="s">
        <v>221</v>
      </c>
      <c r="K329" t="s">
        <v>222</v>
      </c>
    </row>
    <row r="330" spans="1:11">
      <c r="A330" s="69" t="s">
        <v>5453</v>
      </c>
      <c r="B330" t="s">
        <v>61</v>
      </c>
      <c r="C330" t="s">
        <v>3388</v>
      </c>
      <c r="D330" t="s">
        <v>75</v>
      </c>
      <c r="E330" t="s">
        <v>3389</v>
      </c>
      <c r="F330" t="s">
        <v>3390</v>
      </c>
      <c r="G330" t="s">
        <v>5860</v>
      </c>
      <c r="H330" t="s">
        <v>214</v>
      </c>
      <c r="I330" t="s">
        <v>4648</v>
      </c>
      <c r="J330" t="s">
        <v>221</v>
      </c>
      <c r="K330" t="s">
        <v>222</v>
      </c>
    </row>
    <row r="331" spans="1:11">
      <c r="A331" s="69" t="s">
        <v>5453</v>
      </c>
      <c r="B331" t="s">
        <v>61</v>
      </c>
      <c r="C331" t="s">
        <v>3027</v>
      </c>
      <c r="D331" t="s">
        <v>3020</v>
      </c>
      <c r="E331" t="s">
        <v>3028</v>
      </c>
      <c r="G331" t="s">
        <v>5858</v>
      </c>
      <c r="H331" t="s">
        <v>214</v>
      </c>
      <c r="I331" t="s">
        <v>4648</v>
      </c>
    </row>
    <row r="332" spans="1:11">
      <c r="A332" s="69" t="s">
        <v>5453</v>
      </c>
      <c r="B332" t="s">
        <v>61</v>
      </c>
      <c r="C332" t="s">
        <v>3030</v>
      </c>
      <c r="D332" t="s">
        <v>3020</v>
      </c>
      <c r="E332" t="s">
        <v>2921</v>
      </c>
      <c r="G332" t="s">
        <v>5860</v>
      </c>
      <c r="H332" t="s">
        <v>3564</v>
      </c>
      <c r="I332" t="s">
        <v>4648</v>
      </c>
      <c r="J332" t="s">
        <v>221</v>
      </c>
      <c r="K332" t="s">
        <v>222</v>
      </c>
    </row>
    <row r="333" spans="1:11">
      <c r="A333" s="69" t="s">
        <v>5453</v>
      </c>
      <c r="B333" t="s">
        <v>61</v>
      </c>
      <c r="C333" t="s">
        <v>3031</v>
      </c>
      <c r="D333" t="s">
        <v>3020</v>
      </c>
      <c r="E333" t="s">
        <v>2921</v>
      </c>
      <c r="G333" t="s">
        <v>5860</v>
      </c>
      <c r="H333" t="s">
        <v>3564</v>
      </c>
      <c r="I333" t="s">
        <v>4648</v>
      </c>
      <c r="J333" t="s">
        <v>221</v>
      </c>
      <c r="K333" t="s">
        <v>222</v>
      </c>
    </row>
    <row r="334" spans="1:11">
      <c r="A334" s="69" t="s">
        <v>5453</v>
      </c>
      <c r="B334" t="s">
        <v>61</v>
      </c>
      <c r="C334" t="s">
        <v>3032</v>
      </c>
      <c r="D334" t="s">
        <v>3020</v>
      </c>
      <c r="E334" t="s">
        <v>2921</v>
      </c>
      <c r="G334" t="s">
        <v>5860</v>
      </c>
      <c r="H334" t="s">
        <v>3564</v>
      </c>
      <c r="I334" t="s">
        <v>4648</v>
      </c>
      <c r="J334" t="s">
        <v>221</v>
      </c>
      <c r="K334" t="s">
        <v>222</v>
      </c>
    </row>
    <row r="335" spans="1:11">
      <c r="A335" s="69" t="s">
        <v>5453</v>
      </c>
      <c r="B335" t="s">
        <v>61</v>
      </c>
      <c r="C335" t="s">
        <v>3391</v>
      </c>
      <c r="D335" t="s">
        <v>75</v>
      </c>
      <c r="E335" t="s">
        <v>3083</v>
      </c>
      <c r="G335" t="s">
        <v>5860</v>
      </c>
      <c r="H335" t="s">
        <v>3083</v>
      </c>
      <c r="I335" t="s">
        <v>4648</v>
      </c>
      <c r="J335" t="s">
        <v>221</v>
      </c>
      <c r="K335" t="s">
        <v>222</v>
      </c>
    </row>
    <row r="336" spans="1:11">
      <c r="A336" s="69" t="s">
        <v>5453</v>
      </c>
      <c r="B336" t="s">
        <v>61</v>
      </c>
      <c r="C336" t="s">
        <v>3392</v>
      </c>
      <c r="D336" t="s">
        <v>84</v>
      </c>
      <c r="E336" t="s">
        <v>214</v>
      </c>
      <c r="G336" t="s">
        <v>5860</v>
      </c>
      <c r="H336" t="s">
        <v>214</v>
      </c>
      <c r="I336" t="s">
        <v>4648</v>
      </c>
      <c r="J336" t="s">
        <v>221</v>
      </c>
      <c r="K336" t="s">
        <v>222</v>
      </c>
    </row>
    <row r="337" spans="1:11">
      <c r="A337" s="69" t="s">
        <v>5453</v>
      </c>
      <c r="B337" t="s">
        <v>61</v>
      </c>
      <c r="C337" t="s">
        <v>3393</v>
      </c>
      <c r="D337" t="s">
        <v>3387</v>
      </c>
      <c r="E337" t="s">
        <v>214</v>
      </c>
      <c r="G337" t="s">
        <v>5860</v>
      </c>
      <c r="H337" t="s">
        <v>214</v>
      </c>
      <c r="I337" t="s">
        <v>4648</v>
      </c>
      <c r="J337" t="s">
        <v>221</v>
      </c>
      <c r="K337" t="s">
        <v>222</v>
      </c>
    </row>
    <row r="338" spans="1:11">
      <c r="A338" s="69" t="s">
        <v>5453</v>
      </c>
      <c r="B338" t="s">
        <v>74</v>
      </c>
      <c r="C338" t="s">
        <v>3395</v>
      </c>
      <c r="D338" t="s">
        <v>3020</v>
      </c>
      <c r="E338" t="s">
        <v>3083</v>
      </c>
      <c r="G338" t="s">
        <v>5860</v>
      </c>
      <c r="H338" t="s">
        <v>3083</v>
      </c>
      <c r="I338" t="s">
        <v>4650</v>
      </c>
      <c r="J338" t="s">
        <v>221</v>
      </c>
      <c r="K338" t="s">
        <v>222</v>
      </c>
    </row>
    <row r="339" spans="1:11">
      <c r="A339" s="69" t="s">
        <v>5453</v>
      </c>
      <c r="B339" t="s">
        <v>74</v>
      </c>
      <c r="C339" t="s">
        <v>3396</v>
      </c>
      <c r="D339" t="s">
        <v>3020</v>
      </c>
      <c r="E339" t="s">
        <v>3397</v>
      </c>
      <c r="G339" t="s">
        <v>5860</v>
      </c>
      <c r="H339" t="s">
        <v>3083</v>
      </c>
      <c r="I339" t="s">
        <v>4650</v>
      </c>
      <c r="J339" t="s">
        <v>221</v>
      </c>
      <c r="K339" t="s">
        <v>222</v>
      </c>
    </row>
    <row r="340" spans="1:11">
      <c r="A340" s="69" t="s">
        <v>5453</v>
      </c>
      <c r="B340" t="s">
        <v>74</v>
      </c>
      <c r="C340" t="s">
        <v>3398</v>
      </c>
      <c r="D340" t="s">
        <v>75</v>
      </c>
      <c r="E340" t="s">
        <v>214</v>
      </c>
      <c r="G340" t="s">
        <v>5860</v>
      </c>
      <c r="H340" t="s">
        <v>214</v>
      </c>
      <c r="I340" t="s">
        <v>4650</v>
      </c>
      <c r="J340" t="s">
        <v>221</v>
      </c>
      <c r="K340" t="s">
        <v>222</v>
      </c>
    </row>
    <row r="341" spans="1:11">
      <c r="A341" s="69" t="s">
        <v>5453</v>
      </c>
      <c r="B341" t="s">
        <v>74</v>
      </c>
      <c r="C341" t="s">
        <v>3399</v>
      </c>
      <c r="D341" t="s">
        <v>75</v>
      </c>
      <c r="E341" t="s">
        <v>214</v>
      </c>
      <c r="G341" t="s">
        <v>5860</v>
      </c>
      <c r="H341" t="s">
        <v>214</v>
      </c>
      <c r="I341" t="s">
        <v>4650</v>
      </c>
      <c r="J341" t="s">
        <v>221</v>
      </c>
      <c r="K341" t="s">
        <v>222</v>
      </c>
    </row>
    <row r="342" spans="1:11">
      <c r="A342" s="69" t="s">
        <v>5453</v>
      </c>
      <c r="B342" t="s">
        <v>74</v>
      </c>
      <c r="C342" t="s">
        <v>3400</v>
      </c>
      <c r="D342" t="s">
        <v>51</v>
      </c>
      <c r="E342" t="s">
        <v>214</v>
      </c>
      <c r="G342" t="s">
        <v>5860</v>
      </c>
      <c r="H342" t="s">
        <v>214</v>
      </c>
      <c r="I342" t="s">
        <v>4650</v>
      </c>
      <c r="J342" t="s">
        <v>221</v>
      </c>
      <c r="K342" t="s">
        <v>222</v>
      </c>
    </row>
    <row r="343" spans="1:11">
      <c r="A343" s="69" t="s">
        <v>5453</v>
      </c>
      <c r="B343" t="s">
        <v>74</v>
      </c>
      <c r="C343" t="s">
        <v>3401</v>
      </c>
      <c r="D343" t="s">
        <v>76</v>
      </c>
      <c r="E343" t="s">
        <v>3083</v>
      </c>
      <c r="G343" t="s">
        <v>5860</v>
      </c>
      <c r="H343" t="s">
        <v>3083</v>
      </c>
      <c r="I343" t="s">
        <v>4650</v>
      </c>
      <c r="J343" t="s">
        <v>221</v>
      </c>
      <c r="K343" t="s">
        <v>222</v>
      </c>
    </row>
    <row r="344" spans="1:11">
      <c r="A344" s="69" t="s">
        <v>5453</v>
      </c>
      <c r="B344" t="s">
        <v>74</v>
      </c>
      <c r="C344" t="s">
        <v>3402</v>
      </c>
      <c r="D344" t="s">
        <v>76</v>
      </c>
      <c r="E344" t="s">
        <v>3083</v>
      </c>
      <c r="G344" t="s">
        <v>5860</v>
      </c>
      <c r="H344" t="s">
        <v>3083</v>
      </c>
      <c r="I344" t="s">
        <v>4650</v>
      </c>
      <c r="J344" t="s">
        <v>221</v>
      </c>
      <c r="K344" t="s">
        <v>222</v>
      </c>
    </row>
    <row r="345" spans="1:11">
      <c r="A345" s="69" t="s">
        <v>5453</v>
      </c>
      <c r="B345" t="s">
        <v>74</v>
      </c>
      <c r="C345" t="s">
        <v>3037</v>
      </c>
      <c r="D345" t="s">
        <v>3020</v>
      </c>
      <c r="E345" t="s">
        <v>2921</v>
      </c>
      <c r="G345" t="s">
        <v>5860</v>
      </c>
      <c r="H345" t="s">
        <v>3564</v>
      </c>
      <c r="I345" t="s">
        <v>4650</v>
      </c>
      <c r="J345" t="s">
        <v>221</v>
      </c>
      <c r="K345" t="s">
        <v>222</v>
      </c>
    </row>
    <row r="346" spans="1:11">
      <c r="A346" s="69" t="s">
        <v>5453</v>
      </c>
      <c r="B346" t="s">
        <v>74</v>
      </c>
      <c r="C346" t="s">
        <v>3403</v>
      </c>
      <c r="D346" t="s">
        <v>76</v>
      </c>
      <c r="E346" t="s">
        <v>214</v>
      </c>
      <c r="F346" t="s">
        <v>3404</v>
      </c>
      <c r="G346" t="s">
        <v>5860</v>
      </c>
      <c r="H346" t="s">
        <v>214</v>
      </c>
      <c r="I346" t="s">
        <v>4650</v>
      </c>
      <c r="J346" t="s">
        <v>221</v>
      </c>
      <c r="K346" t="s">
        <v>222</v>
      </c>
    </row>
    <row r="347" spans="1:11">
      <c r="A347" s="69" t="s">
        <v>5453</v>
      </c>
      <c r="B347" t="s">
        <v>74</v>
      </c>
      <c r="C347" t="s">
        <v>3038</v>
      </c>
      <c r="D347" t="s">
        <v>3020</v>
      </c>
      <c r="E347" t="s">
        <v>2921</v>
      </c>
      <c r="G347" t="s">
        <v>5860</v>
      </c>
      <c r="H347" t="s">
        <v>3564</v>
      </c>
      <c r="I347" t="s">
        <v>4650</v>
      </c>
      <c r="J347" t="s">
        <v>221</v>
      </c>
      <c r="K347" t="s">
        <v>222</v>
      </c>
    </row>
    <row r="348" spans="1:11">
      <c r="A348" s="69" t="s">
        <v>5453</v>
      </c>
      <c r="B348" t="s">
        <v>82</v>
      </c>
      <c r="C348" t="s">
        <v>3406</v>
      </c>
      <c r="D348" t="s">
        <v>83</v>
      </c>
      <c r="E348" t="s">
        <v>214</v>
      </c>
      <c r="G348" t="s">
        <v>5860</v>
      </c>
      <c r="H348" t="s">
        <v>214</v>
      </c>
      <c r="I348" t="s">
        <v>4654</v>
      </c>
      <c r="J348" t="s">
        <v>221</v>
      </c>
      <c r="K348" t="s">
        <v>222</v>
      </c>
    </row>
    <row r="349" spans="1:11">
      <c r="A349" s="69" t="s">
        <v>5453</v>
      </c>
      <c r="B349" t="s">
        <v>82</v>
      </c>
      <c r="C349" t="s">
        <v>3407</v>
      </c>
      <c r="D349" t="s">
        <v>85</v>
      </c>
      <c r="E349" t="s">
        <v>214</v>
      </c>
      <c r="G349" t="s">
        <v>5860</v>
      </c>
      <c r="H349" t="s">
        <v>214</v>
      </c>
      <c r="I349" t="s">
        <v>4654</v>
      </c>
      <c r="J349" t="s">
        <v>221</v>
      </c>
      <c r="K349" t="s">
        <v>222</v>
      </c>
    </row>
    <row r="350" spans="1:11">
      <c r="A350" s="69" t="s">
        <v>5453</v>
      </c>
      <c r="B350" t="s">
        <v>87</v>
      </c>
      <c r="C350" t="s">
        <v>3416</v>
      </c>
      <c r="D350" t="s">
        <v>3041</v>
      </c>
      <c r="E350" t="s">
        <v>3083</v>
      </c>
      <c r="F350" t="s">
        <v>3417</v>
      </c>
      <c r="G350" t="s">
        <v>5860</v>
      </c>
      <c r="H350" t="s">
        <v>3083</v>
      </c>
      <c r="I350" t="s">
        <v>4658</v>
      </c>
      <c r="J350" t="s">
        <v>221</v>
      </c>
      <c r="K350" t="s">
        <v>222</v>
      </c>
    </row>
    <row r="351" spans="1:11">
      <c r="A351" s="69" t="s">
        <v>5453</v>
      </c>
      <c r="B351" t="s">
        <v>87</v>
      </c>
      <c r="C351" t="s">
        <v>3418</v>
      </c>
      <c r="D351" t="s">
        <v>89</v>
      </c>
      <c r="E351" t="s">
        <v>214</v>
      </c>
      <c r="F351" t="s">
        <v>3419</v>
      </c>
      <c r="G351" t="s">
        <v>5860</v>
      </c>
      <c r="H351" t="s">
        <v>214</v>
      </c>
      <c r="I351" t="s">
        <v>4658</v>
      </c>
      <c r="J351" t="s">
        <v>221</v>
      </c>
      <c r="K351" t="s">
        <v>222</v>
      </c>
    </row>
    <row r="352" spans="1:11">
      <c r="A352" s="69" t="s">
        <v>5453</v>
      </c>
      <c r="B352" t="s">
        <v>87</v>
      </c>
      <c r="C352" t="s">
        <v>3420</v>
      </c>
      <c r="D352" t="s">
        <v>3421</v>
      </c>
      <c r="E352" t="s">
        <v>214</v>
      </c>
      <c r="F352" t="s">
        <v>3422</v>
      </c>
      <c r="G352" t="s">
        <v>5860</v>
      </c>
      <c r="H352" t="s">
        <v>214</v>
      </c>
      <c r="I352" t="s">
        <v>4658</v>
      </c>
      <c r="J352" t="s">
        <v>221</v>
      </c>
      <c r="K352" t="s">
        <v>222</v>
      </c>
    </row>
    <row r="353" spans="1:11">
      <c r="A353" s="69" t="s">
        <v>5453</v>
      </c>
      <c r="B353" t="s">
        <v>87</v>
      </c>
      <c r="C353" t="s">
        <v>3424</v>
      </c>
      <c r="D353" t="s">
        <v>3421</v>
      </c>
      <c r="E353" t="s">
        <v>1902</v>
      </c>
      <c r="G353" t="s">
        <v>5860</v>
      </c>
      <c r="H353" t="s">
        <v>214</v>
      </c>
      <c r="I353" t="s">
        <v>4658</v>
      </c>
      <c r="J353" t="s">
        <v>221</v>
      </c>
      <c r="K353" t="s">
        <v>222</v>
      </c>
    </row>
    <row r="354" spans="1:11">
      <c r="A354" s="69" t="s">
        <v>5453</v>
      </c>
      <c r="B354" t="s">
        <v>87</v>
      </c>
      <c r="C354" t="s">
        <v>3425</v>
      </c>
      <c r="D354" t="s">
        <v>86</v>
      </c>
      <c r="E354" t="s">
        <v>214</v>
      </c>
      <c r="G354" t="s">
        <v>5860</v>
      </c>
      <c r="H354" t="s">
        <v>214</v>
      </c>
      <c r="I354" t="s">
        <v>4658</v>
      </c>
      <c r="J354" t="s">
        <v>221</v>
      </c>
      <c r="K354" t="s">
        <v>222</v>
      </c>
    </row>
    <row r="355" spans="1:11">
      <c r="A355" s="69" t="s">
        <v>5453</v>
      </c>
      <c r="B355" t="s">
        <v>87</v>
      </c>
      <c r="C355" t="s">
        <v>3059</v>
      </c>
      <c r="D355" t="s">
        <v>3060</v>
      </c>
      <c r="E355" t="s">
        <v>2921</v>
      </c>
      <c r="G355" t="s">
        <v>5860</v>
      </c>
      <c r="H355" t="s">
        <v>3564</v>
      </c>
      <c r="I355" t="s">
        <v>4658</v>
      </c>
      <c r="J355" t="s">
        <v>221</v>
      </c>
      <c r="K355" t="s">
        <v>222</v>
      </c>
    </row>
    <row r="356" spans="1:11">
      <c r="A356" s="69" t="s">
        <v>5453</v>
      </c>
      <c r="B356" t="s">
        <v>87</v>
      </c>
      <c r="C356" t="s">
        <v>3059</v>
      </c>
      <c r="D356" t="s">
        <v>3060</v>
      </c>
      <c r="E356" t="s">
        <v>2921</v>
      </c>
      <c r="G356" t="s">
        <v>5860</v>
      </c>
      <c r="H356" t="s">
        <v>3564</v>
      </c>
      <c r="I356" t="s">
        <v>4658</v>
      </c>
      <c r="J356" t="s">
        <v>221</v>
      </c>
      <c r="K356" t="s">
        <v>222</v>
      </c>
    </row>
    <row r="357" spans="1:11">
      <c r="A357" s="69" t="s">
        <v>5453</v>
      </c>
      <c r="B357" t="s">
        <v>88</v>
      </c>
      <c r="C357" t="s">
        <v>3427</v>
      </c>
      <c r="D357" t="s">
        <v>91</v>
      </c>
      <c r="E357" t="s">
        <v>3083</v>
      </c>
      <c r="G357" t="s">
        <v>5860</v>
      </c>
      <c r="H357" t="s">
        <v>3083</v>
      </c>
      <c r="I357" t="s">
        <v>4662</v>
      </c>
      <c r="J357" t="s">
        <v>221</v>
      </c>
      <c r="K357" t="s">
        <v>222</v>
      </c>
    </row>
    <row r="358" spans="1:11">
      <c r="A358" s="69" t="s">
        <v>5453</v>
      </c>
      <c r="B358" t="s">
        <v>88</v>
      </c>
      <c r="C358" t="s">
        <v>3428</v>
      </c>
      <c r="D358" t="s">
        <v>89</v>
      </c>
      <c r="E358" t="s">
        <v>3083</v>
      </c>
      <c r="F358" t="s">
        <v>3429</v>
      </c>
      <c r="G358" t="s">
        <v>5860</v>
      </c>
      <c r="H358" t="s">
        <v>3083</v>
      </c>
      <c r="I358" t="s">
        <v>4662</v>
      </c>
      <c r="J358" t="s">
        <v>221</v>
      </c>
      <c r="K358" t="s">
        <v>222</v>
      </c>
    </row>
    <row r="359" spans="1:11">
      <c r="A359" s="69" t="s">
        <v>5453</v>
      </c>
      <c r="B359" t="s">
        <v>88</v>
      </c>
      <c r="C359" t="s">
        <v>3430</v>
      </c>
      <c r="D359" t="s">
        <v>90</v>
      </c>
      <c r="E359" t="s">
        <v>3083</v>
      </c>
      <c r="F359" t="s">
        <v>3431</v>
      </c>
      <c r="G359" t="s">
        <v>5860</v>
      </c>
      <c r="H359" t="s">
        <v>3083</v>
      </c>
      <c r="I359" t="s">
        <v>4662</v>
      </c>
      <c r="J359" t="s">
        <v>221</v>
      </c>
      <c r="K359" t="s">
        <v>222</v>
      </c>
    </row>
    <row r="360" spans="1:11">
      <c r="A360" s="69" t="s">
        <v>5453</v>
      </c>
      <c r="B360" t="s">
        <v>88</v>
      </c>
      <c r="C360" t="s">
        <v>3432</v>
      </c>
      <c r="D360" t="s">
        <v>90</v>
      </c>
      <c r="E360" t="s">
        <v>3083</v>
      </c>
      <c r="F360" t="s">
        <v>3433</v>
      </c>
      <c r="G360" t="s">
        <v>5860</v>
      </c>
      <c r="H360" t="s">
        <v>3083</v>
      </c>
      <c r="I360" t="s">
        <v>4662</v>
      </c>
      <c r="J360" t="s">
        <v>221</v>
      </c>
      <c r="K360" t="s">
        <v>222</v>
      </c>
    </row>
    <row r="361" spans="1:11">
      <c r="A361" s="69" t="s">
        <v>5453</v>
      </c>
      <c r="B361" t="s">
        <v>88</v>
      </c>
      <c r="C361" t="s">
        <v>3434</v>
      </c>
      <c r="D361" t="s">
        <v>89</v>
      </c>
      <c r="E361" t="s">
        <v>214</v>
      </c>
      <c r="G361" t="s">
        <v>5860</v>
      </c>
      <c r="H361" t="s">
        <v>214</v>
      </c>
      <c r="I361" t="s">
        <v>4662</v>
      </c>
      <c r="J361" t="s">
        <v>221</v>
      </c>
      <c r="K361" t="s">
        <v>222</v>
      </c>
    </row>
    <row r="362" spans="1:11">
      <c r="A362" s="69" t="s">
        <v>5453</v>
      </c>
      <c r="B362" t="s">
        <v>93</v>
      </c>
      <c r="C362" t="s">
        <v>3438</v>
      </c>
      <c r="D362" t="s">
        <v>94</v>
      </c>
      <c r="E362" t="s">
        <v>214</v>
      </c>
      <c r="G362" t="s">
        <v>5860</v>
      </c>
      <c r="H362" t="s">
        <v>214</v>
      </c>
      <c r="I362" t="s">
        <v>4666</v>
      </c>
      <c r="J362" t="s">
        <v>221</v>
      </c>
      <c r="K362" t="s">
        <v>222</v>
      </c>
    </row>
    <row r="363" spans="1:11">
      <c r="A363" s="69" t="s">
        <v>5453</v>
      </c>
      <c r="B363" t="s">
        <v>93</v>
      </c>
      <c r="C363" t="s">
        <v>3439</v>
      </c>
      <c r="D363" t="s">
        <v>94</v>
      </c>
      <c r="E363" t="s">
        <v>3083</v>
      </c>
      <c r="F363" t="s">
        <v>3440</v>
      </c>
      <c r="G363" t="s">
        <v>5860</v>
      </c>
      <c r="H363" t="s">
        <v>3083</v>
      </c>
      <c r="I363" t="s">
        <v>4666</v>
      </c>
      <c r="J363" t="s">
        <v>221</v>
      </c>
      <c r="K363" t="s">
        <v>222</v>
      </c>
    </row>
    <row r="364" spans="1:11">
      <c r="A364" s="69" t="s">
        <v>5453</v>
      </c>
      <c r="B364" t="s">
        <v>93</v>
      </c>
      <c r="C364" t="s">
        <v>3445</v>
      </c>
      <c r="D364" t="s">
        <v>95</v>
      </c>
      <c r="E364" t="s">
        <v>3297</v>
      </c>
      <c r="F364" t="s">
        <v>3446</v>
      </c>
      <c r="G364" t="s">
        <v>5860</v>
      </c>
      <c r="H364" t="s">
        <v>214</v>
      </c>
      <c r="I364" t="s">
        <v>4666</v>
      </c>
      <c r="J364" t="s">
        <v>221</v>
      </c>
      <c r="K364" t="s">
        <v>222</v>
      </c>
    </row>
    <row r="365" spans="1:11">
      <c r="A365" s="69" t="s">
        <v>5453</v>
      </c>
      <c r="B365" t="s">
        <v>93</v>
      </c>
      <c r="C365" t="s">
        <v>3447</v>
      </c>
      <c r="D365" t="s">
        <v>94</v>
      </c>
      <c r="E365" t="s">
        <v>3448</v>
      </c>
      <c r="G365" t="s">
        <v>5860</v>
      </c>
      <c r="H365" t="s">
        <v>214</v>
      </c>
      <c r="I365" t="s">
        <v>4666</v>
      </c>
      <c r="J365" t="s">
        <v>221</v>
      </c>
      <c r="K365" t="s">
        <v>222</v>
      </c>
    </row>
    <row r="366" spans="1:11">
      <c r="A366" s="69" t="s">
        <v>5453</v>
      </c>
      <c r="B366" t="s">
        <v>93</v>
      </c>
      <c r="C366" t="s">
        <v>3449</v>
      </c>
      <c r="D366" t="s">
        <v>94</v>
      </c>
      <c r="E366" t="s">
        <v>3450</v>
      </c>
      <c r="F366" t="s">
        <v>3451</v>
      </c>
      <c r="G366" t="s">
        <v>5860</v>
      </c>
      <c r="H366" t="s">
        <v>214</v>
      </c>
      <c r="I366" t="s">
        <v>4666</v>
      </c>
      <c r="J366" t="s">
        <v>221</v>
      </c>
      <c r="K366" t="s">
        <v>222</v>
      </c>
    </row>
    <row r="367" spans="1:11">
      <c r="A367" s="69" t="s">
        <v>5453</v>
      </c>
      <c r="B367" t="s">
        <v>93</v>
      </c>
      <c r="C367" t="s">
        <v>3452</v>
      </c>
      <c r="D367" t="s">
        <v>94</v>
      </c>
      <c r="E367" t="s">
        <v>3453</v>
      </c>
      <c r="F367" t="s">
        <v>3454</v>
      </c>
      <c r="G367" t="s">
        <v>5860</v>
      </c>
      <c r="H367" t="s">
        <v>214</v>
      </c>
      <c r="I367" t="s">
        <v>4666</v>
      </c>
      <c r="J367" t="s">
        <v>221</v>
      </c>
      <c r="K367" t="s">
        <v>222</v>
      </c>
    </row>
    <row r="368" spans="1:11">
      <c r="A368" s="69" t="s">
        <v>5453</v>
      </c>
      <c r="B368" t="s">
        <v>99</v>
      </c>
      <c r="C368" t="s">
        <v>3456</v>
      </c>
      <c r="D368" t="s">
        <v>100</v>
      </c>
      <c r="E368" t="s">
        <v>3457</v>
      </c>
      <c r="F368" t="s">
        <v>3458</v>
      </c>
      <c r="G368" t="s">
        <v>5860</v>
      </c>
      <c r="H368" t="s">
        <v>214</v>
      </c>
      <c r="I368" t="s">
        <v>4670</v>
      </c>
      <c r="J368" t="s">
        <v>221</v>
      </c>
      <c r="K368" t="s">
        <v>222</v>
      </c>
    </row>
    <row r="369" spans="1:11">
      <c r="A369" s="69" t="s">
        <v>5453</v>
      </c>
      <c r="B369" t="s">
        <v>99</v>
      </c>
      <c r="C369" t="s">
        <v>3076</v>
      </c>
      <c r="D369" t="s">
        <v>103</v>
      </c>
      <c r="E369" t="s">
        <v>2921</v>
      </c>
      <c r="G369" t="s">
        <v>5860</v>
      </c>
      <c r="H369" t="s">
        <v>3564</v>
      </c>
      <c r="I369" t="s">
        <v>4670</v>
      </c>
      <c r="J369" t="s">
        <v>221</v>
      </c>
      <c r="K369" t="s">
        <v>222</v>
      </c>
    </row>
    <row r="370" spans="1:11">
      <c r="A370" s="69" t="s">
        <v>5453</v>
      </c>
      <c r="B370" t="s">
        <v>99</v>
      </c>
      <c r="C370" t="s">
        <v>3077</v>
      </c>
      <c r="D370" t="s">
        <v>101</v>
      </c>
      <c r="E370" t="s">
        <v>3078</v>
      </c>
      <c r="F370" t="s">
        <v>3079</v>
      </c>
      <c r="G370" t="s">
        <v>5860</v>
      </c>
      <c r="H370" t="s">
        <v>214</v>
      </c>
      <c r="I370" t="s">
        <v>4670</v>
      </c>
      <c r="J370" t="s">
        <v>221</v>
      </c>
      <c r="K370" t="s">
        <v>222</v>
      </c>
    </row>
    <row r="371" spans="1:11">
      <c r="A371" s="69" t="s">
        <v>5453</v>
      </c>
      <c r="B371" t="s">
        <v>99</v>
      </c>
      <c r="C371" t="s">
        <v>3080</v>
      </c>
      <c r="D371" t="s">
        <v>3020</v>
      </c>
      <c r="E371" t="s">
        <v>2921</v>
      </c>
      <c r="G371" t="s">
        <v>5860</v>
      </c>
      <c r="H371" t="s">
        <v>3564</v>
      </c>
      <c r="I371" t="s">
        <v>4670</v>
      </c>
      <c r="J371" t="s">
        <v>221</v>
      </c>
      <c r="K371" t="s">
        <v>222</v>
      </c>
    </row>
    <row r="372" spans="1:11">
      <c r="A372" s="69" t="s">
        <v>5453</v>
      </c>
      <c r="B372" t="s">
        <v>99</v>
      </c>
      <c r="C372" t="s">
        <v>3459</v>
      </c>
      <c r="D372" t="s">
        <v>3020</v>
      </c>
      <c r="E372" t="s">
        <v>214</v>
      </c>
      <c r="G372" t="s">
        <v>5860</v>
      </c>
      <c r="H372" t="s">
        <v>214</v>
      </c>
      <c r="I372" t="s">
        <v>4670</v>
      </c>
      <c r="J372" t="s">
        <v>221</v>
      </c>
      <c r="K372" t="s">
        <v>222</v>
      </c>
    </row>
    <row r="373" spans="1:11">
      <c r="A373" s="69" t="s">
        <v>5454</v>
      </c>
      <c r="B373" t="s">
        <v>32</v>
      </c>
      <c r="C373" t="s">
        <v>3082</v>
      </c>
      <c r="D373" t="s">
        <v>35</v>
      </c>
      <c r="E373" t="s">
        <v>3083</v>
      </c>
      <c r="F373" t="s">
        <v>3085</v>
      </c>
      <c r="G373" t="s">
        <v>5857</v>
      </c>
      <c r="H373" t="s">
        <v>3083</v>
      </c>
      <c r="I373" t="s">
        <v>4599</v>
      </c>
    </row>
    <row r="374" spans="1:11">
      <c r="A374" s="69" t="s">
        <v>5454</v>
      </c>
      <c r="B374" t="s">
        <v>32</v>
      </c>
      <c r="C374" t="s">
        <v>3090</v>
      </c>
      <c r="D374" t="s">
        <v>42</v>
      </c>
      <c r="E374" t="s">
        <v>3091</v>
      </c>
      <c r="F374" t="s">
        <v>3093</v>
      </c>
      <c r="G374" t="s">
        <v>5857</v>
      </c>
      <c r="H374" t="s">
        <v>214</v>
      </c>
      <c r="I374" t="s">
        <v>4599</v>
      </c>
    </row>
    <row r="375" spans="1:11">
      <c r="A375" s="69" t="s">
        <v>5454</v>
      </c>
      <c r="B375" t="s">
        <v>32</v>
      </c>
      <c r="C375" t="s">
        <v>3094</v>
      </c>
      <c r="D375" t="s">
        <v>42</v>
      </c>
      <c r="E375" t="s">
        <v>3083</v>
      </c>
      <c r="F375" t="s">
        <v>3085</v>
      </c>
      <c r="G375" t="s">
        <v>5857</v>
      </c>
      <c r="H375" t="s">
        <v>3083</v>
      </c>
      <c r="I375" t="s">
        <v>4599</v>
      </c>
    </row>
    <row r="376" spans="1:11">
      <c r="A376" s="69" t="s">
        <v>5454</v>
      </c>
      <c r="B376" t="s">
        <v>32</v>
      </c>
      <c r="C376" t="s">
        <v>3095</v>
      </c>
      <c r="D376" t="s">
        <v>44</v>
      </c>
      <c r="E376" t="s">
        <v>1902</v>
      </c>
      <c r="F376" t="s">
        <v>3096</v>
      </c>
      <c r="G376" t="s">
        <v>5857</v>
      </c>
      <c r="H376" t="s">
        <v>214</v>
      </c>
      <c r="I376" t="s">
        <v>4599</v>
      </c>
    </row>
    <row r="377" spans="1:11">
      <c r="A377" s="69" t="s">
        <v>5454</v>
      </c>
      <c r="B377" t="s">
        <v>32</v>
      </c>
      <c r="C377" t="s">
        <v>3097</v>
      </c>
      <c r="D377" t="s">
        <v>44</v>
      </c>
      <c r="E377" t="s">
        <v>214</v>
      </c>
      <c r="F377" t="s">
        <v>3098</v>
      </c>
      <c r="G377" t="s">
        <v>5857</v>
      </c>
      <c r="H377" t="s">
        <v>214</v>
      </c>
      <c r="I377" t="s">
        <v>4599</v>
      </c>
    </row>
    <row r="378" spans="1:11">
      <c r="A378" s="69" t="s">
        <v>5454</v>
      </c>
      <c r="B378" t="s">
        <v>62</v>
      </c>
      <c r="C378" t="s">
        <v>2915</v>
      </c>
      <c r="D378" t="s">
        <v>35</v>
      </c>
      <c r="E378" t="s">
        <v>2916</v>
      </c>
      <c r="F378" t="s">
        <v>2919</v>
      </c>
      <c r="G378" t="s">
        <v>5857</v>
      </c>
      <c r="H378" t="s">
        <v>214</v>
      </c>
      <c r="I378" t="s">
        <v>4603</v>
      </c>
    </row>
    <row r="379" spans="1:11">
      <c r="A379" s="69" t="s">
        <v>5454</v>
      </c>
      <c r="B379" t="s">
        <v>62</v>
      </c>
      <c r="C379" t="s">
        <v>3103</v>
      </c>
      <c r="D379" t="s">
        <v>35</v>
      </c>
      <c r="E379" t="s">
        <v>3104</v>
      </c>
      <c r="F379" t="s">
        <v>3106</v>
      </c>
      <c r="G379" t="s">
        <v>5857</v>
      </c>
      <c r="H379" t="s">
        <v>3342</v>
      </c>
      <c r="I379" t="s">
        <v>4603</v>
      </c>
    </row>
    <row r="380" spans="1:11">
      <c r="A380" s="69" t="s">
        <v>5454</v>
      </c>
      <c r="B380" t="s">
        <v>62</v>
      </c>
      <c r="C380" t="s">
        <v>2920</v>
      </c>
      <c r="D380" t="s">
        <v>36</v>
      </c>
      <c r="E380" t="s">
        <v>2921</v>
      </c>
      <c r="F380" t="s">
        <v>2923</v>
      </c>
      <c r="G380" t="s">
        <v>5857</v>
      </c>
      <c r="H380" t="s">
        <v>3564</v>
      </c>
      <c r="I380" t="s">
        <v>4603</v>
      </c>
    </row>
    <row r="381" spans="1:11">
      <c r="A381" s="69" t="s">
        <v>5454</v>
      </c>
      <c r="B381" t="s">
        <v>62</v>
      </c>
      <c r="C381" t="s">
        <v>3108</v>
      </c>
      <c r="D381" t="s">
        <v>36</v>
      </c>
      <c r="E381" t="s">
        <v>214</v>
      </c>
      <c r="F381" t="s">
        <v>3109</v>
      </c>
      <c r="G381" t="s">
        <v>5857</v>
      </c>
      <c r="H381" t="s">
        <v>214</v>
      </c>
      <c r="I381" t="s">
        <v>4603</v>
      </c>
    </row>
    <row r="382" spans="1:11">
      <c r="A382" s="69" t="s">
        <v>5454</v>
      </c>
      <c r="B382" t="s">
        <v>62</v>
      </c>
      <c r="C382" t="s">
        <v>3114</v>
      </c>
      <c r="D382" t="s">
        <v>38</v>
      </c>
      <c r="E382" t="s">
        <v>3115</v>
      </c>
      <c r="F382" t="s">
        <v>3116</v>
      </c>
      <c r="G382" t="s">
        <v>5857</v>
      </c>
      <c r="H382" t="s">
        <v>1330</v>
      </c>
      <c r="I382" t="s">
        <v>4603</v>
      </c>
    </row>
    <row r="383" spans="1:11">
      <c r="A383" s="69" t="s">
        <v>5454</v>
      </c>
      <c r="B383" t="s">
        <v>62</v>
      </c>
      <c r="C383" t="s">
        <v>3117</v>
      </c>
      <c r="D383" t="s">
        <v>42</v>
      </c>
      <c r="E383" t="s">
        <v>214</v>
      </c>
      <c r="F383" t="s">
        <v>3118</v>
      </c>
      <c r="G383" t="s">
        <v>5857</v>
      </c>
      <c r="H383" t="s">
        <v>214</v>
      </c>
      <c r="I383" t="s">
        <v>4603</v>
      </c>
    </row>
    <row r="384" spans="1:11">
      <c r="A384" s="69" t="s">
        <v>5454</v>
      </c>
      <c r="B384" t="s">
        <v>62</v>
      </c>
      <c r="C384" t="s">
        <v>2927</v>
      </c>
      <c r="D384" t="s">
        <v>42</v>
      </c>
      <c r="E384" t="s">
        <v>2921</v>
      </c>
      <c r="F384" t="s">
        <v>2928</v>
      </c>
      <c r="G384" t="s">
        <v>5857</v>
      </c>
      <c r="H384" t="s">
        <v>3564</v>
      </c>
      <c r="I384" t="s">
        <v>4603</v>
      </c>
    </row>
    <row r="385" spans="1:9">
      <c r="A385" s="69" t="s">
        <v>5454</v>
      </c>
      <c r="B385" t="s">
        <v>62</v>
      </c>
      <c r="C385" t="s">
        <v>3122</v>
      </c>
      <c r="D385" t="s">
        <v>44</v>
      </c>
      <c r="E385" t="s">
        <v>214</v>
      </c>
      <c r="F385" t="s">
        <v>3123</v>
      </c>
      <c r="G385" t="s">
        <v>5857</v>
      </c>
      <c r="H385" t="s">
        <v>214</v>
      </c>
      <c r="I385" t="s">
        <v>4603</v>
      </c>
    </row>
    <row r="386" spans="1:9">
      <c r="A386" s="69" t="s">
        <v>5454</v>
      </c>
      <c r="B386" t="s">
        <v>62</v>
      </c>
      <c r="C386" t="s">
        <v>2929</v>
      </c>
      <c r="D386" t="s">
        <v>44</v>
      </c>
      <c r="E386" t="s">
        <v>2921</v>
      </c>
      <c r="G386" t="s">
        <v>5857</v>
      </c>
      <c r="H386" t="s">
        <v>3564</v>
      </c>
      <c r="I386" t="s">
        <v>4603</v>
      </c>
    </row>
    <row r="387" spans="1:9">
      <c r="A387" s="69" t="s">
        <v>5454</v>
      </c>
      <c r="B387" t="s">
        <v>62</v>
      </c>
      <c r="C387" t="s">
        <v>2930</v>
      </c>
      <c r="D387" t="s">
        <v>64</v>
      </c>
      <c r="E387" t="s">
        <v>2921</v>
      </c>
      <c r="G387" t="s">
        <v>5857</v>
      </c>
      <c r="H387" t="s">
        <v>3564</v>
      </c>
      <c r="I387" t="s">
        <v>4603</v>
      </c>
    </row>
    <row r="388" spans="1:9">
      <c r="A388" s="69" t="s">
        <v>5454</v>
      </c>
      <c r="B388" t="s">
        <v>62</v>
      </c>
      <c r="C388" t="s">
        <v>3124</v>
      </c>
      <c r="D388" t="s">
        <v>63</v>
      </c>
      <c r="E388" t="s">
        <v>3083</v>
      </c>
      <c r="F388" t="s">
        <v>3125</v>
      </c>
      <c r="G388" t="s">
        <v>5857</v>
      </c>
      <c r="H388" t="s">
        <v>3083</v>
      </c>
      <c r="I388" t="s">
        <v>4603</v>
      </c>
    </row>
    <row r="389" spans="1:9">
      <c r="A389" s="69" t="s">
        <v>5454</v>
      </c>
      <c r="B389" t="s">
        <v>62</v>
      </c>
      <c r="C389" t="s">
        <v>3126</v>
      </c>
      <c r="D389" t="s">
        <v>64</v>
      </c>
      <c r="E389" t="s">
        <v>3127</v>
      </c>
      <c r="F389" t="s">
        <v>3128</v>
      </c>
      <c r="G389" t="s">
        <v>5857</v>
      </c>
      <c r="H389" t="s">
        <v>214</v>
      </c>
      <c r="I389" t="s">
        <v>4603</v>
      </c>
    </row>
    <row r="390" spans="1:9">
      <c r="A390" s="69" t="s">
        <v>5454</v>
      </c>
      <c r="B390" t="s">
        <v>62</v>
      </c>
      <c r="C390" t="s">
        <v>3129</v>
      </c>
      <c r="D390" t="s">
        <v>65</v>
      </c>
      <c r="E390" t="s">
        <v>3115</v>
      </c>
      <c r="F390" t="s">
        <v>3116</v>
      </c>
      <c r="G390" t="s">
        <v>5857</v>
      </c>
      <c r="H390" t="s">
        <v>1330</v>
      </c>
      <c r="I390" t="s">
        <v>4603</v>
      </c>
    </row>
    <row r="391" spans="1:9">
      <c r="A391" s="69" t="s">
        <v>5454</v>
      </c>
      <c r="B391" t="s">
        <v>62</v>
      </c>
      <c r="C391" t="s">
        <v>2948</v>
      </c>
      <c r="D391" t="s">
        <v>42</v>
      </c>
      <c r="E391" t="s">
        <v>2921</v>
      </c>
      <c r="F391" t="s">
        <v>2949</v>
      </c>
      <c r="G391" t="s">
        <v>5857</v>
      </c>
      <c r="H391" t="s">
        <v>3564</v>
      </c>
      <c r="I391" t="s">
        <v>4603</v>
      </c>
    </row>
    <row r="392" spans="1:9">
      <c r="A392" s="69" t="s">
        <v>5454</v>
      </c>
      <c r="B392" t="s">
        <v>62</v>
      </c>
      <c r="C392" t="s">
        <v>3130</v>
      </c>
      <c r="D392" t="s">
        <v>2951</v>
      </c>
      <c r="E392" t="s">
        <v>3083</v>
      </c>
      <c r="G392" t="s">
        <v>5857</v>
      </c>
      <c r="H392" t="s">
        <v>3083</v>
      </c>
      <c r="I392" t="s">
        <v>4603</v>
      </c>
    </row>
    <row r="393" spans="1:9">
      <c r="A393" s="69" t="s">
        <v>5454</v>
      </c>
      <c r="B393" t="s">
        <v>62</v>
      </c>
      <c r="C393" t="s">
        <v>3131</v>
      </c>
      <c r="D393" t="s">
        <v>36</v>
      </c>
      <c r="E393" t="s">
        <v>3083</v>
      </c>
      <c r="G393" t="s">
        <v>5857</v>
      </c>
      <c r="H393" t="s">
        <v>3083</v>
      </c>
      <c r="I393" t="s">
        <v>4603</v>
      </c>
    </row>
    <row r="394" spans="1:9">
      <c r="A394" s="69" t="s">
        <v>5454</v>
      </c>
      <c r="B394" t="s">
        <v>62</v>
      </c>
      <c r="C394" t="s">
        <v>3134</v>
      </c>
      <c r="D394" t="s">
        <v>33</v>
      </c>
      <c r="E394" t="s">
        <v>3083</v>
      </c>
      <c r="G394" t="s">
        <v>5857</v>
      </c>
      <c r="H394" t="s">
        <v>3083</v>
      </c>
      <c r="I394" t="s">
        <v>4603</v>
      </c>
    </row>
    <row r="395" spans="1:9">
      <c r="A395" s="69" t="s">
        <v>5454</v>
      </c>
      <c r="B395" t="s">
        <v>62</v>
      </c>
      <c r="C395" t="s">
        <v>3135</v>
      </c>
      <c r="D395" t="s">
        <v>3136</v>
      </c>
      <c r="E395" t="s">
        <v>1330</v>
      </c>
      <c r="F395" t="s">
        <v>3137</v>
      </c>
      <c r="G395" t="s">
        <v>5857</v>
      </c>
      <c r="H395" t="s">
        <v>1330</v>
      </c>
      <c r="I395" t="s">
        <v>4603</v>
      </c>
    </row>
    <row r="396" spans="1:9">
      <c r="A396" s="69" t="s">
        <v>5454</v>
      </c>
      <c r="B396" t="s">
        <v>66</v>
      </c>
      <c r="C396" t="s">
        <v>3141</v>
      </c>
      <c r="D396" t="s">
        <v>35</v>
      </c>
      <c r="E396" t="s">
        <v>214</v>
      </c>
      <c r="G396" t="s">
        <v>5857</v>
      </c>
      <c r="H396" t="s">
        <v>214</v>
      </c>
      <c r="I396" t="s">
        <v>4607</v>
      </c>
    </row>
    <row r="397" spans="1:9">
      <c r="A397" s="69" t="s">
        <v>5454</v>
      </c>
      <c r="B397" t="s">
        <v>66</v>
      </c>
      <c r="C397" t="s">
        <v>3144</v>
      </c>
      <c r="D397" t="s">
        <v>35</v>
      </c>
      <c r="E397" t="s">
        <v>214</v>
      </c>
      <c r="F397" t="s">
        <v>3145</v>
      </c>
      <c r="G397" t="s">
        <v>5857</v>
      </c>
      <c r="H397" t="s">
        <v>214</v>
      </c>
      <c r="I397" t="s">
        <v>4607</v>
      </c>
    </row>
    <row r="398" spans="1:9">
      <c r="A398" s="69" t="s">
        <v>5454</v>
      </c>
      <c r="B398" t="s">
        <v>66</v>
      </c>
      <c r="C398" t="s">
        <v>3146</v>
      </c>
      <c r="D398" t="s">
        <v>38</v>
      </c>
      <c r="E398" t="s">
        <v>3147</v>
      </c>
      <c r="F398" t="s">
        <v>3148</v>
      </c>
      <c r="G398" t="s">
        <v>5857</v>
      </c>
      <c r="H398" t="s">
        <v>214</v>
      </c>
      <c r="I398" t="s">
        <v>4607</v>
      </c>
    </row>
    <row r="399" spans="1:9">
      <c r="A399" s="69" t="s">
        <v>5454</v>
      </c>
      <c r="B399" t="s">
        <v>66</v>
      </c>
      <c r="C399" t="s">
        <v>3149</v>
      </c>
      <c r="D399" t="s">
        <v>40</v>
      </c>
      <c r="E399" t="s">
        <v>3150</v>
      </c>
      <c r="F399" t="s">
        <v>3151</v>
      </c>
      <c r="G399" t="s">
        <v>5857</v>
      </c>
      <c r="H399" t="s">
        <v>214</v>
      </c>
      <c r="I399" t="s">
        <v>4607</v>
      </c>
    </row>
    <row r="400" spans="1:9">
      <c r="A400" s="69" t="s">
        <v>5454</v>
      </c>
      <c r="B400" t="s">
        <v>66</v>
      </c>
      <c r="C400" t="s">
        <v>3152</v>
      </c>
      <c r="D400" t="s">
        <v>42</v>
      </c>
      <c r="E400" t="s">
        <v>214</v>
      </c>
      <c r="F400" t="s">
        <v>3153</v>
      </c>
      <c r="G400" t="s">
        <v>5857</v>
      </c>
      <c r="H400" t="s">
        <v>214</v>
      </c>
      <c r="I400" t="s">
        <v>4607</v>
      </c>
    </row>
    <row r="401" spans="1:9">
      <c r="A401" s="69" t="s">
        <v>5454</v>
      </c>
      <c r="B401" t="s">
        <v>66</v>
      </c>
      <c r="C401" t="s">
        <v>3154</v>
      </c>
      <c r="D401" t="s">
        <v>44</v>
      </c>
      <c r="E401" t="s">
        <v>214</v>
      </c>
      <c r="F401" t="s">
        <v>3155</v>
      </c>
      <c r="G401" t="s">
        <v>5857</v>
      </c>
      <c r="H401" t="s">
        <v>214</v>
      </c>
      <c r="I401" t="s">
        <v>4607</v>
      </c>
    </row>
    <row r="402" spans="1:9">
      <c r="A402" s="69" t="s">
        <v>5454</v>
      </c>
      <c r="B402" t="s">
        <v>66</v>
      </c>
      <c r="C402" t="s">
        <v>3156</v>
      </c>
      <c r="D402" t="s">
        <v>44</v>
      </c>
      <c r="E402" t="s">
        <v>214</v>
      </c>
      <c r="F402" t="s">
        <v>3157</v>
      </c>
      <c r="G402" t="s">
        <v>5857</v>
      </c>
      <c r="H402" t="s">
        <v>214</v>
      </c>
      <c r="I402" t="s">
        <v>4607</v>
      </c>
    </row>
    <row r="403" spans="1:9">
      <c r="A403" s="69" t="s">
        <v>5454</v>
      </c>
      <c r="B403" t="s">
        <v>66</v>
      </c>
      <c r="C403" t="s">
        <v>3158</v>
      </c>
      <c r="D403" t="s">
        <v>64</v>
      </c>
      <c r="E403" t="s">
        <v>214</v>
      </c>
      <c r="F403" t="s">
        <v>3159</v>
      </c>
      <c r="G403" t="s">
        <v>5857</v>
      </c>
      <c r="H403" t="s">
        <v>214</v>
      </c>
      <c r="I403" t="s">
        <v>4607</v>
      </c>
    </row>
    <row r="404" spans="1:9">
      <c r="A404" s="69" t="s">
        <v>5454</v>
      </c>
      <c r="B404" t="s">
        <v>66</v>
      </c>
      <c r="C404" t="s">
        <v>3160</v>
      </c>
      <c r="D404" t="s">
        <v>63</v>
      </c>
      <c r="E404" t="s">
        <v>214</v>
      </c>
      <c r="G404" t="s">
        <v>5857</v>
      </c>
      <c r="H404" t="s">
        <v>214</v>
      </c>
      <c r="I404" t="s">
        <v>4607</v>
      </c>
    </row>
    <row r="405" spans="1:9">
      <c r="A405" s="69" t="s">
        <v>5454</v>
      </c>
      <c r="B405" t="s">
        <v>66</v>
      </c>
      <c r="C405" t="s">
        <v>3161</v>
      </c>
      <c r="D405" t="s">
        <v>3162</v>
      </c>
      <c r="E405" t="s">
        <v>3083</v>
      </c>
      <c r="G405" t="s">
        <v>5857</v>
      </c>
      <c r="H405" t="s">
        <v>3083</v>
      </c>
      <c r="I405" t="s">
        <v>4607</v>
      </c>
    </row>
    <row r="406" spans="1:9">
      <c r="A406" s="69" t="s">
        <v>5454</v>
      </c>
      <c r="B406" t="s">
        <v>66</v>
      </c>
      <c r="C406" t="s">
        <v>3163</v>
      </c>
      <c r="D406" t="s">
        <v>2933</v>
      </c>
      <c r="E406" t="s">
        <v>3164</v>
      </c>
      <c r="G406" t="s">
        <v>5857</v>
      </c>
      <c r="H406" t="s">
        <v>214</v>
      </c>
      <c r="I406" t="s">
        <v>4607</v>
      </c>
    </row>
    <row r="407" spans="1:9">
      <c r="A407" s="69" t="s">
        <v>5454</v>
      </c>
      <c r="B407" t="s">
        <v>70</v>
      </c>
      <c r="C407" t="s">
        <v>3167</v>
      </c>
      <c r="D407" t="s">
        <v>36</v>
      </c>
      <c r="E407" t="s">
        <v>3083</v>
      </c>
      <c r="F407" t="s">
        <v>3168</v>
      </c>
      <c r="G407" t="s">
        <v>5857</v>
      </c>
      <c r="H407" t="s">
        <v>3083</v>
      </c>
      <c r="I407" t="s">
        <v>4611</v>
      </c>
    </row>
    <row r="408" spans="1:9">
      <c r="A408" s="69" t="s">
        <v>5454</v>
      </c>
      <c r="B408" t="s">
        <v>70</v>
      </c>
      <c r="C408" t="s">
        <v>3169</v>
      </c>
      <c r="D408" t="s">
        <v>38</v>
      </c>
      <c r="E408" t="s">
        <v>3083</v>
      </c>
      <c r="F408" t="s">
        <v>3170</v>
      </c>
      <c r="G408" t="s">
        <v>5857</v>
      </c>
      <c r="H408" t="s">
        <v>3083</v>
      </c>
      <c r="I408" t="s">
        <v>4611</v>
      </c>
    </row>
    <row r="409" spans="1:9">
      <c r="A409" s="69" t="s">
        <v>5454</v>
      </c>
      <c r="B409" t="s">
        <v>70</v>
      </c>
      <c r="C409" t="s">
        <v>3174</v>
      </c>
      <c r="D409" t="s">
        <v>42</v>
      </c>
      <c r="E409" t="s">
        <v>3175</v>
      </c>
      <c r="F409" t="s">
        <v>3176</v>
      </c>
      <c r="G409" t="s">
        <v>5857</v>
      </c>
      <c r="H409" t="s">
        <v>214</v>
      </c>
      <c r="I409" t="s">
        <v>4611</v>
      </c>
    </row>
    <row r="410" spans="1:9">
      <c r="A410" s="69" t="s">
        <v>5454</v>
      </c>
      <c r="B410" t="s">
        <v>70</v>
      </c>
      <c r="C410" t="s">
        <v>2957</v>
      </c>
      <c r="D410" t="s">
        <v>42</v>
      </c>
      <c r="E410" t="s">
        <v>2921</v>
      </c>
      <c r="F410" t="s">
        <v>2958</v>
      </c>
      <c r="G410" t="s">
        <v>5857</v>
      </c>
      <c r="H410" t="s">
        <v>3564</v>
      </c>
      <c r="I410" t="s">
        <v>4611</v>
      </c>
    </row>
    <row r="411" spans="1:9">
      <c r="A411" s="69" t="s">
        <v>5454</v>
      </c>
      <c r="B411" t="s">
        <v>70</v>
      </c>
      <c r="C411" t="s">
        <v>3178</v>
      </c>
      <c r="D411" t="s">
        <v>44</v>
      </c>
      <c r="E411" t="s">
        <v>214</v>
      </c>
      <c r="F411" t="s">
        <v>3179</v>
      </c>
      <c r="G411" t="s">
        <v>5857</v>
      </c>
      <c r="H411" t="s">
        <v>214</v>
      </c>
      <c r="I411" t="s">
        <v>4611</v>
      </c>
    </row>
    <row r="412" spans="1:9">
      <c r="A412" s="69" t="s">
        <v>5454</v>
      </c>
      <c r="B412" t="s">
        <v>70</v>
      </c>
      <c r="C412" t="s">
        <v>3180</v>
      </c>
      <c r="D412" t="s">
        <v>44</v>
      </c>
      <c r="E412" t="s">
        <v>214</v>
      </c>
      <c r="G412" t="s">
        <v>5857</v>
      </c>
      <c r="H412" t="s">
        <v>214</v>
      </c>
      <c r="I412" t="s">
        <v>4611</v>
      </c>
    </row>
    <row r="413" spans="1:9">
      <c r="A413" s="69" t="s">
        <v>5454</v>
      </c>
      <c r="B413" t="s">
        <v>70</v>
      </c>
      <c r="C413" t="s">
        <v>3181</v>
      </c>
      <c r="D413" t="s">
        <v>44</v>
      </c>
      <c r="E413" t="s">
        <v>3182</v>
      </c>
      <c r="F413" t="s">
        <v>3183</v>
      </c>
      <c r="G413" t="s">
        <v>5857</v>
      </c>
      <c r="H413" t="s">
        <v>3342</v>
      </c>
      <c r="I413" t="s">
        <v>4611</v>
      </c>
    </row>
    <row r="414" spans="1:9">
      <c r="A414" s="69" t="s">
        <v>5454</v>
      </c>
      <c r="B414" t="s">
        <v>70</v>
      </c>
      <c r="C414" t="s">
        <v>2963</v>
      </c>
      <c r="D414" t="s">
        <v>63</v>
      </c>
      <c r="E414" t="s">
        <v>2921</v>
      </c>
      <c r="F414" t="s">
        <v>2958</v>
      </c>
      <c r="G414" t="s">
        <v>5857</v>
      </c>
      <c r="H414" t="s">
        <v>3564</v>
      </c>
      <c r="I414" t="s">
        <v>4611</v>
      </c>
    </row>
    <row r="415" spans="1:9">
      <c r="A415" s="69" t="s">
        <v>5454</v>
      </c>
      <c r="B415" t="s">
        <v>70</v>
      </c>
      <c r="C415" t="s">
        <v>2964</v>
      </c>
      <c r="D415" t="s">
        <v>64</v>
      </c>
      <c r="E415" t="s">
        <v>2965</v>
      </c>
      <c r="F415" t="s">
        <v>2968</v>
      </c>
      <c r="G415" t="s">
        <v>5857</v>
      </c>
      <c r="H415" t="s">
        <v>3083</v>
      </c>
      <c r="I415" t="s">
        <v>4611</v>
      </c>
    </row>
    <row r="416" spans="1:9">
      <c r="A416" s="69" t="s">
        <v>5454</v>
      </c>
      <c r="B416" t="s">
        <v>70</v>
      </c>
      <c r="C416" t="s">
        <v>3186</v>
      </c>
      <c r="D416" t="s">
        <v>65</v>
      </c>
      <c r="E416" t="s">
        <v>1330</v>
      </c>
      <c r="F416" t="s">
        <v>3187</v>
      </c>
      <c r="G416" t="s">
        <v>5857</v>
      </c>
      <c r="H416" t="s">
        <v>1330</v>
      </c>
      <c r="I416" t="s">
        <v>4611</v>
      </c>
    </row>
    <row r="417" spans="1:9">
      <c r="A417" s="69" t="s">
        <v>5454</v>
      </c>
      <c r="B417" t="s">
        <v>70</v>
      </c>
      <c r="C417" t="s">
        <v>2969</v>
      </c>
      <c r="D417" t="s">
        <v>35</v>
      </c>
      <c r="E417" t="s">
        <v>2921</v>
      </c>
      <c r="G417" t="s">
        <v>5857</v>
      </c>
      <c r="H417" t="s">
        <v>3564</v>
      </c>
      <c r="I417" t="s">
        <v>4611</v>
      </c>
    </row>
    <row r="418" spans="1:9">
      <c r="A418" s="69" t="s">
        <v>5454</v>
      </c>
      <c r="B418" t="s">
        <v>71</v>
      </c>
      <c r="C418" t="s">
        <v>3192</v>
      </c>
      <c r="D418" t="s">
        <v>38</v>
      </c>
      <c r="E418" t="s">
        <v>214</v>
      </c>
      <c r="F418" t="s">
        <v>3193</v>
      </c>
      <c r="G418" t="s">
        <v>5857</v>
      </c>
      <c r="H418" t="s">
        <v>214</v>
      </c>
      <c r="I418" t="s">
        <v>4615</v>
      </c>
    </row>
    <row r="419" spans="1:9">
      <c r="A419" s="69" t="s">
        <v>5454</v>
      </c>
      <c r="B419" t="s">
        <v>71</v>
      </c>
      <c r="C419" t="s">
        <v>2978</v>
      </c>
      <c r="D419" t="s">
        <v>40</v>
      </c>
      <c r="E419" t="s">
        <v>2921</v>
      </c>
      <c r="G419" t="s">
        <v>5857</v>
      </c>
      <c r="H419" t="s">
        <v>3564</v>
      </c>
      <c r="I419" t="s">
        <v>4615</v>
      </c>
    </row>
    <row r="420" spans="1:9">
      <c r="A420" s="69" t="s">
        <v>5454</v>
      </c>
      <c r="B420" t="s">
        <v>71</v>
      </c>
      <c r="C420" t="s">
        <v>3196</v>
      </c>
      <c r="D420" t="s">
        <v>40</v>
      </c>
      <c r="E420" t="s">
        <v>3083</v>
      </c>
      <c r="F420" t="s">
        <v>3197</v>
      </c>
      <c r="G420" t="s">
        <v>5857</v>
      </c>
      <c r="H420" t="s">
        <v>3083</v>
      </c>
      <c r="I420" t="s">
        <v>4615</v>
      </c>
    </row>
    <row r="421" spans="1:9">
      <c r="A421" s="69" t="s">
        <v>5454</v>
      </c>
      <c r="B421" t="s">
        <v>71</v>
      </c>
      <c r="C421" t="s">
        <v>3200</v>
      </c>
      <c r="D421" t="s">
        <v>40</v>
      </c>
      <c r="E421" t="s">
        <v>214</v>
      </c>
      <c r="F421" t="s">
        <v>3201</v>
      </c>
      <c r="G421" t="s">
        <v>5857</v>
      </c>
      <c r="H421" t="s">
        <v>214</v>
      </c>
      <c r="I421" t="s">
        <v>4615</v>
      </c>
    </row>
    <row r="422" spans="1:9">
      <c r="A422" s="69" t="s">
        <v>5454</v>
      </c>
      <c r="B422" t="s">
        <v>71</v>
      </c>
      <c r="C422" t="s">
        <v>3202</v>
      </c>
      <c r="D422" t="s">
        <v>42</v>
      </c>
      <c r="E422" t="s">
        <v>3083</v>
      </c>
      <c r="F422" t="s">
        <v>3203</v>
      </c>
      <c r="G422" t="s">
        <v>5857</v>
      </c>
      <c r="H422" t="s">
        <v>3083</v>
      </c>
      <c r="I422" t="s">
        <v>4615</v>
      </c>
    </row>
    <row r="423" spans="1:9">
      <c r="A423" s="69" t="s">
        <v>5454</v>
      </c>
      <c r="B423" t="s">
        <v>71</v>
      </c>
      <c r="C423" t="s">
        <v>3204</v>
      </c>
      <c r="D423" t="s">
        <v>44</v>
      </c>
      <c r="E423" t="s">
        <v>214</v>
      </c>
      <c r="F423" t="s">
        <v>3205</v>
      </c>
      <c r="G423" t="s">
        <v>5857</v>
      </c>
      <c r="H423" t="s">
        <v>214</v>
      </c>
      <c r="I423" t="s">
        <v>4615</v>
      </c>
    </row>
    <row r="424" spans="1:9">
      <c r="A424" s="69" t="s">
        <v>5454</v>
      </c>
      <c r="B424" t="s">
        <v>71</v>
      </c>
      <c r="C424" t="s">
        <v>3206</v>
      </c>
      <c r="D424" t="s">
        <v>44</v>
      </c>
      <c r="E424" t="s">
        <v>214</v>
      </c>
      <c r="F424" t="s">
        <v>3207</v>
      </c>
      <c r="G424" t="s">
        <v>5857</v>
      </c>
      <c r="H424" t="s">
        <v>214</v>
      </c>
      <c r="I424" t="s">
        <v>4615</v>
      </c>
    </row>
    <row r="425" spans="1:9">
      <c r="A425" s="69" t="s">
        <v>5454</v>
      </c>
      <c r="B425" t="s">
        <v>71</v>
      </c>
      <c r="C425" t="s">
        <v>3208</v>
      </c>
      <c r="D425" t="s">
        <v>63</v>
      </c>
      <c r="E425" t="s">
        <v>3209</v>
      </c>
      <c r="F425" t="s">
        <v>3210</v>
      </c>
      <c r="G425" t="s">
        <v>5857</v>
      </c>
      <c r="H425" t="s">
        <v>214</v>
      </c>
      <c r="I425" t="s">
        <v>4615</v>
      </c>
    </row>
    <row r="426" spans="1:9">
      <c r="A426" s="69" t="s">
        <v>5454</v>
      </c>
      <c r="B426" t="s">
        <v>71</v>
      </c>
      <c r="C426" t="s">
        <v>3211</v>
      </c>
      <c r="D426" t="s">
        <v>63</v>
      </c>
      <c r="E426" t="s">
        <v>3083</v>
      </c>
      <c r="F426" t="s">
        <v>3212</v>
      </c>
      <c r="G426" t="s">
        <v>5857</v>
      </c>
      <c r="H426" t="s">
        <v>3083</v>
      </c>
      <c r="I426" t="s">
        <v>4615</v>
      </c>
    </row>
    <row r="427" spans="1:9">
      <c r="A427" s="69" t="s">
        <v>5454</v>
      </c>
      <c r="B427" t="s">
        <v>71</v>
      </c>
      <c r="C427" t="s">
        <v>3213</v>
      </c>
      <c r="D427" t="s">
        <v>63</v>
      </c>
      <c r="E427" t="s">
        <v>3214</v>
      </c>
      <c r="F427" t="s">
        <v>3215</v>
      </c>
      <c r="G427" t="s">
        <v>5857</v>
      </c>
      <c r="H427" t="s">
        <v>3083</v>
      </c>
      <c r="I427" t="s">
        <v>4615</v>
      </c>
    </row>
    <row r="428" spans="1:9">
      <c r="A428" s="69" t="s">
        <v>5454</v>
      </c>
      <c r="B428" t="s">
        <v>71</v>
      </c>
      <c r="C428" t="s">
        <v>3216</v>
      </c>
      <c r="D428" t="s">
        <v>64</v>
      </c>
      <c r="E428" t="s">
        <v>3083</v>
      </c>
      <c r="F428" t="s">
        <v>3217</v>
      </c>
      <c r="G428" t="s">
        <v>5857</v>
      </c>
      <c r="H428" t="s">
        <v>3083</v>
      </c>
      <c r="I428" t="s">
        <v>4615</v>
      </c>
    </row>
    <row r="429" spans="1:9">
      <c r="A429" s="69" t="s">
        <v>5454</v>
      </c>
      <c r="B429" t="s">
        <v>71</v>
      </c>
      <c r="C429" t="s">
        <v>2980</v>
      </c>
      <c r="D429" t="s">
        <v>64</v>
      </c>
      <c r="E429" t="s">
        <v>2921</v>
      </c>
      <c r="F429" t="s">
        <v>2981</v>
      </c>
      <c r="G429" t="s">
        <v>5857</v>
      </c>
      <c r="H429" t="s">
        <v>3564</v>
      </c>
      <c r="I429" t="s">
        <v>4615</v>
      </c>
    </row>
    <row r="430" spans="1:9">
      <c r="A430" s="69" t="s">
        <v>5454</v>
      </c>
      <c r="B430" t="s">
        <v>71</v>
      </c>
      <c r="C430" t="s">
        <v>3218</v>
      </c>
      <c r="D430" t="s">
        <v>65</v>
      </c>
      <c r="E430" t="s">
        <v>214</v>
      </c>
      <c r="F430" t="s">
        <v>3219</v>
      </c>
      <c r="G430" t="s">
        <v>5857</v>
      </c>
      <c r="H430" t="s">
        <v>214</v>
      </c>
      <c r="I430" t="s">
        <v>4615</v>
      </c>
    </row>
    <row r="431" spans="1:9">
      <c r="A431" s="69" t="s">
        <v>5454</v>
      </c>
      <c r="B431" t="s">
        <v>71</v>
      </c>
      <c r="C431" t="s">
        <v>3220</v>
      </c>
      <c r="E431" t="s">
        <v>3221</v>
      </c>
      <c r="F431" t="s">
        <v>3222</v>
      </c>
      <c r="G431" t="s">
        <v>5857</v>
      </c>
      <c r="H431" t="s">
        <v>214</v>
      </c>
      <c r="I431" t="s">
        <v>4615</v>
      </c>
    </row>
    <row r="432" spans="1:9">
      <c r="A432" s="69" t="s">
        <v>5454</v>
      </c>
      <c r="B432" t="s">
        <v>71</v>
      </c>
      <c r="C432" t="s">
        <v>3223</v>
      </c>
      <c r="D432" t="s">
        <v>3224</v>
      </c>
      <c r="E432" t="s">
        <v>1330</v>
      </c>
      <c r="G432" t="s">
        <v>5857</v>
      </c>
      <c r="H432" t="s">
        <v>1330</v>
      </c>
      <c r="I432" t="s">
        <v>4615</v>
      </c>
    </row>
    <row r="433" spans="1:9">
      <c r="A433" s="69" t="s">
        <v>5454</v>
      </c>
      <c r="B433" t="s">
        <v>73</v>
      </c>
      <c r="C433" t="s">
        <v>3227</v>
      </c>
      <c r="D433" t="s">
        <v>36</v>
      </c>
      <c r="E433" t="s">
        <v>3083</v>
      </c>
      <c r="F433" t="s">
        <v>3228</v>
      </c>
      <c r="G433" t="s">
        <v>5857</v>
      </c>
      <c r="H433" t="s">
        <v>3083</v>
      </c>
      <c r="I433" t="s">
        <v>4619</v>
      </c>
    </row>
    <row r="434" spans="1:9">
      <c r="A434" s="69" t="s">
        <v>5454</v>
      </c>
      <c r="B434" t="s">
        <v>73</v>
      </c>
      <c r="C434" t="s">
        <v>3232</v>
      </c>
      <c r="D434" t="s">
        <v>36</v>
      </c>
      <c r="E434" t="s">
        <v>214</v>
      </c>
      <c r="F434" t="s">
        <v>3233</v>
      </c>
      <c r="G434" t="s">
        <v>5857</v>
      </c>
      <c r="H434" t="s">
        <v>214</v>
      </c>
      <c r="I434" t="s">
        <v>4619</v>
      </c>
    </row>
    <row r="435" spans="1:9">
      <c r="A435" s="69" t="s">
        <v>5454</v>
      </c>
      <c r="B435" t="s">
        <v>73</v>
      </c>
      <c r="C435" t="s">
        <v>3234</v>
      </c>
      <c r="D435" t="s">
        <v>36</v>
      </c>
      <c r="E435" t="s">
        <v>3083</v>
      </c>
      <c r="F435" t="s">
        <v>3235</v>
      </c>
      <c r="G435" t="s">
        <v>5857</v>
      </c>
      <c r="H435" t="s">
        <v>3083</v>
      </c>
      <c r="I435" t="s">
        <v>4619</v>
      </c>
    </row>
    <row r="436" spans="1:9">
      <c r="A436" s="69" t="s">
        <v>5454</v>
      </c>
      <c r="B436" t="s">
        <v>73</v>
      </c>
      <c r="C436" t="s">
        <v>3236</v>
      </c>
      <c r="D436" t="s">
        <v>36</v>
      </c>
      <c r="E436" t="s">
        <v>214</v>
      </c>
      <c r="F436" t="s">
        <v>3237</v>
      </c>
      <c r="G436" t="s">
        <v>5857</v>
      </c>
      <c r="H436" t="s">
        <v>214</v>
      </c>
      <c r="I436" t="s">
        <v>4619</v>
      </c>
    </row>
    <row r="437" spans="1:9">
      <c r="A437" s="69" t="s">
        <v>5454</v>
      </c>
      <c r="B437" t="s">
        <v>73</v>
      </c>
      <c r="C437" t="s">
        <v>3241</v>
      </c>
      <c r="D437" t="s">
        <v>40</v>
      </c>
      <c r="E437" t="s">
        <v>3083</v>
      </c>
      <c r="F437" t="s">
        <v>3242</v>
      </c>
      <c r="G437" t="s">
        <v>5857</v>
      </c>
      <c r="H437" t="s">
        <v>3083</v>
      </c>
      <c r="I437" t="s">
        <v>4619</v>
      </c>
    </row>
    <row r="438" spans="1:9">
      <c r="A438" s="69" t="s">
        <v>5454</v>
      </c>
      <c r="B438" t="s">
        <v>73</v>
      </c>
      <c r="C438" t="s">
        <v>3245</v>
      </c>
      <c r="D438" t="s">
        <v>40</v>
      </c>
      <c r="E438" t="s">
        <v>214</v>
      </c>
      <c r="F438" t="s">
        <v>3246</v>
      </c>
      <c r="G438" t="s">
        <v>5857</v>
      </c>
      <c r="H438" t="s">
        <v>214</v>
      </c>
      <c r="I438" t="s">
        <v>4619</v>
      </c>
    </row>
    <row r="439" spans="1:9">
      <c r="A439" s="69" t="s">
        <v>5454</v>
      </c>
      <c r="B439" t="s">
        <v>73</v>
      </c>
      <c r="C439" t="s">
        <v>3249</v>
      </c>
      <c r="D439" t="s">
        <v>42</v>
      </c>
      <c r="E439" t="s">
        <v>3083</v>
      </c>
      <c r="F439" t="s">
        <v>3250</v>
      </c>
      <c r="G439" t="s">
        <v>5857</v>
      </c>
      <c r="H439" t="s">
        <v>3083</v>
      </c>
      <c r="I439" t="s">
        <v>4619</v>
      </c>
    </row>
    <row r="440" spans="1:9">
      <c r="A440" s="69" t="s">
        <v>5454</v>
      </c>
      <c r="B440" t="s">
        <v>73</v>
      </c>
      <c r="C440" t="s">
        <v>2988</v>
      </c>
      <c r="D440" t="s">
        <v>42</v>
      </c>
      <c r="E440" t="s">
        <v>2989</v>
      </c>
      <c r="F440" t="s">
        <v>2990</v>
      </c>
      <c r="G440" t="s">
        <v>5857</v>
      </c>
      <c r="H440" t="s">
        <v>3569</v>
      </c>
      <c r="I440" t="s">
        <v>4619</v>
      </c>
    </row>
    <row r="441" spans="1:9">
      <c r="A441" s="69" t="s">
        <v>5454</v>
      </c>
      <c r="B441" t="s">
        <v>73</v>
      </c>
      <c r="C441" t="s">
        <v>3254</v>
      </c>
      <c r="D441" t="s">
        <v>44</v>
      </c>
      <c r="E441" t="s">
        <v>3083</v>
      </c>
      <c r="F441" t="s">
        <v>3255</v>
      </c>
      <c r="G441" t="s">
        <v>5857</v>
      </c>
      <c r="H441" t="s">
        <v>3083</v>
      </c>
      <c r="I441" t="s">
        <v>4619</v>
      </c>
    </row>
    <row r="442" spans="1:9">
      <c r="A442" s="69" t="s">
        <v>5454</v>
      </c>
      <c r="B442" t="s">
        <v>73</v>
      </c>
      <c r="C442" t="s">
        <v>2991</v>
      </c>
      <c r="D442" t="s">
        <v>44</v>
      </c>
      <c r="E442" t="s">
        <v>2921</v>
      </c>
      <c r="F442" t="s">
        <v>2992</v>
      </c>
      <c r="G442" t="s">
        <v>5857</v>
      </c>
      <c r="H442" t="s">
        <v>3564</v>
      </c>
      <c r="I442" t="s">
        <v>4619</v>
      </c>
    </row>
    <row r="443" spans="1:9">
      <c r="A443" s="69" t="s">
        <v>5454</v>
      </c>
      <c r="B443" t="s">
        <v>73</v>
      </c>
      <c r="C443" t="s">
        <v>3256</v>
      </c>
      <c r="D443" t="s">
        <v>44</v>
      </c>
      <c r="E443" t="s">
        <v>3083</v>
      </c>
      <c r="F443" t="s">
        <v>3257</v>
      </c>
      <c r="G443" t="s">
        <v>5857</v>
      </c>
      <c r="H443" t="s">
        <v>3083</v>
      </c>
      <c r="I443" t="s">
        <v>4619</v>
      </c>
    </row>
    <row r="444" spans="1:9">
      <c r="A444" s="69" t="s">
        <v>5454</v>
      </c>
      <c r="B444" t="s">
        <v>73</v>
      </c>
      <c r="C444" t="s">
        <v>3258</v>
      </c>
      <c r="D444" t="s">
        <v>63</v>
      </c>
      <c r="E444" t="s">
        <v>3083</v>
      </c>
      <c r="F444" t="s">
        <v>3259</v>
      </c>
      <c r="G444" t="s">
        <v>5857</v>
      </c>
      <c r="H444" t="s">
        <v>3083</v>
      </c>
      <c r="I444" t="s">
        <v>4619</v>
      </c>
    </row>
    <row r="445" spans="1:9">
      <c r="A445" s="69" t="s">
        <v>5454</v>
      </c>
      <c r="B445" t="s">
        <v>73</v>
      </c>
      <c r="C445" t="s">
        <v>3260</v>
      </c>
      <c r="D445" t="s">
        <v>64</v>
      </c>
      <c r="E445" t="s">
        <v>3083</v>
      </c>
      <c r="F445" t="s">
        <v>3261</v>
      </c>
      <c r="G445" t="s">
        <v>5857</v>
      </c>
      <c r="H445" t="s">
        <v>3083</v>
      </c>
      <c r="I445" t="s">
        <v>4619</v>
      </c>
    </row>
    <row r="446" spans="1:9">
      <c r="A446" s="69" t="s">
        <v>5454</v>
      </c>
      <c r="B446" t="s">
        <v>73</v>
      </c>
      <c r="C446" t="s">
        <v>3262</v>
      </c>
      <c r="D446" t="s">
        <v>2946</v>
      </c>
      <c r="E446" t="s">
        <v>3263</v>
      </c>
      <c r="F446" t="s">
        <v>3264</v>
      </c>
      <c r="G446" t="s">
        <v>5857</v>
      </c>
      <c r="H446" t="s">
        <v>3083</v>
      </c>
      <c r="I446" t="s">
        <v>4619</v>
      </c>
    </row>
    <row r="447" spans="1:9">
      <c r="A447" s="69" t="s">
        <v>5454</v>
      </c>
      <c r="B447" t="s">
        <v>73</v>
      </c>
      <c r="C447" t="s">
        <v>3265</v>
      </c>
      <c r="D447" t="s">
        <v>3266</v>
      </c>
      <c r="E447" t="s">
        <v>3083</v>
      </c>
      <c r="G447" t="s">
        <v>5857</v>
      </c>
      <c r="H447" t="s">
        <v>3083</v>
      </c>
      <c r="I447" t="s">
        <v>4619</v>
      </c>
    </row>
    <row r="448" spans="1:9">
      <c r="A448" s="69" t="s">
        <v>5454</v>
      </c>
      <c r="B448" t="s">
        <v>73</v>
      </c>
      <c r="C448" t="s">
        <v>3271</v>
      </c>
      <c r="D448" t="s">
        <v>36</v>
      </c>
      <c r="E448" t="s">
        <v>3083</v>
      </c>
      <c r="G448" t="s">
        <v>5857</v>
      </c>
      <c r="H448" t="s">
        <v>3083</v>
      </c>
      <c r="I448" t="s">
        <v>4619</v>
      </c>
    </row>
    <row r="449" spans="1:9">
      <c r="A449" s="69" t="s">
        <v>5454</v>
      </c>
      <c r="B449" t="s">
        <v>73</v>
      </c>
      <c r="C449" t="s">
        <v>3272</v>
      </c>
      <c r="D449" t="s">
        <v>3273</v>
      </c>
      <c r="E449" t="s">
        <v>214</v>
      </c>
      <c r="G449" t="s">
        <v>5857</v>
      </c>
      <c r="H449" t="s">
        <v>214</v>
      </c>
      <c r="I449" t="s">
        <v>4619</v>
      </c>
    </row>
    <row r="450" spans="1:9">
      <c r="A450" s="69" t="s">
        <v>5454</v>
      </c>
      <c r="B450" t="s">
        <v>79</v>
      </c>
      <c r="C450" t="s">
        <v>3275</v>
      </c>
      <c r="D450" t="s">
        <v>35</v>
      </c>
      <c r="E450" t="s">
        <v>214</v>
      </c>
      <c r="F450" t="s">
        <v>3276</v>
      </c>
      <c r="G450" t="s">
        <v>5857</v>
      </c>
      <c r="H450" t="s">
        <v>214</v>
      </c>
      <c r="I450" t="s">
        <v>4623</v>
      </c>
    </row>
    <row r="451" spans="1:9">
      <c r="A451" s="69" t="s">
        <v>5454</v>
      </c>
      <c r="B451" t="s">
        <v>79</v>
      </c>
      <c r="C451" t="s">
        <v>3277</v>
      </c>
      <c r="D451" t="s">
        <v>33</v>
      </c>
      <c r="E451" t="s">
        <v>3083</v>
      </c>
      <c r="F451" t="s">
        <v>3278</v>
      </c>
      <c r="G451" t="s">
        <v>5857</v>
      </c>
      <c r="H451" t="s">
        <v>3083</v>
      </c>
      <c r="I451" t="s">
        <v>4623</v>
      </c>
    </row>
    <row r="452" spans="1:9">
      <c r="A452" s="69" t="s">
        <v>5454</v>
      </c>
      <c r="B452" t="s">
        <v>79</v>
      </c>
      <c r="C452" t="s">
        <v>3281</v>
      </c>
      <c r="D452" t="s">
        <v>40</v>
      </c>
      <c r="E452" t="s">
        <v>214</v>
      </c>
      <c r="F452" t="s">
        <v>3282</v>
      </c>
      <c r="G452" t="s">
        <v>5857</v>
      </c>
      <c r="H452" t="s">
        <v>214</v>
      </c>
      <c r="I452" t="s">
        <v>4623</v>
      </c>
    </row>
    <row r="453" spans="1:9">
      <c r="A453" s="69" t="s">
        <v>5454</v>
      </c>
      <c r="B453" t="s">
        <v>79</v>
      </c>
      <c r="C453" t="s">
        <v>3283</v>
      </c>
      <c r="D453" t="s">
        <v>40</v>
      </c>
      <c r="E453" t="s">
        <v>214</v>
      </c>
      <c r="F453" t="s">
        <v>3284</v>
      </c>
      <c r="G453" t="s">
        <v>5857</v>
      </c>
      <c r="H453" t="s">
        <v>214</v>
      </c>
      <c r="I453" t="s">
        <v>4623</v>
      </c>
    </row>
    <row r="454" spans="1:9">
      <c r="A454" s="69" t="s">
        <v>5454</v>
      </c>
      <c r="B454" t="s">
        <v>79</v>
      </c>
      <c r="C454" t="s">
        <v>3285</v>
      </c>
      <c r="D454" t="s">
        <v>40</v>
      </c>
      <c r="E454" t="s">
        <v>214</v>
      </c>
      <c r="F454" t="s">
        <v>3286</v>
      </c>
      <c r="G454" t="s">
        <v>5857</v>
      </c>
      <c r="H454" t="s">
        <v>214</v>
      </c>
      <c r="I454" t="s">
        <v>4623</v>
      </c>
    </row>
    <row r="455" spans="1:9">
      <c r="A455" s="69" t="s">
        <v>5454</v>
      </c>
      <c r="B455" t="s">
        <v>79</v>
      </c>
      <c r="C455" t="s">
        <v>3287</v>
      </c>
      <c r="D455" t="s">
        <v>33</v>
      </c>
      <c r="E455" t="s">
        <v>214</v>
      </c>
      <c r="F455" t="s">
        <v>3288</v>
      </c>
      <c r="G455" t="s">
        <v>5857</v>
      </c>
      <c r="H455" t="s">
        <v>214</v>
      </c>
      <c r="I455" t="s">
        <v>4623</v>
      </c>
    </row>
    <row r="456" spans="1:9">
      <c r="A456" s="69" t="s">
        <v>5454</v>
      </c>
      <c r="B456" t="s">
        <v>79</v>
      </c>
      <c r="C456" t="s">
        <v>3289</v>
      </c>
      <c r="D456" t="s">
        <v>63</v>
      </c>
      <c r="E456" t="s">
        <v>214</v>
      </c>
      <c r="F456" t="s">
        <v>3284</v>
      </c>
      <c r="G456" t="s">
        <v>5857</v>
      </c>
      <c r="H456" t="s">
        <v>214</v>
      </c>
      <c r="I456" t="s">
        <v>4623</v>
      </c>
    </row>
    <row r="457" spans="1:9">
      <c r="A457" s="69" t="s">
        <v>5454</v>
      </c>
      <c r="B457" t="s">
        <v>79</v>
      </c>
      <c r="C457" t="s">
        <v>3290</v>
      </c>
      <c r="D457" t="s">
        <v>64</v>
      </c>
      <c r="E457" t="s">
        <v>3083</v>
      </c>
      <c r="F457" t="s">
        <v>3291</v>
      </c>
      <c r="G457" t="s">
        <v>5857</v>
      </c>
      <c r="H457" t="s">
        <v>3083</v>
      </c>
      <c r="I457" t="s">
        <v>4623</v>
      </c>
    </row>
    <row r="458" spans="1:9">
      <c r="A458" s="69" t="s">
        <v>5454</v>
      </c>
      <c r="B458" t="s">
        <v>79</v>
      </c>
      <c r="C458" t="s">
        <v>3292</v>
      </c>
      <c r="D458" t="s">
        <v>64</v>
      </c>
      <c r="E458" t="s">
        <v>3083</v>
      </c>
      <c r="F458" t="s">
        <v>3293</v>
      </c>
      <c r="G458" t="s">
        <v>5857</v>
      </c>
      <c r="H458" t="s">
        <v>3083</v>
      </c>
      <c r="I458" t="s">
        <v>4623</v>
      </c>
    </row>
    <row r="459" spans="1:9">
      <c r="A459" s="69" t="s">
        <v>5454</v>
      </c>
      <c r="B459" t="s">
        <v>79</v>
      </c>
      <c r="C459" t="s">
        <v>3294</v>
      </c>
      <c r="D459" t="s">
        <v>65</v>
      </c>
      <c r="E459" t="s">
        <v>214</v>
      </c>
      <c r="F459" t="s">
        <v>3295</v>
      </c>
      <c r="G459" t="s">
        <v>5857</v>
      </c>
      <c r="H459" t="s">
        <v>214</v>
      </c>
      <c r="I459" t="s">
        <v>4623</v>
      </c>
    </row>
    <row r="460" spans="1:9">
      <c r="A460" s="69" t="s">
        <v>5454</v>
      </c>
      <c r="B460" t="s">
        <v>79</v>
      </c>
      <c r="C460" t="s">
        <v>3296</v>
      </c>
      <c r="D460" t="s">
        <v>42</v>
      </c>
      <c r="E460" t="s">
        <v>3297</v>
      </c>
      <c r="G460" t="s">
        <v>5857</v>
      </c>
      <c r="H460" t="s">
        <v>214</v>
      </c>
      <c r="I460" t="s">
        <v>4623</v>
      </c>
    </row>
    <row r="461" spans="1:9">
      <c r="A461" s="69" t="s">
        <v>5454</v>
      </c>
      <c r="B461" t="s">
        <v>79</v>
      </c>
      <c r="C461" t="s">
        <v>3298</v>
      </c>
      <c r="D461" t="s">
        <v>38</v>
      </c>
      <c r="E461" t="s">
        <v>3083</v>
      </c>
      <c r="G461" t="s">
        <v>5857</v>
      </c>
      <c r="H461" t="s">
        <v>3083</v>
      </c>
      <c r="I461" t="s">
        <v>4623</v>
      </c>
    </row>
    <row r="462" spans="1:9">
      <c r="A462" s="69" t="s">
        <v>5454</v>
      </c>
      <c r="B462" t="s">
        <v>79</v>
      </c>
      <c r="C462" t="s">
        <v>3299</v>
      </c>
      <c r="D462" t="s">
        <v>33</v>
      </c>
      <c r="E462" t="s">
        <v>214</v>
      </c>
      <c r="G462" t="s">
        <v>5857</v>
      </c>
      <c r="H462" t="s">
        <v>214</v>
      </c>
      <c r="I462" t="s">
        <v>4623</v>
      </c>
    </row>
    <row r="463" spans="1:9">
      <c r="A463" s="69" t="s">
        <v>5454</v>
      </c>
      <c r="B463" t="s">
        <v>98</v>
      </c>
      <c r="C463" t="s">
        <v>3303</v>
      </c>
      <c r="D463" t="s">
        <v>38</v>
      </c>
      <c r="E463" t="s">
        <v>214</v>
      </c>
      <c r="F463" t="s">
        <v>3295</v>
      </c>
      <c r="G463" t="s">
        <v>5857</v>
      </c>
      <c r="H463" t="s">
        <v>214</v>
      </c>
      <c r="I463" t="s">
        <v>4627</v>
      </c>
    </row>
    <row r="464" spans="1:9">
      <c r="A464" s="69" t="s">
        <v>5454</v>
      </c>
      <c r="B464" t="s">
        <v>98</v>
      </c>
      <c r="C464" t="s">
        <v>3304</v>
      </c>
      <c r="D464" t="s">
        <v>42</v>
      </c>
      <c r="E464" t="s">
        <v>3083</v>
      </c>
      <c r="F464" t="s">
        <v>3305</v>
      </c>
      <c r="G464" t="s">
        <v>5857</v>
      </c>
      <c r="H464" t="s">
        <v>3083</v>
      </c>
      <c r="I464" t="s">
        <v>4627</v>
      </c>
    </row>
    <row r="465" spans="1:9">
      <c r="A465" s="69" t="s">
        <v>5454</v>
      </c>
      <c r="B465" t="s">
        <v>98</v>
      </c>
      <c r="C465" t="s">
        <v>3306</v>
      </c>
      <c r="D465" t="s">
        <v>42</v>
      </c>
      <c r="E465" t="s">
        <v>3083</v>
      </c>
      <c r="F465" t="s">
        <v>3307</v>
      </c>
      <c r="G465" t="s">
        <v>5857</v>
      </c>
      <c r="H465" t="s">
        <v>3083</v>
      </c>
      <c r="I465" t="s">
        <v>4627</v>
      </c>
    </row>
    <row r="466" spans="1:9">
      <c r="A466" s="69" t="s">
        <v>5454</v>
      </c>
      <c r="B466" t="s">
        <v>98</v>
      </c>
      <c r="C466" t="s">
        <v>3308</v>
      </c>
      <c r="D466" t="s">
        <v>44</v>
      </c>
      <c r="E466" t="s">
        <v>214</v>
      </c>
      <c r="F466" t="s">
        <v>3309</v>
      </c>
      <c r="G466" t="s">
        <v>5857</v>
      </c>
      <c r="H466" t="s">
        <v>214</v>
      </c>
      <c r="I466" t="s">
        <v>4627</v>
      </c>
    </row>
    <row r="467" spans="1:9">
      <c r="A467" s="69" t="s">
        <v>5454</v>
      </c>
      <c r="B467" t="s">
        <v>98</v>
      </c>
      <c r="C467" t="s">
        <v>3310</v>
      </c>
      <c r="D467" t="s">
        <v>63</v>
      </c>
      <c r="E467" t="s">
        <v>3311</v>
      </c>
      <c r="F467" t="s">
        <v>3312</v>
      </c>
      <c r="G467" t="s">
        <v>5857</v>
      </c>
      <c r="H467" t="s">
        <v>214</v>
      </c>
      <c r="I467" t="s">
        <v>4627</v>
      </c>
    </row>
    <row r="468" spans="1:9">
      <c r="A468" s="69" t="s">
        <v>5454</v>
      </c>
      <c r="B468" t="s">
        <v>98</v>
      </c>
      <c r="C468" t="s">
        <v>3313</v>
      </c>
      <c r="D468" t="s">
        <v>63</v>
      </c>
      <c r="E468" t="s">
        <v>3311</v>
      </c>
      <c r="F468" t="s">
        <v>3312</v>
      </c>
      <c r="G468" t="s">
        <v>5857</v>
      </c>
      <c r="H468" t="s">
        <v>214</v>
      </c>
      <c r="I468" t="s">
        <v>4627</v>
      </c>
    </row>
    <row r="469" spans="1:9">
      <c r="A469" s="69" t="s">
        <v>5454</v>
      </c>
      <c r="B469" t="s">
        <v>98</v>
      </c>
      <c r="C469" t="s">
        <v>3314</v>
      </c>
      <c r="D469" t="s">
        <v>63</v>
      </c>
      <c r="E469" t="s">
        <v>214</v>
      </c>
      <c r="F469" t="s">
        <v>3315</v>
      </c>
      <c r="G469" t="s">
        <v>5857</v>
      </c>
      <c r="H469" t="s">
        <v>214</v>
      </c>
      <c r="I469" t="s">
        <v>4627</v>
      </c>
    </row>
    <row r="470" spans="1:9">
      <c r="A470" s="69" t="s">
        <v>5454</v>
      </c>
      <c r="B470" t="s">
        <v>98</v>
      </c>
      <c r="C470" t="s">
        <v>3316</v>
      </c>
      <c r="D470" t="s">
        <v>64</v>
      </c>
      <c r="E470" t="s">
        <v>3083</v>
      </c>
      <c r="F470" t="s">
        <v>3317</v>
      </c>
      <c r="G470" t="s">
        <v>5857</v>
      </c>
      <c r="H470" t="s">
        <v>3083</v>
      </c>
      <c r="I470" t="s">
        <v>4627</v>
      </c>
    </row>
    <row r="471" spans="1:9">
      <c r="A471" s="69" t="s">
        <v>5454</v>
      </c>
      <c r="B471" t="s">
        <v>98</v>
      </c>
      <c r="C471" t="s">
        <v>3012</v>
      </c>
      <c r="D471" t="s">
        <v>65</v>
      </c>
      <c r="E471" t="s">
        <v>2916</v>
      </c>
      <c r="F471" t="s">
        <v>3013</v>
      </c>
      <c r="G471" t="s">
        <v>5857</v>
      </c>
      <c r="H471" t="s">
        <v>214</v>
      </c>
      <c r="I471" t="s">
        <v>4627</v>
      </c>
    </row>
    <row r="472" spans="1:9">
      <c r="A472" s="69" t="s">
        <v>5454</v>
      </c>
      <c r="B472" t="s">
        <v>98</v>
      </c>
      <c r="C472" t="s">
        <v>3321</v>
      </c>
      <c r="D472" t="s">
        <v>65</v>
      </c>
      <c r="E472" t="s">
        <v>3083</v>
      </c>
      <c r="F472" t="s">
        <v>3322</v>
      </c>
      <c r="G472" t="s">
        <v>5857</v>
      </c>
      <c r="H472" t="s">
        <v>3083</v>
      </c>
      <c r="I472" t="s">
        <v>4627</v>
      </c>
    </row>
    <row r="473" spans="1:9">
      <c r="A473" s="69" t="s">
        <v>5454</v>
      </c>
      <c r="B473" t="s">
        <v>98</v>
      </c>
      <c r="C473" t="s">
        <v>3323</v>
      </c>
      <c r="D473" t="s">
        <v>65</v>
      </c>
      <c r="E473" t="s">
        <v>214</v>
      </c>
      <c r="F473" t="s">
        <v>3324</v>
      </c>
      <c r="G473" t="s">
        <v>5857</v>
      </c>
      <c r="H473" t="s">
        <v>214</v>
      </c>
      <c r="I473" t="s">
        <v>4627</v>
      </c>
    </row>
    <row r="474" spans="1:9">
      <c r="A474" s="69" t="s">
        <v>5454</v>
      </c>
      <c r="B474" t="s">
        <v>98</v>
      </c>
      <c r="C474" t="s">
        <v>3325</v>
      </c>
      <c r="D474" t="s">
        <v>3326</v>
      </c>
      <c r="E474" t="s">
        <v>214</v>
      </c>
      <c r="F474" t="s">
        <v>3327</v>
      </c>
      <c r="G474" t="s">
        <v>5857</v>
      </c>
      <c r="H474" t="s">
        <v>214</v>
      </c>
      <c r="I474" t="s">
        <v>4627</v>
      </c>
    </row>
    <row r="475" spans="1:9">
      <c r="A475" s="69" t="s">
        <v>5454</v>
      </c>
      <c r="B475" t="s">
        <v>98</v>
      </c>
      <c r="C475" t="s">
        <v>3328</v>
      </c>
      <c r="D475" t="s">
        <v>3329</v>
      </c>
      <c r="E475" t="s">
        <v>3083</v>
      </c>
      <c r="F475" t="s">
        <v>3330</v>
      </c>
      <c r="G475" t="s">
        <v>5857</v>
      </c>
      <c r="H475" t="s">
        <v>3083</v>
      </c>
      <c r="I475" t="s">
        <v>4627</v>
      </c>
    </row>
    <row r="476" spans="1:9">
      <c r="A476" s="69" t="s">
        <v>5454</v>
      </c>
      <c r="B476" t="s">
        <v>98</v>
      </c>
      <c r="C476" t="s">
        <v>3331</v>
      </c>
      <c r="D476" t="s">
        <v>3332</v>
      </c>
      <c r="E476" t="s">
        <v>1330</v>
      </c>
      <c r="G476" t="s">
        <v>5857</v>
      </c>
      <c r="H476" t="s">
        <v>1330</v>
      </c>
      <c r="I476" t="s">
        <v>4627</v>
      </c>
    </row>
    <row r="477" spans="1:9">
      <c r="A477" s="69" t="s">
        <v>5454</v>
      </c>
      <c r="B477" t="s">
        <v>98</v>
      </c>
      <c r="C477" t="s">
        <v>3333</v>
      </c>
      <c r="D477" t="s">
        <v>3332</v>
      </c>
      <c r="E477" t="s">
        <v>1330</v>
      </c>
      <c r="G477" t="s">
        <v>5857</v>
      </c>
      <c r="H477" t="s">
        <v>1330</v>
      </c>
      <c r="I477" t="s">
        <v>4627</v>
      </c>
    </row>
    <row r="478" spans="1:9">
      <c r="A478" s="69" t="s">
        <v>5454</v>
      </c>
      <c r="B478" t="s">
        <v>98</v>
      </c>
      <c r="C478" t="s">
        <v>3334</v>
      </c>
      <c r="D478" t="s">
        <v>40</v>
      </c>
      <c r="E478" t="s">
        <v>214</v>
      </c>
      <c r="F478" t="s">
        <v>3335</v>
      </c>
      <c r="G478" t="s">
        <v>5857</v>
      </c>
      <c r="H478" t="s">
        <v>214</v>
      </c>
      <c r="I478" t="s">
        <v>4627</v>
      </c>
    </row>
    <row r="479" spans="1:9">
      <c r="A479" s="69" t="s">
        <v>5454</v>
      </c>
      <c r="B479" t="s">
        <v>98</v>
      </c>
      <c r="C479" t="s">
        <v>3336</v>
      </c>
      <c r="E479" t="s">
        <v>214</v>
      </c>
      <c r="G479" t="s">
        <v>5857</v>
      </c>
      <c r="H479" t="s">
        <v>214</v>
      </c>
      <c r="I479" t="s">
        <v>4627</v>
      </c>
    </row>
    <row r="480" spans="1:9">
      <c r="A480" s="69" t="s">
        <v>5454</v>
      </c>
      <c r="B480" t="s">
        <v>7</v>
      </c>
      <c r="C480" t="s">
        <v>3341</v>
      </c>
      <c r="E480" t="s">
        <v>3342</v>
      </c>
      <c r="G480" t="s">
        <v>5858</v>
      </c>
      <c r="H480" t="s">
        <v>214</v>
      </c>
      <c r="I480" t="s">
        <v>4630</v>
      </c>
    </row>
    <row r="481" spans="1:9">
      <c r="A481" s="69" t="s">
        <v>5454</v>
      </c>
      <c r="B481" t="s">
        <v>7</v>
      </c>
      <c r="C481" t="s">
        <v>3343</v>
      </c>
      <c r="D481" t="s">
        <v>3344</v>
      </c>
      <c r="E481" t="s">
        <v>3083</v>
      </c>
      <c r="F481" t="s">
        <v>3345</v>
      </c>
      <c r="G481" t="s">
        <v>5858</v>
      </c>
      <c r="H481" t="s">
        <v>3083</v>
      </c>
      <c r="I481" t="s">
        <v>4630</v>
      </c>
    </row>
    <row r="482" spans="1:9">
      <c r="A482" s="69" t="s">
        <v>5454</v>
      </c>
      <c r="B482" t="s">
        <v>7</v>
      </c>
      <c r="C482" t="s">
        <v>3346</v>
      </c>
      <c r="E482" t="s">
        <v>214</v>
      </c>
      <c r="G482" t="s">
        <v>5858</v>
      </c>
      <c r="H482" t="s">
        <v>214</v>
      </c>
      <c r="I482" t="s">
        <v>4630</v>
      </c>
    </row>
    <row r="483" spans="1:9">
      <c r="A483" s="69" t="s">
        <v>5454</v>
      </c>
      <c r="B483" t="s">
        <v>23</v>
      </c>
      <c r="C483" t="s">
        <v>3348</v>
      </c>
      <c r="D483" t="s">
        <v>26</v>
      </c>
      <c r="E483" t="s">
        <v>214</v>
      </c>
      <c r="G483" t="s">
        <v>5858</v>
      </c>
      <c r="H483" t="s">
        <v>214</v>
      </c>
      <c r="I483" t="s">
        <v>4634</v>
      </c>
    </row>
    <row r="484" spans="1:9">
      <c r="A484" s="69" t="s">
        <v>5454</v>
      </c>
      <c r="B484" t="s">
        <v>23</v>
      </c>
      <c r="C484" t="s">
        <v>3349</v>
      </c>
      <c r="D484" t="s">
        <v>3350</v>
      </c>
      <c r="E484" t="s">
        <v>214</v>
      </c>
      <c r="F484" t="s">
        <v>3351</v>
      </c>
      <c r="G484" t="s">
        <v>5858</v>
      </c>
      <c r="H484" t="s">
        <v>214</v>
      </c>
      <c r="I484" t="s">
        <v>4634</v>
      </c>
    </row>
    <row r="485" spans="1:9">
      <c r="A485" s="69" t="s">
        <v>5454</v>
      </c>
      <c r="B485" t="s">
        <v>23</v>
      </c>
      <c r="C485" t="s">
        <v>3352</v>
      </c>
      <c r="D485" t="s">
        <v>3350</v>
      </c>
      <c r="E485" t="s">
        <v>214</v>
      </c>
      <c r="G485" t="s">
        <v>5858</v>
      </c>
      <c r="H485" t="s">
        <v>214</v>
      </c>
      <c r="I485" t="s">
        <v>4634</v>
      </c>
    </row>
    <row r="486" spans="1:9">
      <c r="A486" s="69" t="s">
        <v>5454</v>
      </c>
      <c r="B486" t="s">
        <v>23</v>
      </c>
      <c r="C486" t="s">
        <v>3353</v>
      </c>
      <c r="D486" t="s">
        <v>28</v>
      </c>
      <c r="E486" t="s">
        <v>214</v>
      </c>
      <c r="F486" t="s">
        <v>3354</v>
      </c>
      <c r="G486" t="s">
        <v>5858</v>
      </c>
      <c r="H486" t="s">
        <v>214</v>
      </c>
      <c r="I486" t="s">
        <v>4634</v>
      </c>
    </row>
    <row r="487" spans="1:9">
      <c r="A487" s="69" t="s">
        <v>5454</v>
      </c>
      <c r="B487" t="s">
        <v>23</v>
      </c>
      <c r="C487" t="s">
        <v>3019</v>
      </c>
      <c r="D487" t="s">
        <v>3020</v>
      </c>
      <c r="E487" t="s">
        <v>2921</v>
      </c>
      <c r="G487" t="s">
        <v>5858</v>
      </c>
      <c r="H487" t="s">
        <v>3564</v>
      </c>
      <c r="I487" t="s">
        <v>4634</v>
      </c>
    </row>
    <row r="488" spans="1:9">
      <c r="A488" s="69" t="s">
        <v>5454</v>
      </c>
      <c r="B488" t="s">
        <v>4371</v>
      </c>
      <c r="C488" t="s">
        <v>3356</v>
      </c>
      <c r="D488" t="s">
        <v>3047</v>
      </c>
      <c r="E488" t="s">
        <v>214</v>
      </c>
      <c r="G488" t="s">
        <v>5858</v>
      </c>
      <c r="H488" t="s">
        <v>214</v>
      </c>
      <c r="I488" t="s">
        <v>4638</v>
      </c>
    </row>
    <row r="489" spans="1:9">
      <c r="A489" s="69" t="s">
        <v>5454</v>
      </c>
      <c r="B489" t="s">
        <v>4371</v>
      </c>
      <c r="C489" t="s">
        <v>3357</v>
      </c>
      <c r="D489" t="s">
        <v>3047</v>
      </c>
      <c r="E489" t="s">
        <v>3358</v>
      </c>
      <c r="G489" t="s">
        <v>5858</v>
      </c>
      <c r="H489" t="s">
        <v>214</v>
      </c>
      <c r="I489" t="s">
        <v>4638</v>
      </c>
    </row>
    <row r="490" spans="1:9">
      <c r="A490" s="69" t="s">
        <v>5454</v>
      </c>
      <c r="B490" t="s">
        <v>4371</v>
      </c>
      <c r="C490" t="s">
        <v>3359</v>
      </c>
      <c r="D490" t="s">
        <v>3047</v>
      </c>
      <c r="E490" t="s">
        <v>3297</v>
      </c>
      <c r="F490" t="s">
        <v>3360</v>
      </c>
      <c r="G490" t="s">
        <v>5858</v>
      </c>
      <c r="H490" t="s">
        <v>214</v>
      </c>
      <c r="I490" t="s">
        <v>4638</v>
      </c>
    </row>
    <row r="491" spans="1:9">
      <c r="A491" s="69" t="s">
        <v>5454</v>
      </c>
      <c r="B491" t="s">
        <v>4371</v>
      </c>
      <c r="C491" t="s">
        <v>3361</v>
      </c>
      <c r="D491" t="s">
        <v>3047</v>
      </c>
      <c r="E491" t="s">
        <v>214</v>
      </c>
      <c r="G491" t="s">
        <v>5858</v>
      </c>
      <c r="H491" t="s">
        <v>214</v>
      </c>
      <c r="I491" t="s">
        <v>4638</v>
      </c>
    </row>
    <row r="492" spans="1:9">
      <c r="A492" s="69" t="s">
        <v>5454</v>
      </c>
      <c r="B492" t="s">
        <v>47</v>
      </c>
      <c r="C492" t="s">
        <v>3363</v>
      </c>
      <c r="D492" t="s">
        <v>3364</v>
      </c>
      <c r="E492" t="s">
        <v>3365</v>
      </c>
      <c r="G492" t="s">
        <v>5858</v>
      </c>
      <c r="H492" t="s">
        <v>214</v>
      </c>
      <c r="I492" t="s">
        <v>4642</v>
      </c>
    </row>
    <row r="493" spans="1:9">
      <c r="A493" s="69" t="s">
        <v>5454</v>
      </c>
      <c r="B493" t="s">
        <v>47</v>
      </c>
      <c r="C493" t="s">
        <v>3368</v>
      </c>
      <c r="D493" t="s">
        <v>3369</v>
      </c>
      <c r="E493" t="s">
        <v>3370</v>
      </c>
      <c r="G493" t="s">
        <v>5858</v>
      </c>
      <c r="H493" t="s">
        <v>214</v>
      </c>
      <c r="I493" t="s">
        <v>4642</v>
      </c>
    </row>
    <row r="494" spans="1:9">
      <c r="A494" s="69" t="s">
        <v>5454</v>
      </c>
      <c r="B494" t="s">
        <v>47</v>
      </c>
      <c r="C494" t="s">
        <v>3371</v>
      </c>
      <c r="D494" t="s">
        <v>3372</v>
      </c>
      <c r="E494" t="s">
        <v>214</v>
      </c>
      <c r="G494" t="s">
        <v>5858</v>
      </c>
      <c r="H494" t="s">
        <v>214</v>
      </c>
      <c r="I494" t="s">
        <v>4642</v>
      </c>
    </row>
    <row r="495" spans="1:9">
      <c r="A495" s="69" t="s">
        <v>5454</v>
      </c>
      <c r="B495" t="s">
        <v>47</v>
      </c>
      <c r="C495" t="s">
        <v>3375</v>
      </c>
      <c r="D495" t="s">
        <v>3376</v>
      </c>
      <c r="E495" t="s">
        <v>214</v>
      </c>
      <c r="G495" t="s">
        <v>5858</v>
      </c>
      <c r="H495" t="s">
        <v>214</v>
      </c>
      <c r="I495" t="s">
        <v>4642</v>
      </c>
    </row>
    <row r="496" spans="1:9">
      <c r="A496" s="69" t="s">
        <v>5454</v>
      </c>
      <c r="B496" t="s">
        <v>47</v>
      </c>
      <c r="C496" t="s">
        <v>3377</v>
      </c>
      <c r="D496" t="s">
        <v>3372</v>
      </c>
      <c r="E496" t="s">
        <v>214</v>
      </c>
      <c r="G496" t="s">
        <v>5858</v>
      </c>
      <c r="H496" t="s">
        <v>214</v>
      </c>
      <c r="I496" t="s">
        <v>4642</v>
      </c>
    </row>
    <row r="497" spans="1:9">
      <c r="A497" s="69" t="s">
        <v>5454</v>
      </c>
      <c r="B497" t="s">
        <v>47</v>
      </c>
      <c r="C497" t="s">
        <v>3378</v>
      </c>
      <c r="D497" t="s">
        <v>3372</v>
      </c>
      <c r="E497" t="s">
        <v>214</v>
      </c>
      <c r="G497" t="s">
        <v>5858</v>
      </c>
      <c r="H497" t="s">
        <v>214</v>
      </c>
      <c r="I497" t="s">
        <v>4642</v>
      </c>
    </row>
    <row r="498" spans="1:9">
      <c r="A498" s="69" t="s">
        <v>5454</v>
      </c>
      <c r="B498" t="s">
        <v>50</v>
      </c>
      <c r="C498" t="s">
        <v>3380</v>
      </c>
      <c r="D498" t="s">
        <v>26</v>
      </c>
      <c r="E498" t="s">
        <v>214</v>
      </c>
      <c r="G498" t="s">
        <v>5858</v>
      </c>
      <c r="H498" t="s">
        <v>214</v>
      </c>
      <c r="I498" t="s">
        <v>4646</v>
      </c>
    </row>
    <row r="499" spans="1:9">
      <c r="A499" s="69" t="s">
        <v>5454</v>
      </c>
      <c r="B499" t="s">
        <v>50</v>
      </c>
      <c r="C499" t="s">
        <v>3022</v>
      </c>
      <c r="D499" t="s">
        <v>26</v>
      </c>
      <c r="E499" t="s">
        <v>2921</v>
      </c>
      <c r="G499" t="s">
        <v>5858</v>
      </c>
      <c r="H499" t="s">
        <v>3564</v>
      </c>
      <c r="I499" t="s">
        <v>4646</v>
      </c>
    </row>
    <row r="500" spans="1:9">
      <c r="A500" s="69" t="s">
        <v>5454</v>
      </c>
      <c r="B500" t="s">
        <v>50</v>
      </c>
      <c r="C500" t="s">
        <v>3023</v>
      </c>
      <c r="D500" t="s">
        <v>26</v>
      </c>
      <c r="E500" t="s">
        <v>2921</v>
      </c>
      <c r="G500" t="s">
        <v>5858</v>
      </c>
      <c r="H500" t="s">
        <v>3564</v>
      </c>
      <c r="I500" t="s">
        <v>4646</v>
      </c>
    </row>
    <row r="501" spans="1:9">
      <c r="A501" s="69" t="s">
        <v>5454</v>
      </c>
      <c r="B501" t="s">
        <v>50</v>
      </c>
      <c r="C501" t="s">
        <v>3024</v>
      </c>
      <c r="D501" t="s">
        <v>26</v>
      </c>
      <c r="E501" t="s">
        <v>2921</v>
      </c>
      <c r="G501" t="s">
        <v>5858</v>
      </c>
      <c r="H501" t="s">
        <v>3564</v>
      </c>
      <c r="I501" t="s">
        <v>4646</v>
      </c>
    </row>
    <row r="502" spans="1:9">
      <c r="A502" s="69" t="s">
        <v>5454</v>
      </c>
      <c r="B502" t="s">
        <v>50</v>
      </c>
      <c r="C502" t="s">
        <v>3025</v>
      </c>
      <c r="D502" t="s">
        <v>26</v>
      </c>
      <c r="E502" t="s">
        <v>2921</v>
      </c>
      <c r="G502" t="s">
        <v>5858</v>
      </c>
      <c r="H502" t="s">
        <v>3564</v>
      </c>
      <c r="I502" t="s">
        <v>4646</v>
      </c>
    </row>
    <row r="503" spans="1:9">
      <c r="A503" s="69" t="s">
        <v>5454</v>
      </c>
      <c r="B503" t="s">
        <v>50</v>
      </c>
      <c r="C503" t="s">
        <v>3381</v>
      </c>
      <c r="D503" t="s">
        <v>51</v>
      </c>
      <c r="E503" t="s">
        <v>214</v>
      </c>
      <c r="F503" t="s">
        <v>3382</v>
      </c>
      <c r="G503" t="s">
        <v>5858</v>
      </c>
      <c r="H503" t="s">
        <v>214</v>
      </c>
      <c r="I503" t="s">
        <v>4646</v>
      </c>
    </row>
    <row r="504" spans="1:9">
      <c r="A504" s="69" t="s">
        <v>5454</v>
      </c>
      <c r="B504" t="s">
        <v>50</v>
      </c>
      <c r="C504" t="s">
        <v>3383</v>
      </c>
      <c r="D504" t="s">
        <v>51</v>
      </c>
      <c r="E504" t="s">
        <v>214</v>
      </c>
      <c r="G504" t="s">
        <v>5858</v>
      </c>
      <c r="H504" t="s">
        <v>214</v>
      </c>
      <c r="I504" t="s">
        <v>4646</v>
      </c>
    </row>
    <row r="505" spans="1:9">
      <c r="A505" s="69" t="s">
        <v>5454</v>
      </c>
      <c r="B505" t="s">
        <v>61</v>
      </c>
      <c r="C505" t="s">
        <v>3385</v>
      </c>
      <c r="D505" t="s">
        <v>75</v>
      </c>
      <c r="E505" t="s">
        <v>214</v>
      </c>
      <c r="G505" t="s">
        <v>5858</v>
      </c>
      <c r="H505" t="s">
        <v>214</v>
      </c>
      <c r="I505" t="s">
        <v>4648</v>
      </c>
    </row>
    <row r="506" spans="1:9">
      <c r="A506" s="69" t="s">
        <v>5454</v>
      </c>
      <c r="B506" t="s">
        <v>61</v>
      </c>
      <c r="C506" t="s">
        <v>3386</v>
      </c>
      <c r="D506" t="s">
        <v>3387</v>
      </c>
      <c r="E506" t="s">
        <v>3365</v>
      </c>
      <c r="G506" t="s">
        <v>5858</v>
      </c>
      <c r="H506" t="s">
        <v>214</v>
      </c>
      <c r="I506" t="s">
        <v>4648</v>
      </c>
    </row>
    <row r="507" spans="1:9">
      <c r="A507" s="69" t="s">
        <v>5454</v>
      </c>
      <c r="B507" t="s">
        <v>61</v>
      </c>
      <c r="C507" t="s">
        <v>3388</v>
      </c>
      <c r="D507" t="s">
        <v>75</v>
      </c>
      <c r="E507" t="s">
        <v>3389</v>
      </c>
      <c r="F507" t="s">
        <v>3390</v>
      </c>
      <c r="G507" t="s">
        <v>5858</v>
      </c>
      <c r="H507" t="s">
        <v>214</v>
      </c>
      <c r="I507" t="s">
        <v>4648</v>
      </c>
    </row>
    <row r="508" spans="1:9">
      <c r="A508" s="69" t="s">
        <v>5454</v>
      </c>
      <c r="B508" t="s">
        <v>61</v>
      </c>
      <c r="C508" t="s">
        <v>3027</v>
      </c>
      <c r="D508" t="s">
        <v>3020</v>
      </c>
      <c r="E508" t="s">
        <v>3028</v>
      </c>
      <c r="G508" t="s">
        <v>5858</v>
      </c>
      <c r="H508" t="s">
        <v>214</v>
      </c>
      <c r="I508" t="s">
        <v>4648</v>
      </c>
    </row>
    <row r="509" spans="1:9">
      <c r="A509" s="69" t="s">
        <v>5454</v>
      </c>
      <c r="B509" t="s">
        <v>61</v>
      </c>
      <c r="C509" t="s">
        <v>3030</v>
      </c>
      <c r="D509" t="s">
        <v>3020</v>
      </c>
      <c r="E509" t="s">
        <v>2921</v>
      </c>
      <c r="G509" t="s">
        <v>5858</v>
      </c>
      <c r="H509" t="s">
        <v>3564</v>
      </c>
      <c r="I509" t="s">
        <v>4648</v>
      </c>
    </row>
    <row r="510" spans="1:9">
      <c r="A510" s="69" t="s">
        <v>5454</v>
      </c>
      <c r="B510" t="s">
        <v>61</v>
      </c>
      <c r="C510" t="s">
        <v>3031</v>
      </c>
      <c r="D510" t="s">
        <v>3020</v>
      </c>
      <c r="E510" t="s">
        <v>2921</v>
      </c>
      <c r="G510" t="s">
        <v>5858</v>
      </c>
      <c r="H510" t="s">
        <v>3564</v>
      </c>
      <c r="I510" t="s">
        <v>4648</v>
      </c>
    </row>
    <row r="511" spans="1:9">
      <c r="A511" s="69" t="s">
        <v>5454</v>
      </c>
      <c r="B511" t="s">
        <v>61</v>
      </c>
      <c r="C511" t="s">
        <v>3032</v>
      </c>
      <c r="D511" t="s">
        <v>3020</v>
      </c>
      <c r="E511" t="s">
        <v>2921</v>
      </c>
      <c r="G511" t="s">
        <v>5858</v>
      </c>
      <c r="H511" t="s">
        <v>3564</v>
      </c>
      <c r="I511" t="s">
        <v>4648</v>
      </c>
    </row>
    <row r="512" spans="1:9">
      <c r="A512" s="69" t="s">
        <v>5454</v>
      </c>
      <c r="B512" t="s">
        <v>61</v>
      </c>
      <c r="C512" t="s">
        <v>3391</v>
      </c>
      <c r="D512" t="s">
        <v>75</v>
      </c>
      <c r="E512" t="s">
        <v>3083</v>
      </c>
      <c r="G512" t="s">
        <v>5858</v>
      </c>
      <c r="H512" t="s">
        <v>3083</v>
      </c>
      <c r="I512" t="s">
        <v>4648</v>
      </c>
    </row>
    <row r="513" spans="1:9">
      <c r="A513" s="69" t="s">
        <v>5454</v>
      </c>
      <c r="B513" t="s">
        <v>61</v>
      </c>
      <c r="C513" t="s">
        <v>3392</v>
      </c>
      <c r="D513" t="s">
        <v>84</v>
      </c>
      <c r="E513" t="s">
        <v>214</v>
      </c>
      <c r="G513" t="s">
        <v>5858</v>
      </c>
      <c r="H513" t="s">
        <v>214</v>
      </c>
      <c r="I513" t="s">
        <v>4648</v>
      </c>
    </row>
    <row r="514" spans="1:9">
      <c r="A514" s="69" t="s">
        <v>5454</v>
      </c>
      <c r="B514" t="s">
        <v>61</v>
      </c>
      <c r="C514" t="s">
        <v>3393</v>
      </c>
      <c r="D514" t="s">
        <v>3387</v>
      </c>
      <c r="E514" t="s">
        <v>214</v>
      </c>
      <c r="G514" t="s">
        <v>5858</v>
      </c>
      <c r="H514" t="s">
        <v>214</v>
      </c>
      <c r="I514" t="s">
        <v>4648</v>
      </c>
    </row>
    <row r="515" spans="1:9">
      <c r="A515" s="69" t="s">
        <v>5454</v>
      </c>
      <c r="B515" t="s">
        <v>74</v>
      </c>
      <c r="C515" t="s">
        <v>3395</v>
      </c>
      <c r="D515" t="s">
        <v>3020</v>
      </c>
      <c r="E515" t="s">
        <v>3083</v>
      </c>
      <c r="G515" t="s">
        <v>5858</v>
      </c>
      <c r="H515" t="s">
        <v>3083</v>
      </c>
      <c r="I515" t="s">
        <v>4650</v>
      </c>
    </row>
    <row r="516" spans="1:9">
      <c r="A516" s="69" t="s">
        <v>5454</v>
      </c>
      <c r="B516" t="s">
        <v>74</v>
      </c>
      <c r="C516" t="s">
        <v>3396</v>
      </c>
      <c r="D516" t="s">
        <v>3020</v>
      </c>
      <c r="E516" t="s">
        <v>3397</v>
      </c>
      <c r="G516" t="s">
        <v>5858</v>
      </c>
      <c r="H516" t="s">
        <v>3083</v>
      </c>
      <c r="I516" t="s">
        <v>4650</v>
      </c>
    </row>
    <row r="517" spans="1:9">
      <c r="A517" s="69" t="s">
        <v>5454</v>
      </c>
      <c r="B517" t="s">
        <v>74</v>
      </c>
      <c r="C517" t="s">
        <v>3398</v>
      </c>
      <c r="D517" t="s">
        <v>75</v>
      </c>
      <c r="E517" t="s">
        <v>214</v>
      </c>
      <c r="G517" t="s">
        <v>5858</v>
      </c>
      <c r="H517" t="s">
        <v>214</v>
      </c>
      <c r="I517" t="s">
        <v>4650</v>
      </c>
    </row>
    <row r="518" spans="1:9">
      <c r="A518" s="69" t="s">
        <v>5454</v>
      </c>
      <c r="B518" t="s">
        <v>74</v>
      </c>
      <c r="C518" t="s">
        <v>3399</v>
      </c>
      <c r="D518" t="s">
        <v>75</v>
      </c>
      <c r="E518" t="s">
        <v>214</v>
      </c>
      <c r="G518" t="s">
        <v>5858</v>
      </c>
      <c r="H518" t="s">
        <v>214</v>
      </c>
      <c r="I518" t="s">
        <v>4650</v>
      </c>
    </row>
    <row r="519" spans="1:9">
      <c r="A519" s="69" t="s">
        <v>5454</v>
      </c>
      <c r="B519" t="s">
        <v>74</v>
      </c>
      <c r="C519" t="s">
        <v>3400</v>
      </c>
      <c r="D519" t="s">
        <v>51</v>
      </c>
      <c r="E519" t="s">
        <v>214</v>
      </c>
      <c r="G519" t="s">
        <v>5858</v>
      </c>
      <c r="H519" t="s">
        <v>214</v>
      </c>
      <c r="I519" t="s">
        <v>4650</v>
      </c>
    </row>
    <row r="520" spans="1:9">
      <c r="A520" s="69" t="s">
        <v>5454</v>
      </c>
      <c r="B520" t="s">
        <v>74</v>
      </c>
      <c r="C520" t="s">
        <v>3401</v>
      </c>
      <c r="D520" t="s">
        <v>76</v>
      </c>
      <c r="E520" t="s">
        <v>3083</v>
      </c>
      <c r="G520" t="s">
        <v>5858</v>
      </c>
      <c r="H520" t="s">
        <v>3083</v>
      </c>
      <c r="I520" t="s">
        <v>4650</v>
      </c>
    </row>
    <row r="521" spans="1:9">
      <c r="A521" s="69" t="s">
        <v>5454</v>
      </c>
      <c r="B521" t="s">
        <v>74</v>
      </c>
      <c r="C521" t="s">
        <v>3402</v>
      </c>
      <c r="D521" t="s">
        <v>76</v>
      </c>
      <c r="E521" t="s">
        <v>3083</v>
      </c>
      <c r="G521" t="s">
        <v>5858</v>
      </c>
      <c r="H521" t="s">
        <v>3083</v>
      </c>
      <c r="I521" t="s">
        <v>4650</v>
      </c>
    </row>
    <row r="522" spans="1:9">
      <c r="A522" s="69" t="s">
        <v>5454</v>
      </c>
      <c r="B522" t="s">
        <v>74</v>
      </c>
      <c r="C522" t="s">
        <v>3037</v>
      </c>
      <c r="D522" t="s">
        <v>3020</v>
      </c>
      <c r="E522" t="s">
        <v>2921</v>
      </c>
      <c r="G522" t="s">
        <v>5858</v>
      </c>
      <c r="H522" t="s">
        <v>3564</v>
      </c>
      <c r="I522" t="s">
        <v>4650</v>
      </c>
    </row>
    <row r="523" spans="1:9">
      <c r="A523" s="69" t="s">
        <v>5454</v>
      </c>
      <c r="B523" t="s">
        <v>74</v>
      </c>
      <c r="C523" t="s">
        <v>3403</v>
      </c>
      <c r="D523" t="s">
        <v>76</v>
      </c>
      <c r="E523" t="s">
        <v>214</v>
      </c>
      <c r="F523" t="s">
        <v>3404</v>
      </c>
      <c r="G523" t="s">
        <v>5858</v>
      </c>
      <c r="H523" t="s">
        <v>214</v>
      </c>
      <c r="I523" t="s">
        <v>4650</v>
      </c>
    </row>
    <row r="524" spans="1:9">
      <c r="A524" s="69" t="s">
        <v>5454</v>
      </c>
      <c r="B524" t="s">
        <v>74</v>
      </c>
      <c r="C524" t="s">
        <v>3038</v>
      </c>
      <c r="D524" t="s">
        <v>3020</v>
      </c>
      <c r="E524" t="s">
        <v>2921</v>
      </c>
      <c r="G524" t="s">
        <v>5858</v>
      </c>
      <c r="H524" t="s">
        <v>3564</v>
      </c>
      <c r="I524" t="s">
        <v>4650</v>
      </c>
    </row>
    <row r="525" spans="1:9">
      <c r="A525" s="69" t="s">
        <v>5454</v>
      </c>
      <c r="B525" t="s">
        <v>82</v>
      </c>
      <c r="C525" t="s">
        <v>3406</v>
      </c>
      <c r="D525" t="s">
        <v>83</v>
      </c>
      <c r="E525" t="s">
        <v>214</v>
      </c>
      <c r="G525" t="s">
        <v>5858</v>
      </c>
      <c r="H525" t="s">
        <v>214</v>
      </c>
      <c r="I525" t="s">
        <v>4654</v>
      </c>
    </row>
    <row r="526" spans="1:9">
      <c r="A526" s="69" t="s">
        <v>5454</v>
      </c>
      <c r="B526" t="s">
        <v>82</v>
      </c>
      <c r="C526" t="s">
        <v>3407</v>
      </c>
      <c r="D526" t="s">
        <v>85</v>
      </c>
      <c r="E526" t="s">
        <v>214</v>
      </c>
      <c r="G526" t="s">
        <v>5858</v>
      </c>
      <c r="H526" t="s">
        <v>214</v>
      </c>
      <c r="I526" t="s">
        <v>4654</v>
      </c>
    </row>
    <row r="527" spans="1:9">
      <c r="A527" s="69" t="s">
        <v>5454</v>
      </c>
      <c r="B527" t="s">
        <v>87</v>
      </c>
      <c r="C527" t="s">
        <v>3416</v>
      </c>
      <c r="D527" t="s">
        <v>3041</v>
      </c>
      <c r="E527" t="s">
        <v>3083</v>
      </c>
      <c r="F527" t="s">
        <v>3417</v>
      </c>
      <c r="G527" t="s">
        <v>5858</v>
      </c>
      <c r="H527" t="s">
        <v>3083</v>
      </c>
      <c r="I527" t="s">
        <v>4658</v>
      </c>
    </row>
    <row r="528" spans="1:9">
      <c r="A528" s="69" t="s">
        <v>5454</v>
      </c>
      <c r="B528" t="s">
        <v>87</v>
      </c>
      <c r="C528" t="s">
        <v>3418</v>
      </c>
      <c r="D528" t="s">
        <v>89</v>
      </c>
      <c r="E528" t="s">
        <v>214</v>
      </c>
      <c r="F528" t="s">
        <v>3419</v>
      </c>
      <c r="G528" t="s">
        <v>5858</v>
      </c>
      <c r="H528" t="s">
        <v>214</v>
      </c>
      <c r="I528" t="s">
        <v>4658</v>
      </c>
    </row>
    <row r="529" spans="1:9">
      <c r="A529" s="69" t="s">
        <v>5454</v>
      </c>
      <c r="B529" t="s">
        <v>87</v>
      </c>
      <c r="C529" t="s">
        <v>3420</v>
      </c>
      <c r="D529" t="s">
        <v>3421</v>
      </c>
      <c r="E529" t="s">
        <v>214</v>
      </c>
      <c r="F529" t="s">
        <v>3422</v>
      </c>
      <c r="G529" t="s">
        <v>5858</v>
      </c>
      <c r="H529" t="s">
        <v>214</v>
      </c>
      <c r="I529" t="s">
        <v>4658</v>
      </c>
    </row>
    <row r="530" spans="1:9">
      <c r="A530" s="69" t="s">
        <v>5454</v>
      </c>
      <c r="B530" t="s">
        <v>87</v>
      </c>
      <c r="C530" t="s">
        <v>3424</v>
      </c>
      <c r="D530" t="s">
        <v>3421</v>
      </c>
      <c r="E530" t="s">
        <v>1902</v>
      </c>
      <c r="G530" t="s">
        <v>5858</v>
      </c>
      <c r="H530" t="s">
        <v>214</v>
      </c>
      <c r="I530" t="s">
        <v>4658</v>
      </c>
    </row>
    <row r="531" spans="1:9">
      <c r="A531" s="69" t="s">
        <v>5454</v>
      </c>
      <c r="B531" t="s">
        <v>87</v>
      </c>
      <c r="C531" t="s">
        <v>3425</v>
      </c>
      <c r="D531" t="s">
        <v>86</v>
      </c>
      <c r="E531" t="s">
        <v>214</v>
      </c>
      <c r="G531" t="s">
        <v>5858</v>
      </c>
      <c r="H531" t="s">
        <v>214</v>
      </c>
      <c r="I531" t="s">
        <v>4658</v>
      </c>
    </row>
    <row r="532" spans="1:9">
      <c r="A532" s="69" t="s">
        <v>5454</v>
      </c>
      <c r="B532" t="s">
        <v>87</v>
      </c>
      <c r="C532" t="s">
        <v>3059</v>
      </c>
      <c r="D532" t="s">
        <v>3060</v>
      </c>
      <c r="E532" t="s">
        <v>2921</v>
      </c>
      <c r="G532" t="s">
        <v>5858</v>
      </c>
      <c r="H532" t="s">
        <v>3564</v>
      </c>
      <c r="I532" t="s">
        <v>4658</v>
      </c>
    </row>
    <row r="533" spans="1:9">
      <c r="A533" s="69" t="s">
        <v>5454</v>
      </c>
      <c r="B533" t="s">
        <v>87</v>
      </c>
      <c r="C533" t="s">
        <v>3059</v>
      </c>
      <c r="D533" t="s">
        <v>3060</v>
      </c>
      <c r="E533" t="s">
        <v>2921</v>
      </c>
      <c r="G533" t="s">
        <v>5858</v>
      </c>
      <c r="H533" t="s">
        <v>3564</v>
      </c>
      <c r="I533" t="s">
        <v>4658</v>
      </c>
    </row>
    <row r="534" spans="1:9">
      <c r="A534" s="69" t="s">
        <v>5454</v>
      </c>
      <c r="B534" t="s">
        <v>88</v>
      </c>
      <c r="C534" t="s">
        <v>3427</v>
      </c>
      <c r="D534" t="s">
        <v>91</v>
      </c>
      <c r="E534" t="s">
        <v>3083</v>
      </c>
      <c r="G534" t="s">
        <v>5858</v>
      </c>
      <c r="H534" t="s">
        <v>3083</v>
      </c>
      <c r="I534" t="s">
        <v>4662</v>
      </c>
    </row>
    <row r="535" spans="1:9">
      <c r="A535" s="69" t="s">
        <v>5454</v>
      </c>
      <c r="B535" t="s">
        <v>88</v>
      </c>
      <c r="C535" t="s">
        <v>3428</v>
      </c>
      <c r="D535" t="s">
        <v>89</v>
      </c>
      <c r="E535" t="s">
        <v>3083</v>
      </c>
      <c r="F535" t="s">
        <v>3429</v>
      </c>
      <c r="G535" t="s">
        <v>5858</v>
      </c>
      <c r="H535" t="s">
        <v>3083</v>
      </c>
      <c r="I535" t="s">
        <v>4662</v>
      </c>
    </row>
    <row r="536" spans="1:9">
      <c r="A536" s="69" t="s">
        <v>5454</v>
      </c>
      <c r="B536" t="s">
        <v>88</v>
      </c>
      <c r="C536" t="s">
        <v>3430</v>
      </c>
      <c r="D536" t="s">
        <v>90</v>
      </c>
      <c r="E536" t="s">
        <v>3083</v>
      </c>
      <c r="F536" t="s">
        <v>3431</v>
      </c>
      <c r="G536" t="s">
        <v>5858</v>
      </c>
      <c r="H536" t="s">
        <v>3083</v>
      </c>
      <c r="I536" t="s">
        <v>4662</v>
      </c>
    </row>
    <row r="537" spans="1:9">
      <c r="A537" s="69" t="s">
        <v>5454</v>
      </c>
      <c r="B537" t="s">
        <v>88</v>
      </c>
      <c r="C537" t="s">
        <v>3432</v>
      </c>
      <c r="D537" t="s">
        <v>90</v>
      </c>
      <c r="E537" t="s">
        <v>3083</v>
      </c>
      <c r="F537" t="s">
        <v>3433</v>
      </c>
      <c r="G537" t="s">
        <v>5858</v>
      </c>
      <c r="H537" t="s">
        <v>3083</v>
      </c>
      <c r="I537" t="s">
        <v>4662</v>
      </c>
    </row>
    <row r="538" spans="1:9">
      <c r="A538" s="69" t="s">
        <v>5454</v>
      </c>
      <c r="B538" t="s">
        <v>88</v>
      </c>
      <c r="C538" t="s">
        <v>3434</v>
      </c>
      <c r="D538" t="s">
        <v>89</v>
      </c>
      <c r="E538" t="s">
        <v>214</v>
      </c>
      <c r="G538" t="s">
        <v>5858</v>
      </c>
      <c r="H538" t="s">
        <v>214</v>
      </c>
      <c r="I538" t="s">
        <v>4662</v>
      </c>
    </row>
    <row r="539" spans="1:9">
      <c r="A539" s="69" t="s">
        <v>5454</v>
      </c>
      <c r="B539" t="s">
        <v>93</v>
      </c>
      <c r="C539" t="s">
        <v>3438</v>
      </c>
      <c r="D539" t="s">
        <v>94</v>
      </c>
      <c r="E539" t="s">
        <v>214</v>
      </c>
      <c r="G539" t="s">
        <v>5858</v>
      </c>
      <c r="H539" t="s">
        <v>214</v>
      </c>
      <c r="I539" t="s">
        <v>4666</v>
      </c>
    </row>
    <row r="540" spans="1:9">
      <c r="A540" s="69" t="s">
        <v>5454</v>
      </c>
      <c r="B540" t="s">
        <v>93</v>
      </c>
      <c r="C540" t="s">
        <v>3439</v>
      </c>
      <c r="D540" t="s">
        <v>94</v>
      </c>
      <c r="E540" t="s">
        <v>3083</v>
      </c>
      <c r="F540" t="s">
        <v>3440</v>
      </c>
      <c r="G540" t="s">
        <v>5858</v>
      </c>
      <c r="H540" t="s">
        <v>3083</v>
      </c>
      <c r="I540" t="s">
        <v>4666</v>
      </c>
    </row>
    <row r="541" spans="1:9">
      <c r="A541" s="69" t="s">
        <v>5454</v>
      </c>
      <c r="B541" t="s">
        <v>93</v>
      </c>
      <c r="C541" t="s">
        <v>3445</v>
      </c>
      <c r="D541" t="s">
        <v>95</v>
      </c>
      <c r="E541" t="s">
        <v>3297</v>
      </c>
      <c r="F541" t="s">
        <v>3446</v>
      </c>
      <c r="G541" t="s">
        <v>5858</v>
      </c>
      <c r="H541" t="s">
        <v>214</v>
      </c>
      <c r="I541" t="s">
        <v>4666</v>
      </c>
    </row>
    <row r="542" spans="1:9">
      <c r="A542" s="69" t="s">
        <v>5454</v>
      </c>
      <c r="B542" t="s">
        <v>93</v>
      </c>
      <c r="C542" t="s">
        <v>3447</v>
      </c>
      <c r="D542" t="s">
        <v>94</v>
      </c>
      <c r="E542" t="s">
        <v>3448</v>
      </c>
      <c r="G542" t="s">
        <v>5858</v>
      </c>
      <c r="H542" t="s">
        <v>214</v>
      </c>
      <c r="I542" t="s">
        <v>4666</v>
      </c>
    </row>
    <row r="543" spans="1:9">
      <c r="A543" s="69" t="s">
        <v>5454</v>
      </c>
      <c r="B543" t="s">
        <v>93</v>
      </c>
      <c r="C543" t="s">
        <v>3449</v>
      </c>
      <c r="D543" t="s">
        <v>94</v>
      </c>
      <c r="E543" t="s">
        <v>3450</v>
      </c>
      <c r="F543" t="s">
        <v>3451</v>
      </c>
      <c r="G543" t="s">
        <v>5858</v>
      </c>
      <c r="H543" t="s">
        <v>214</v>
      </c>
      <c r="I543" t="s">
        <v>4666</v>
      </c>
    </row>
    <row r="544" spans="1:9">
      <c r="A544" s="69" t="s">
        <v>5454</v>
      </c>
      <c r="B544" t="s">
        <v>93</v>
      </c>
      <c r="C544" t="s">
        <v>3452</v>
      </c>
      <c r="D544" t="s">
        <v>94</v>
      </c>
      <c r="E544" t="s">
        <v>3453</v>
      </c>
      <c r="F544" t="s">
        <v>3454</v>
      </c>
      <c r="G544" t="s">
        <v>5858</v>
      </c>
      <c r="H544" t="s">
        <v>214</v>
      </c>
      <c r="I544" t="s">
        <v>4666</v>
      </c>
    </row>
    <row r="545" spans="1:9">
      <c r="A545" s="69" t="s">
        <v>5454</v>
      </c>
      <c r="B545" t="s">
        <v>99</v>
      </c>
      <c r="C545" t="s">
        <v>3456</v>
      </c>
      <c r="D545" t="s">
        <v>100</v>
      </c>
      <c r="E545" t="s">
        <v>3457</v>
      </c>
      <c r="F545" t="s">
        <v>3458</v>
      </c>
      <c r="G545" t="s">
        <v>5858</v>
      </c>
      <c r="H545" t="s">
        <v>214</v>
      </c>
      <c r="I545" t="s">
        <v>4670</v>
      </c>
    </row>
    <row r="546" spans="1:9">
      <c r="A546" s="69" t="s">
        <v>5454</v>
      </c>
      <c r="B546" t="s">
        <v>99</v>
      </c>
      <c r="C546" t="s">
        <v>3076</v>
      </c>
      <c r="D546" t="s">
        <v>103</v>
      </c>
      <c r="E546" t="s">
        <v>2921</v>
      </c>
      <c r="G546" t="s">
        <v>5858</v>
      </c>
      <c r="H546" t="s">
        <v>3564</v>
      </c>
      <c r="I546" t="s">
        <v>4670</v>
      </c>
    </row>
    <row r="547" spans="1:9">
      <c r="A547" s="69" t="s">
        <v>5454</v>
      </c>
      <c r="B547" t="s">
        <v>99</v>
      </c>
      <c r="C547" t="s">
        <v>3077</v>
      </c>
      <c r="D547" t="s">
        <v>101</v>
      </c>
      <c r="E547" t="s">
        <v>3078</v>
      </c>
      <c r="F547" t="s">
        <v>3079</v>
      </c>
      <c r="G547" t="s">
        <v>5858</v>
      </c>
      <c r="H547" t="s">
        <v>214</v>
      </c>
      <c r="I547" t="s">
        <v>4670</v>
      </c>
    </row>
    <row r="548" spans="1:9">
      <c r="A548" s="69" t="s">
        <v>5454</v>
      </c>
      <c r="B548" t="s">
        <v>99</v>
      </c>
      <c r="C548" t="s">
        <v>3080</v>
      </c>
      <c r="D548" t="s">
        <v>3020</v>
      </c>
      <c r="E548" t="s">
        <v>2921</v>
      </c>
      <c r="G548" t="s">
        <v>5858</v>
      </c>
      <c r="H548" t="s">
        <v>3564</v>
      </c>
      <c r="I548" t="s">
        <v>4670</v>
      </c>
    </row>
    <row r="549" spans="1:9">
      <c r="A549" s="69" t="s">
        <v>5454</v>
      </c>
      <c r="B549" t="s">
        <v>99</v>
      </c>
      <c r="C549" t="s">
        <v>3459</v>
      </c>
      <c r="D549" t="s">
        <v>3020</v>
      </c>
      <c r="E549" t="s">
        <v>214</v>
      </c>
      <c r="G549" t="s">
        <v>5858</v>
      </c>
      <c r="H549" t="s">
        <v>214</v>
      </c>
      <c r="I549" t="s">
        <v>4670</v>
      </c>
    </row>
    <row r="550" spans="1:9">
      <c r="A550" s="69" t="s">
        <v>5458</v>
      </c>
      <c r="B550" t="s">
        <v>32</v>
      </c>
      <c r="C550" t="s">
        <v>3082</v>
      </c>
      <c r="D550" t="s">
        <v>35</v>
      </c>
      <c r="E550" t="s">
        <v>3083</v>
      </c>
      <c r="F550" t="s">
        <v>3085</v>
      </c>
      <c r="G550" t="s">
        <v>5857</v>
      </c>
      <c r="H550" t="s">
        <v>3083</v>
      </c>
      <c r="I550" t="s">
        <v>4599</v>
      </c>
    </row>
    <row r="551" spans="1:9">
      <c r="A551" s="69" t="s">
        <v>5458</v>
      </c>
      <c r="B551" t="s">
        <v>32</v>
      </c>
      <c r="C551" t="s">
        <v>3090</v>
      </c>
      <c r="D551" t="s">
        <v>42</v>
      </c>
      <c r="E551" t="s">
        <v>3091</v>
      </c>
      <c r="F551" t="s">
        <v>3093</v>
      </c>
      <c r="G551" t="s">
        <v>5857</v>
      </c>
      <c r="H551" t="s">
        <v>3622</v>
      </c>
      <c r="I551" t="s">
        <v>4599</v>
      </c>
    </row>
    <row r="552" spans="1:9">
      <c r="A552" s="69" t="s">
        <v>5458</v>
      </c>
      <c r="B552" t="s">
        <v>32</v>
      </c>
      <c r="C552" t="s">
        <v>3094</v>
      </c>
      <c r="D552" t="s">
        <v>42</v>
      </c>
      <c r="E552" t="s">
        <v>3083</v>
      </c>
      <c r="F552" t="s">
        <v>3085</v>
      </c>
      <c r="G552" t="s">
        <v>5857</v>
      </c>
      <c r="H552" t="s">
        <v>3083</v>
      </c>
      <c r="I552" t="s">
        <v>4599</v>
      </c>
    </row>
    <row r="553" spans="1:9">
      <c r="A553" s="69" t="s">
        <v>5458</v>
      </c>
      <c r="B553" t="s">
        <v>32</v>
      </c>
      <c r="C553" t="s">
        <v>3095</v>
      </c>
      <c r="D553" t="s">
        <v>44</v>
      </c>
      <c r="E553" t="s">
        <v>1902</v>
      </c>
      <c r="F553" t="s">
        <v>3096</v>
      </c>
      <c r="G553" t="s">
        <v>5857</v>
      </c>
      <c r="H553" t="s">
        <v>214</v>
      </c>
      <c r="I553" t="s">
        <v>4599</v>
      </c>
    </row>
    <row r="554" spans="1:9">
      <c r="A554" s="69" t="s">
        <v>5458</v>
      </c>
      <c r="B554" t="s">
        <v>32</v>
      </c>
      <c r="C554" t="s">
        <v>3097</v>
      </c>
      <c r="D554" t="s">
        <v>44</v>
      </c>
      <c r="E554" t="s">
        <v>214</v>
      </c>
      <c r="F554" t="s">
        <v>3098</v>
      </c>
      <c r="G554" t="s">
        <v>5857</v>
      </c>
      <c r="H554" t="s">
        <v>214</v>
      </c>
      <c r="I554" t="s">
        <v>4599</v>
      </c>
    </row>
    <row r="555" spans="1:9">
      <c r="A555" s="69" t="s">
        <v>5458</v>
      </c>
      <c r="B555" t="s">
        <v>62</v>
      </c>
      <c r="C555" t="s">
        <v>2915</v>
      </c>
      <c r="D555" t="s">
        <v>35</v>
      </c>
      <c r="E555" t="s">
        <v>2916</v>
      </c>
      <c r="F555" t="s">
        <v>2919</v>
      </c>
      <c r="G555" t="s">
        <v>5857</v>
      </c>
      <c r="H555" t="s">
        <v>214</v>
      </c>
      <c r="I555" t="s">
        <v>4603</v>
      </c>
    </row>
    <row r="556" spans="1:9">
      <c r="A556" s="69" t="s">
        <v>5458</v>
      </c>
      <c r="B556" t="s">
        <v>62</v>
      </c>
      <c r="C556" t="s">
        <v>3103</v>
      </c>
      <c r="D556" t="s">
        <v>35</v>
      </c>
      <c r="E556" t="s">
        <v>3104</v>
      </c>
      <c r="F556" t="s">
        <v>3106</v>
      </c>
      <c r="G556" t="s">
        <v>5857</v>
      </c>
      <c r="H556" t="s">
        <v>3342</v>
      </c>
      <c r="I556" t="s">
        <v>4603</v>
      </c>
    </row>
    <row r="557" spans="1:9">
      <c r="A557" s="69" t="s">
        <v>5458</v>
      </c>
      <c r="B557" t="s">
        <v>62</v>
      </c>
      <c r="C557" t="s">
        <v>2920</v>
      </c>
      <c r="D557" t="s">
        <v>36</v>
      </c>
      <c r="E557" t="s">
        <v>2921</v>
      </c>
      <c r="F557" t="s">
        <v>2923</v>
      </c>
      <c r="G557" t="s">
        <v>5857</v>
      </c>
      <c r="H557" t="s">
        <v>3564</v>
      </c>
      <c r="I557" t="s">
        <v>4603</v>
      </c>
    </row>
    <row r="558" spans="1:9">
      <c r="A558" s="69" t="s">
        <v>5458</v>
      </c>
      <c r="B558" t="s">
        <v>62</v>
      </c>
      <c r="C558" t="s">
        <v>3108</v>
      </c>
      <c r="D558" t="s">
        <v>36</v>
      </c>
      <c r="E558" t="s">
        <v>214</v>
      </c>
      <c r="F558" t="s">
        <v>3109</v>
      </c>
      <c r="G558" t="s">
        <v>5857</v>
      </c>
      <c r="H558" t="s">
        <v>214</v>
      </c>
      <c r="I558" t="s">
        <v>4603</v>
      </c>
    </row>
    <row r="559" spans="1:9">
      <c r="A559" s="69" t="s">
        <v>5458</v>
      </c>
      <c r="B559" t="s">
        <v>62</v>
      </c>
      <c r="C559" t="s">
        <v>3114</v>
      </c>
      <c r="D559" t="s">
        <v>38</v>
      </c>
      <c r="E559" t="s">
        <v>3115</v>
      </c>
      <c r="F559" t="s">
        <v>3116</v>
      </c>
      <c r="G559" t="s">
        <v>5857</v>
      </c>
      <c r="H559" t="s">
        <v>1330</v>
      </c>
      <c r="I559" t="s">
        <v>4603</v>
      </c>
    </row>
    <row r="560" spans="1:9">
      <c r="A560" s="69" t="s">
        <v>5458</v>
      </c>
      <c r="B560" t="s">
        <v>62</v>
      </c>
      <c r="C560" t="s">
        <v>3117</v>
      </c>
      <c r="D560" t="s">
        <v>42</v>
      </c>
      <c r="E560" t="s">
        <v>214</v>
      </c>
      <c r="F560" t="s">
        <v>3118</v>
      </c>
      <c r="G560" t="s">
        <v>5857</v>
      </c>
      <c r="H560" t="s">
        <v>214</v>
      </c>
      <c r="I560" t="s">
        <v>4603</v>
      </c>
    </row>
    <row r="561" spans="1:9">
      <c r="A561" s="69" t="s">
        <v>5458</v>
      </c>
      <c r="B561" t="s">
        <v>62</v>
      </c>
      <c r="C561" t="s">
        <v>2927</v>
      </c>
      <c r="D561" t="s">
        <v>42</v>
      </c>
      <c r="E561" t="s">
        <v>2921</v>
      </c>
      <c r="F561" t="s">
        <v>2928</v>
      </c>
      <c r="G561" t="s">
        <v>5857</v>
      </c>
      <c r="H561" t="s">
        <v>3564</v>
      </c>
      <c r="I561" t="s">
        <v>4603</v>
      </c>
    </row>
    <row r="562" spans="1:9">
      <c r="A562" s="69" t="s">
        <v>5458</v>
      </c>
      <c r="B562" t="s">
        <v>62</v>
      </c>
      <c r="C562" t="s">
        <v>3122</v>
      </c>
      <c r="D562" t="s">
        <v>44</v>
      </c>
      <c r="E562" t="s">
        <v>214</v>
      </c>
      <c r="F562" t="s">
        <v>3123</v>
      </c>
      <c r="G562" t="s">
        <v>5857</v>
      </c>
      <c r="H562" t="s">
        <v>214</v>
      </c>
      <c r="I562" t="s">
        <v>4603</v>
      </c>
    </row>
    <row r="563" spans="1:9">
      <c r="A563" s="69" t="s">
        <v>5458</v>
      </c>
      <c r="B563" t="s">
        <v>62</v>
      </c>
      <c r="C563" t="s">
        <v>2929</v>
      </c>
      <c r="D563" t="s">
        <v>44</v>
      </c>
      <c r="E563" t="s">
        <v>2921</v>
      </c>
      <c r="G563" t="s">
        <v>5857</v>
      </c>
      <c r="H563" t="s">
        <v>3564</v>
      </c>
      <c r="I563" t="s">
        <v>4603</v>
      </c>
    </row>
    <row r="564" spans="1:9">
      <c r="A564" s="69" t="s">
        <v>5458</v>
      </c>
      <c r="B564" t="s">
        <v>62</v>
      </c>
      <c r="C564" t="s">
        <v>2930</v>
      </c>
      <c r="D564" t="s">
        <v>64</v>
      </c>
      <c r="E564" t="s">
        <v>2921</v>
      </c>
      <c r="G564" t="s">
        <v>5857</v>
      </c>
      <c r="H564" t="s">
        <v>3564</v>
      </c>
      <c r="I564" t="s">
        <v>4603</v>
      </c>
    </row>
    <row r="565" spans="1:9">
      <c r="A565" s="69" t="s">
        <v>5458</v>
      </c>
      <c r="B565" t="s">
        <v>62</v>
      </c>
      <c r="C565" t="s">
        <v>3124</v>
      </c>
      <c r="D565" t="s">
        <v>63</v>
      </c>
      <c r="E565" t="s">
        <v>3083</v>
      </c>
      <c r="F565" t="s">
        <v>3125</v>
      </c>
      <c r="G565" t="s">
        <v>5857</v>
      </c>
      <c r="H565" t="s">
        <v>3083</v>
      </c>
      <c r="I565" t="s">
        <v>4603</v>
      </c>
    </row>
    <row r="566" spans="1:9">
      <c r="A566" s="69" t="s">
        <v>5458</v>
      </c>
      <c r="B566" t="s">
        <v>62</v>
      </c>
      <c r="C566" t="s">
        <v>3126</v>
      </c>
      <c r="D566" t="s">
        <v>64</v>
      </c>
      <c r="E566" t="s">
        <v>3127</v>
      </c>
      <c r="F566" t="s">
        <v>3128</v>
      </c>
      <c r="G566" t="s">
        <v>5857</v>
      </c>
      <c r="H566" t="s">
        <v>214</v>
      </c>
      <c r="I566" t="s">
        <v>4603</v>
      </c>
    </row>
    <row r="567" spans="1:9">
      <c r="A567" s="69" t="s">
        <v>5458</v>
      </c>
      <c r="B567" t="s">
        <v>62</v>
      </c>
      <c r="C567" t="s">
        <v>3129</v>
      </c>
      <c r="D567" t="s">
        <v>65</v>
      </c>
      <c r="E567" t="s">
        <v>3115</v>
      </c>
      <c r="F567" t="s">
        <v>3116</v>
      </c>
      <c r="G567" t="s">
        <v>5857</v>
      </c>
      <c r="H567" t="s">
        <v>1330</v>
      </c>
      <c r="I567" t="s">
        <v>4603</v>
      </c>
    </row>
    <row r="568" spans="1:9">
      <c r="A568" s="69" t="s">
        <v>5458</v>
      </c>
      <c r="B568" t="s">
        <v>62</v>
      </c>
      <c r="C568" t="s">
        <v>2948</v>
      </c>
      <c r="D568" t="s">
        <v>42</v>
      </c>
      <c r="E568" t="s">
        <v>2921</v>
      </c>
      <c r="F568" t="s">
        <v>2949</v>
      </c>
      <c r="G568" t="s">
        <v>5857</v>
      </c>
      <c r="H568" t="s">
        <v>3564</v>
      </c>
      <c r="I568" t="s">
        <v>4603</v>
      </c>
    </row>
    <row r="569" spans="1:9">
      <c r="A569" s="69" t="s">
        <v>5458</v>
      </c>
      <c r="B569" t="s">
        <v>62</v>
      </c>
      <c r="C569" t="s">
        <v>3130</v>
      </c>
      <c r="D569" t="s">
        <v>2951</v>
      </c>
      <c r="E569" t="s">
        <v>3083</v>
      </c>
      <c r="G569" t="s">
        <v>5857</v>
      </c>
      <c r="H569" t="s">
        <v>3083</v>
      </c>
      <c r="I569" t="s">
        <v>4603</v>
      </c>
    </row>
    <row r="570" spans="1:9">
      <c r="A570" s="69" t="s">
        <v>5458</v>
      </c>
      <c r="B570" t="s">
        <v>62</v>
      </c>
      <c r="C570" t="s">
        <v>3131</v>
      </c>
      <c r="D570" t="s">
        <v>36</v>
      </c>
      <c r="E570" t="s">
        <v>3083</v>
      </c>
      <c r="G570" t="s">
        <v>5857</v>
      </c>
      <c r="H570" t="s">
        <v>3083</v>
      </c>
      <c r="I570" t="s">
        <v>4603</v>
      </c>
    </row>
    <row r="571" spans="1:9">
      <c r="A571" s="69" t="s">
        <v>5458</v>
      </c>
      <c r="B571" t="s">
        <v>62</v>
      </c>
      <c r="C571" t="s">
        <v>3134</v>
      </c>
      <c r="D571" t="s">
        <v>33</v>
      </c>
      <c r="E571" t="s">
        <v>3083</v>
      </c>
      <c r="G571" t="s">
        <v>5857</v>
      </c>
      <c r="H571" t="s">
        <v>3083</v>
      </c>
      <c r="I571" t="s">
        <v>4603</v>
      </c>
    </row>
    <row r="572" spans="1:9">
      <c r="A572" s="69" t="s">
        <v>5458</v>
      </c>
      <c r="B572" t="s">
        <v>62</v>
      </c>
      <c r="C572" t="s">
        <v>3135</v>
      </c>
      <c r="D572" t="s">
        <v>3136</v>
      </c>
      <c r="E572" t="s">
        <v>1330</v>
      </c>
      <c r="F572" t="s">
        <v>3137</v>
      </c>
      <c r="G572" t="s">
        <v>5857</v>
      </c>
      <c r="H572" t="s">
        <v>1330</v>
      </c>
      <c r="I572" t="s">
        <v>4603</v>
      </c>
    </row>
    <row r="573" spans="1:9">
      <c r="A573" s="69" t="s">
        <v>5458</v>
      </c>
      <c r="B573" t="s">
        <v>66</v>
      </c>
      <c r="C573" t="s">
        <v>3141</v>
      </c>
      <c r="D573" t="s">
        <v>35</v>
      </c>
      <c r="E573" t="s">
        <v>214</v>
      </c>
      <c r="G573" t="s">
        <v>5857</v>
      </c>
      <c r="H573" t="s">
        <v>214</v>
      </c>
      <c r="I573" t="s">
        <v>4607</v>
      </c>
    </row>
    <row r="574" spans="1:9">
      <c r="A574" s="69" t="s">
        <v>5458</v>
      </c>
      <c r="B574" t="s">
        <v>66</v>
      </c>
      <c r="C574" t="s">
        <v>3144</v>
      </c>
      <c r="D574" t="s">
        <v>35</v>
      </c>
      <c r="E574" t="s">
        <v>214</v>
      </c>
      <c r="F574" t="s">
        <v>3145</v>
      </c>
      <c r="G574" t="s">
        <v>5857</v>
      </c>
      <c r="H574" t="s">
        <v>214</v>
      </c>
      <c r="I574" t="s">
        <v>4607</v>
      </c>
    </row>
    <row r="575" spans="1:9">
      <c r="A575" s="69" t="s">
        <v>5458</v>
      </c>
      <c r="B575" t="s">
        <v>66</v>
      </c>
      <c r="C575" t="s">
        <v>3146</v>
      </c>
      <c r="D575" t="s">
        <v>38</v>
      </c>
      <c r="E575" t="s">
        <v>3147</v>
      </c>
      <c r="F575" t="s">
        <v>3148</v>
      </c>
      <c r="G575" t="s">
        <v>5857</v>
      </c>
      <c r="H575" t="s">
        <v>214</v>
      </c>
      <c r="I575" t="s">
        <v>4607</v>
      </c>
    </row>
    <row r="576" spans="1:9">
      <c r="A576" s="69" t="s">
        <v>5458</v>
      </c>
      <c r="B576" t="s">
        <v>66</v>
      </c>
      <c r="C576" t="s">
        <v>3149</v>
      </c>
      <c r="D576" t="s">
        <v>40</v>
      </c>
      <c r="E576" t="s">
        <v>3150</v>
      </c>
      <c r="F576" t="s">
        <v>3151</v>
      </c>
      <c r="G576" t="s">
        <v>5857</v>
      </c>
      <c r="H576" t="s">
        <v>3622</v>
      </c>
      <c r="I576" t="s">
        <v>4607</v>
      </c>
    </row>
    <row r="577" spans="1:9">
      <c r="A577" s="69" t="s">
        <v>5458</v>
      </c>
      <c r="B577" t="s">
        <v>66</v>
      </c>
      <c r="C577" t="s">
        <v>3152</v>
      </c>
      <c r="D577" t="s">
        <v>42</v>
      </c>
      <c r="E577" t="s">
        <v>214</v>
      </c>
      <c r="F577" t="s">
        <v>3153</v>
      </c>
      <c r="G577" t="s">
        <v>5857</v>
      </c>
      <c r="H577" t="s">
        <v>214</v>
      </c>
      <c r="I577" t="s">
        <v>4607</v>
      </c>
    </row>
    <row r="578" spans="1:9">
      <c r="A578" s="69" t="s">
        <v>5458</v>
      </c>
      <c r="B578" t="s">
        <v>66</v>
      </c>
      <c r="C578" t="s">
        <v>3154</v>
      </c>
      <c r="D578" t="s">
        <v>44</v>
      </c>
      <c r="E578" t="s">
        <v>214</v>
      </c>
      <c r="F578" t="s">
        <v>3155</v>
      </c>
      <c r="G578" t="s">
        <v>5857</v>
      </c>
      <c r="H578" t="s">
        <v>214</v>
      </c>
      <c r="I578" t="s">
        <v>4607</v>
      </c>
    </row>
    <row r="579" spans="1:9">
      <c r="A579" s="69" t="s">
        <v>5458</v>
      </c>
      <c r="B579" t="s">
        <v>66</v>
      </c>
      <c r="C579" t="s">
        <v>3156</v>
      </c>
      <c r="D579" t="s">
        <v>44</v>
      </c>
      <c r="E579" t="s">
        <v>214</v>
      </c>
      <c r="F579" t="s">
        <v>3157</v>
      </c>
      <c r="G579" t="s">
        <v>5857</v>
      </c>
      <c r="H579" t="s">
        <v>214</v>
      </c>
      <c r="I579" t="s">
        <v>4607</v>
      </c>
    </row>
    <row r="580" spans="1:9">
      <c r="A580" s="69" t="s">
        <v>5458</v>
      </c>
      <c r="B580" t="s">
        <v>66</v>
      </c>
      <c r="C580" t="s">
        <v>3158</v>
      </c>
      <c r="D580" t="s">
        <v>64</v>
      </c>
      <c r="E580" t="s">
        <v>214</v>
      </c>
      <c r="F580" t="s">
        <v>3159</v>
      </c>
      <c r="G580" t="s">
        <v>5857</v>
      </c>
      <c r="H580" t="s">
        <v>214</v>
      </c>
      <c r="I580" t="s">
        <v>4607</v>
      </c>
    </row>
    <row r="581" spans="1:9">
      <c r="A581" s="69" t="s">
        <v>5458</v>
      </c>
      <c r="B581" t="s">
        <v>66</v>
      </c>
      <c r="C581" t="s">
        <v>3160</v>
      </c>
      <c r="D581" t="s">
        <v>63</v>
      </c>
      <c r="E581" t="s">
        <v>214</v>
      </c>
      <c r="G581" t="s">
        <v>5857</v>
      </c>
      <c r="H581" t="s">
        <v>214</v>
      </c>
      <c r="I581" t="s">
        <v>4607</v>
      </c>
    </row>
    <row r="582" spans="1:9">
      <c r="A582" s="69" t="s">
        <v>5458</v>
      </c>
      <c r="B582" t="s">
        <v>66</v>
      </c>
      <c r="C582" t="s">
        <v>3161</v>
      </c>
      <c r="D582" t="s">
        <v>3162</v>
      </c>
      <c r="E582" t="s">
        <v>3083</v>
      </c>
      <c r="G582" t="s">
        <v>5857</v>
      </c>
      <c r="H582" t="s">
        <v>3083</v>
      </c>
      <c r="I582" t="s">
        <v>4607</v>
      </c>
    </row>
    <row r="583" spans="1:9">
      <c r="A583" s="69" t="s">
        <v>5458</v>
      </c>
      <c r="B583" t="s">
        <v>66</v>
      </c>
      <c r="C583" t="s">
        <v>3163</v>
      </c>
      <c r="D583" t="s">
        <v>2933</v>
      </c>
      <c r="E583" t="s">
        <v>3164</v>
      </c>
      <c r="G583" t="s">
        <v>5857</v>
      </c>
      <c r="H583" t="s">
        <v>214</v>
      </c>
      <c r="I583" t="s">
        <v>4607</v>
      </c>
    </row>
    <row r="584" spans="1:9">
      <c r="A584" s="69" t="s">
        <v>5458</v>
      </c>
      <c r="B584" t="s">
        <v>70</v>
      </c>
      <c r="C584" t="s">
        <v>3167</v>
      </c>
      <c r="D584" t="s">
        <v>36</v>
      </c>
      <c r="E584" t="s">
        <v>3083</v>
      </c>
      <c r="F584" t="s">
        <v>3168</v>
      </c>
      <c r="G584" t="s">
        <v>5857</v>
      </c>
      <c r="H584" t="s">
        <v>3083</v>
      </c>
      <c r="I584" t="s">
        <v>4611</v>
      </c>
    </row>
    <row r="585" spans="1:9">
      <c r="A585" s="69" t="s">
        <v>5458</v>
      </c>
      <c r="B585" t="s">
        <v>70</v>
      </c>
      <c r="C585" t="s">
        <v>3169</v>
      </c>
      <c r="D585" t="s">
        <v>38</v>
      </c>
      <c r="E585" t="s">
        <v>3083</v>
      </c>
      <c r="F585" t="s">
        <v>3170</v>
      </c>
      <c r="G585" t="s">
        <v>5857</v>
      </c>
      <c r="H585" t="s">
        <v>3083</v>
      </c>
      <c r="I585" t="s">
        <v>4611</v>
      </c>
    </row>
    <row r="586" spans="1:9">
      <c r="A586" s="69" t="s">
        <v>5458</v>
      </c>
      <c r="B586" t="s">
        <v>70</v>
      </c>
      <c r="C586" t="s">
        <v>3174</v>
      </c>
      <c r="D586" t="s">
        <v>42</v>
      </c>
      <c r="E586" t="s">
        <v>3175</v>
      </c>
      <c r="F586" t="s">
        <v>3176</v>
      </c>
      <c r="G586" t="s">
        <v>5857</v>
      </c>
      <c r="H586" t="s">
        <v>214</v>
      </c>
      <c r="I586" t="s">
        <v>4611</v>
      </c>
    </row>
    <row r="587" spans="1:9">
      <c r="A587" s="69" t="s">
        <v>5458</v>
      </c>
      <c r="B587" t="s">
        <v>70</v>
      </c>
      <c r="C587" t="s">
        <v>2957</v>
      </c>
      <c r="D587" t="s">
        <v>42</v>
      </c>
      <c r="E587" t="s">
        <v>2921</v>
      </c>
      <c r="F587" t="s">
        <v>2958</v>
      </c>
      <c r="G587" t="s">
        <v>5857</v>
      </c>
      <c r="H587" t="s">
        <v>3564</v>
      </c>
      <c r="I587" t="s">
        <v>4611</v>
      </c>
    </row>
    <row r="588" spans="1:9">
      <c r="A588" s="69" t="s">
        <v>5458</v>
      </c>
      <c r="B588" t="s">
        <v>70</v>
      </c>
      <c r="C588" t="s">
        <v>3178</v>
      </c>
      <c r="D588" t="s">
        <v>44</v>
      </c>
      <c r="E588" t="s">
        <v>214</v>
      </c>
      <c r="F588" t="s">
        <v>3179</v>
      </c>
      <c r="G588" t="s">
        <v>5857</v>
      </c>
      <c r="H588" t="s">
        <v>214</v>
      </c>
      <c r="I588" t="s">
        <v>4611</v>
      </c>
    </row>
    <row r="589" spans="1:9">
      <c r="A589" s="69" t="s">
        <v>5458</v>
      </c>
      <c r="B589" t="s">
        <v>70</v>
      </c>
      <c r="C589" t="s">
        <v>3180</v>
      </c>
      <c r="D589" t="s">
        <v>44</v>
      </c>
      <c r="E589" t="s">
        <v>214</v>
      </c>
      <c r="G589" t="s">
        <v>5857</v>
      </c>
      <c r="H589" t="s">
        <v>214</v>
      </c>
      <c r="I589" t="s">
        <v>4611</v>
      </c>
    </row>
    <row r="590" spans="1:9">
      <c r="A590" s="69" t="s">
        <v>5458</v>
      </c>
      <c r="B590" t="s">
        <v>70</v>
      </c>
      <c r="C590" t="s">
        <v>3181</v>
      </c>
      <c r="D590" t="s">
        <v>44</v>
      </c>
      <c r="E590" t="s">
        <v>3182</v>
      </c>
      <c r="F590" t="s">
        <v>3183</v>
      </c>
      <c r="G590" t="s">
        <v>5857</v>
      </c>
      <c r="H590" t="s">
        <v>3342</v>
      </c>
      <c r="I590" t="s">
        <v>4611</v>
      </c>
    </row>
    <row r="591" spans="1:9">
      <c r="A591" s="69" t="s">
        <v>5458</v>
      </c>
      <c r="B591" t="s">
        <v>70</v>
      </c>
      <c r="C591" t="s">
        <v>2963</v>
      </c>
      <c r="D591" t="s">
        <v>63</v>
      </c>
      <c r="E591" t="s">
        <v>2921</v>
      </c>
      <c r="F591" t="s">
        <v>2958</v>
      </c>
      <c r="G591" t="s">
        <v>5857</v>
      </c>
      <c r="H591" t="s">
        <v>3564</v>
      </c>
      <c r="I591" t="s">
        <v>4611</v>
      </c>
    </row>
    <row r="592" spans="1:9">
      <c r="A592" s="69" t="s">
        <v>5458</v>
      </c>
      <c r="B592" t="s">
        <v>70</v>
      </c>
      <c r="C592" t="s">
        <v>2964</v>
      </c>
      <c r="D592" t="s">
        <v>64</v>
      </c>
      <c r="E592" t="s">
        <v>2965</v>
      </c>
      <c r="F592" t="s">
        <v>2968</v>
      </c>
      <c r="G592" t="s">
        <v>5857</v>
      </c>
      <c r="H592" t="s">
        <v>3083</v>
      </c>
      <c r="I592" t="s">
        <v>4611</v>
      </c>
    </row>
    <row r="593" spans="1:9">
      <c r="A593" s="69" t="s">
        <v>5458</v>
      </c>
      <c r="B593" t="s">
        <v>70</v>
      </c>
      <c r="C593" t="s">
        <v>3186</v>
      </c>
      <c r="D593" t="s">
        <v>65</v>
      </c>
      <c r="E593" t="s">
        <v>1330</v>
      </c>
      <c r="F593" t="s">
        <v>3187</v>
      </c>
      <c r="G593" t="s">
        <v>5857</v>
      </c>
      <c r="H593" t="s">
        <v>1330</v>
      </c>
      <c r="I593" t="s">
        <v>4611</v>
      </c>
    </row>
    <row r="594" spans="1:9">
      <c r="A594" s="69" t="s">
        <v>5458</v>
      </c>
      <c r="B594" t="s">
        <v>70</v>
      </c>
      <c r="C594" t="s">
        <v>2969</v>
      </c>
      <c r="D594" t="s">
        <v>35</v>
      </c>
      <c r="E594" t="s">
        <v>2921</v>
      </c>
      <c r="G594" t="s">
        <v>5857</v>
      </c>
      <c r="H594" t="s">
        <v>3564</v>
      </c>
      <c r="I594" t="s">
        <v>4611</v>
      </c>
    </row>
    <row r="595" spans="1:9">
      <c r="A595" s="69" t="s">
        <v>5458</v>
      </c>
      <c r="B595" t="s">
        <v>71</v>
      </c>
      <c r="C595" t="s">
        <v>3192</v>
      </c>
      <c r="D595" t="s">
        <v>38</v>
      </c>
      <c r="E595" t="s">
        <v>214</v>
      </c>
      <c r="F595" t="s">
        <v>3193</v>
      </c>
      <c r="G595" t="s">
        <v>5857</v>
      </c>
      <c r="H595" t="s">
        <v>214</v>
      </c>
      <c r="I595" t="s">
        <v>4615</v>
      </c>
    </row>
    <row r="596" spans="1:9">
      <c r="A596" s="69" t="s">
        <v>5458</v>
      </c>
      <c r="B596" t="s">
        <v>71</v>
      </c>
      <c r="C596" t="s">
        <v>2978</v>
      </c>
      <c r="D596" t="s">
        <v>40</v>
      </c>
      <c r="E596" t="s">
        <v>2921</v>
      </c>
      <c r="G596" t="s">
        <v>5857</v>
      </c>
      <c r="H596" t="s">
        <v>3564</v>
      </c>
      <c r="I596" t="s">
        <v>4615</v>
      </c>
    </row>
    <row r="597" spans="1:9">
      <c r="A597" s="69" t="s">
        <v>5458</v>
      </c>
      <c r="B597" t="s">
        <v>71</v>
      </c>
      <c r="C597" t="s">
        <v>3196</v>
      </c>
      <c r="D597" t="s">
        <v>40</v>
      </c>
      <c r="E597" t="s">
        <v>3083</v>
      </c>
      <c r="F597" t="s">
        <v>3197</v>
      </c>
      <c r="G597" t="s">
        <v>5857</v>
      </c>
      <c r="H597" t="s">
        <v>3083</v>
      </c>
      <c r="I597" t="s">
        <v>4615</v>
      </c>
    </row>
    <row r="598" spans="1:9">
      <c r="A598" s="69" t="s">
        <v>5458</v>
      </c>
      <c r="B598" t="s">
        <v>71</v>
      </c>
      <c r="C598" t="s">
        <v>3200</v>
      </c>
      <c r="D598" t="s">
        <v>40</v>
      </c>
      <c r="E598" t="s">
        <v>214</v>
      </c>
      <c r="F598" t="s">
        <v>3201</v>
      </c>
      <c r="G598" t="s">
        <v>5857</v>
      </c>
      <c r="H598" t="s">
        <v>214</v>
      </c>
      <c r="I598" t="s">
        <v>4615</v>
      </c>
    </row>
    <row r="599" spans="1:9">
      <c r="A599" s="69" t="s">
        <v>5458</v>
      </c>
      <c r="B599" t="s">
        <v>71</v>
      </c>
      <c r="C599" t="s">
        <v>3202</v>
      </c>
      <c r="D599" t="s">
        <v>42</v>
      </c>
      <c r="E599" t="s">
        <v>3083</v>
      </c>
      <c r="F599" t="s">
        <v>3203</v>
      </c>
      <c r="G599" t="s">
        <v>5857</v>
      </c>
      <c r="H599" t="s">
        <v>3083</v>
      </c>
      <c r="I599" t="s">
        <v>4615</v>
      </c>
    </row>
    <row r="600" spans="1:9">
      <c r="A600" s="69" t="s">
        <v>5458</v>
      </c>
      <c r="B600" t="s">
        <v>71</v>
      </c>
      <c r="C600" t="s">
        <v>3204</v>
      </c>
      <c r="D600" t="s">
        <v>44</v>
      </c>
      <c r="E600" t="s">
        <v>214</v>
      </c>
      <c r="F600" t="s">
        <v>3205</v>
      </c>
      <c r="G600" t="s">
        <v>5857</v>
      </c>
      <c r="H600" t="s">
        <v>214</v>
      </c>
      <c r="I600" t="s">
        <v>4615</v>
      </c>
    </row>
    <row r="601" spans="1:9">
      <c r="A601" s="69" t="s">
        <v>5458</v>
      </c>
      <c r="B601" t="s">
        <v>71</v>
      </c>
      <c r="C601" t="s">
        <v>3206</v>
      </c>
      <c r="D601" t="s">
        <v>44</v>
      </c>
      <c r="E601" t="s">
        <v>214</v>
      </c>
      <c r="F601" t="s">
        <v>3207</v>
      </c>
      <c r="G601" t="s">
        <v>5857</v>
      </c>
      <c r="H601" t="s">
        <v>214</v>
      </c>
      <c r="I601" t="s">
        <v>4615</v>
      </c>
    </row>
    <row r="602" spans="1:9">
      <c r="A602" s="69" t="s">
        <v>5458</v>
      </c>
      <c r="B602" t="s">
        <v>71</v>
      </c>
      <c r="C602" t="s">
        <v>3208</v>
      </c>
      <c r="D602" t="s">
        <v>63</v>
      </c>
      <c r="E602" t="s">
        <v>3209</v>
      </c>
      <c r="F602" t="s">
        <v>3210</v>
      </c>
      <c r="G602" t="s">
        <v>5857</v>
      </c>
      <c r="H602" t="s">
        <v>214</v>
      </c>
      <c r="I602" t="s">
        <v>4615</v>
      </c>
    </row>
    <row r="603" spans="1:9">
      <c r="A603" s="69" t="s">
        <v>5458</v>
      </c>
      <c r="B603" t="s">
        <v>71</v>
      </c>
      <c r="C603" t="s">
        <v>3211</v>
      </c>
      <c r="D603" t="s">
        <v>63</v>
      </c>
      <c r="E603" t="s">
        <v>3083</v>
      </c>
      <c r="F603" t="s">
        <v>3212</v>
      </c>
      <c r="G603" t="s">
        <v>5857</v>
      </c>
      <c r="H603" t="s">
        <v>3083</v>
      </c>
      <c r="I603" t="s">
        <v>4615</v>
      </c>
    </row>
    <row r="604" spans="1:9">
      <c r="A604" s="69" t="s">
        <v>5458</v>
      </c>
      <c r="B604" t="s">
        <v>71</v>
      </c>
      <c r="C604" t="s">
        <v>3213</v>
      </c>
      <c r="D604" t="s">
        <v>63</v>
      </c>
      <c r="E604" t="s">
        <v>3214</v>
      </c>
      <c r="F604" t="s">
        <v>3215</v>
      </c>
      <c r="G604" t="s">
        <v>5857</v>
      </c>
      <c r="H604" t="s">
        <v>3083</v>
      </c>
      <c r="I604" t="s">
        <v>4615</v>
      </c>
    </row>
    <row r="605" spans="1:9">
      <c r="A605" s="69" t="s">
        <v>5458</v>
      </c>
      <c r="B605" t="s">
        <v>71</v>
      </c>
      <c r="C605" t="s">
        <v>3216</v>
      </c>
      <c r="D605" t="s">
        <v>64</v>
      </c>
      <c r="E605" t="s">
        <v>3083</v>
      </c>
      <c r="F605" t="s">
        <v>3217</v>
      </c>
      <c r="G605" t="s">
        <v>5857</v>
      </c>
      <c r="H605" t="s">
        <v>3083</v>
      </c>
      <c r="I605" t="s">
        <v>4615</v>
      </c>
    </row>
    <row r="606" spans="1:9">
      <c r="A606" s="69" t="s">
        <v>5458</v>
      </c>
      <c r="B606" t="s">
        <v>71</v>
      </c>
      <c r="C606" t="s">
        <v>2980</v>
      </c>
      <c r="D606" t="s">
        <v>64</v>
      </c>
      <c r="E606" t="s">
        <v>2921</v>
      </c>
      <c r="F606" t="s">
        <v>2981</v>
      </c>
      <c r="G606" t="s">
        <v>5857</v>
      </c>
      <c r="H606" t="s">
        <v>3564</v>
      </c>
      <c r="I606" t="s">
        <v>4615</v>
      </c>
    </row>
    <row r="607" spans="1:9">
      <c r="A607" s="69" t="s">
        <v>5458</v>
      </c>
      <c r="B607" t="s">
        <v>71</v>
      </c>
      <c r="C607" t="s">
        <v>3218</v>
      </c>
      <c r="D607" t="s">
        <v>65</v>
      </c>
      <c r="E607" t="s">
        <v>214</v>
      </c>
      <c r="F607" t="s">
        <v>3219</v>
      </c>
      <c r="G607" t="s">
        <v>5857</v>
      </c>
      <c r="H607" t="s">
        <v>214</v>
      </c>
      <c r="I607" t="s">
        <v>4615</v>
      </c>
    </row>
    <row r="608" spans="1:9">
      <c r="A608" s="69" t="s">
        <v>5458</v>
      </c>
      <c r="B608" t="s">
        <v>71</v>
      </c>
      <c r="C608" t="s">
        <v>3220</v>
      </c>
      <c r="E608" t="s">
        <v>3221</v>
      </c>
      <c r="F608" t="s">
        <v>3222</v>
      </c>
      <c r="G608" t="s">
        <v>5857</v>
      </c>
      <c r="H608" t="s">
        <v>3622</v>
      </c>
      <c r="I608" t="s">
        <v>4615</v>
      </c>
    </row>
    <row r="609" spans="1:9">
      <c r="A609" s="69" t="s">
        <v>5458</v>
      </c>
      <c r="B609" t="s">
        <v>71</v>
      </c>
      <c r="C609" t="s">
        <v>3223</v>
      </c>
      <c r="D609" t="s">
        <v>3224</v>
      </c>
      <c r="E609" t="s">
        <v>1330</v>
      </c>
      <c r="G609" t="s">
        <v>5857</v>
      </c>
      <c r="H609" t="s">
        <v>1330</v>
      </c>
      <c r="I609" t="s">
        <v>4615</v>
      </c>
    </row>
    <row r="610" spans="1:9">
      <c r="A610" s="69" t="s">
        <v>5458</v>
      </c>
      <c r="B610" t="s">
        <v>73</v>
      </c>
      <c r="C610" t="s">
        <v>3227</v>
      </c>
      <c r="D610" t="s">
        <v>36</v>
      </c>
      <c r="E610" t="s">
        <v>3083</v>
      </c>
      <c r="F610" t="s">
        <v>3228</v>
      </c>
      <c r="G610" t="s">
        <v>5857</v>
      </c>
      <c r="H610" t="s">
        <v>3083</v>
      </c>
      <c r="I610" t="s">
        <v>4619</v>
      </c>
    </row>
    <row r="611" spans="1:9">
      <c r="A611" s="69" t="s">
        <v>5458</v>
      </c>
      <c r="B611" t="s">
        <v>73</v>
      </c>
      <c r="C611" t="s">
        <v>3232</v>
      </c>
      <c r="D611" t="s">
        <v>36</v>
      </c>
      <c r="E611" t="s">
        <v>214</v>
      </c>
      <c r="F611" t="s">
        <v>3233</v>
      </c>
      <c r="G611" t="s">
        <v>5857</v>
      </c>
      <c r="H611" t="s">
        <v>214</v>
      </c>
      <c r="I611" t="s">
        <v>4619</v>
      </c>
    </row>
    <row r="612" spans="1:9">
      <c r="A612" s="69" t="s">
        <v>5458</v>
      </c>
      <c r="B612" t="s">
        <v>73</v>
      </c>
      <c r="C612" t="s">
        <v>3234</v>
      </c>
      <c r="D612" t="s">
        <v>36</v>
      </c>
      <c r="E612" t="s">
        <v>3083</v>
      </c>
      <c r="F612" t="s">
        <v>3235</v>
      </c>
      <c r="G612" t="s">
        <v>5857</v>
      </c>
      <c r="H612" t="s">
        <v>3083</v>
      </c>
      <c r="I612" t="s">
        <v>4619</v>
      </c>
    </row>
    <row r="613" spans="1:9">
      <c r="A613" s="69" t="s">
        <v>5458</v>
      </c>
      <c r="B613" t="s">
        <v>73</v>
      </c>
      <c r="C613" t="s">
        <v>3236</v>
      </c>
      <c r="D613" t="s">
        <v>36</v>
      </c>
      <c r="E613" t="s">
        <v>214</v>
      </c>
      <c r="F613" t="s">
        <v>3237</v>
      </c>
      <c r="G613" t="s">
        <v>5857</v>
      </c>
      <c r="H613" t="s">
        <v>214</v>
      </c>
      <c r="I613" t="s">
        <v>4619</v>
      </c>
    </row>
    <row r="614" spans="1:9">
      <c r="A614" s="69" t="s">
        <v>5458</v>
      </c>
      <c r="B614" t="s">
        <v>73</v>
      </c>
      <c r="C614" t="s">
        <v>3241</v>
      </c>
      <c r="D614" t="s">
        <v>40</v>
      </c>
      <c r="E614" t="s">
        <v>3083</v>
      </c>
      <c r="F614" t="s">
        <v>3242</v>
      </c>
      <c r="G614" t="s">
        <v>5857</v>
      </c>
      <c r="H614" t="s">
        <v>3083</v>
      </c>
      <c r="I614" t="s">
        <v>4619</v>
      </c>
    </row>
    <row r="615" spans="1:9">
      <c r="A615" s="69" t="s">
        <v>5458</v>
      </c>
      <c r="B615" t="s">
        <v>73</v>
      </c>
      <c r="C615" t="s">
        <v>3245</v>
      </c>
      <c r="D615" t="s">
        <v>40</v>
      </c>
      <c r="E615" t="s">
        <v>214</v>
      </c>
      <c r="F615" t="s">
        <v>3246</v>
      </c>
      <c r="G615" t="s">
        <v>5857</v>
      </c>
      <c r="H615" t="s">
        <v>214</v>
      </c>
      <c r="I615" t="s">
        <v>4619</v>
      </c>
    </row>
    <row r="616" spans="1:9">
      <c r="A616" s="69" t="s">
        <v>5458</v>
      </c>
      <c r="B616" t="s">
        <v>73</v>
      </c>
      <c r="C616" t="s">
        <v>3249</v>
      </c>
      <c r="D616" t="s">
        <v>42</v>
      </c>
      <c r="E616" t="s">
        <v>3083</v>
      </c>
      <c r="F616" t="s">
        <v>3250</v>
      </c>
      <c r="G616" t="s">
        <v>5857</v>
      </c>
      <c r="H616" t="s">
        <v>3083</v>
      </c>
      <c r="I616" t="s">
        <v>4619</v>
      </c>
    </row>
    <row r="617" spans="1:9">
      <c r="A617" s="69" t="s">
        <v>5458</v>
      </c>
      <c r="B617" t="s">
        <v>73</v>
      </c>
      <c r="C617" t="s">
        <v>2988</v>
      </c>
      <c r="D617" t="s">
        <v>42</v>
      </c>
      <c r="E617" t="s">
        <v>2989</v>
      </c>
      <c r="F617" t="s">
        <v>2990</v>
      </c>
      <c r="G617" t="s">
        <v>5857</v>
      </c>
      <c r="H617" t="s">
        <v>3569</v>
      </c>
      <c r="I617" t="s">
        <v>4619</v>
      </c>
    </row>
    <row r="618" spans="1:9">
      <c r="A618" s="69" t="s">
        <v>5458</v>
      </c>
      <c r="B618" t="s">
        <v>73</v>
      </c>
      <c r="C618" t="s">
        <v>3254</v>
      </c>
      <c r="D618" t="s">
        <v>44</v>
      </c>
      <c r="E618" t="s">
        <v>3083</v>
      </c>
      <c r="F618" t="s">
        <v>3255</v>
      </c>
      <c r="G618" t="s">
        <v>5857</v>
      </c>
      <c r="H618" t="s">
        <v>3083</v>
      </c>
      <c r="I618" t="s">
        <v>4619</v>
      </c>
    </row>
    <row r="619" spans="1:9">
      <c r="A619" s="69" t="s">
        <v>5458</v>
      </c>
      <c r="B619" t="s">
        <v>73</v>
      </c>
      <c r="C619" t="s">
        <v>2991</v>
      </c>
      <c r="D619" t="s">
        <v>44</v>
      </c>
      <c r="E619" t="s">
        <v>2921</v>
      </c>
      <c r="F619" t="s">
        <v>2992</v>
      </c>
      <c r="G619" t="s">
        <v>5857</v>
      </c>
      <c r="H619" t="s">
        <v>3564</v>
      </c>
      <c r="I619" t="s">
        <v>4619</v>
      </c>
    </row>
    <row r="620" spans="1:9">
      <c r="A620" s="69" t="s">
        <v>5458</v>
      </c>
      <c r="B620" t="s">
        <v>73</v>
      </c>
      <c r="C620" t="s">
        <v>3256</v>
      </c>
      <c r="D620" t="s">
        <v>44</v>
      </c>
      <c r="E620" t="s">
        <v>3083</v>
      </c>
      <c r="F620" t="s">
        <v>3257</v>
      </c>
      <c r="G620" t="s">
        <v>5857</v>
      </c>
      <c r="H620" t="s">
        <v>3083</v>
      </c>
      <c r="I620" t="s">
        <v>4619</v>
      </c>
    </row>
    <row r="621" spans="1:9">
      <c r="A621" s="69" t="s">
        <v>5458</v>
      </c>
      <c r="B621" t="s">
        <v>73</v>
      </c>
      <c r="C621" t="s">
        <v>3258</v>
      </c>
      <c r="D621" t="s">
        <v>63</v>
      </c>
      <c r="E621" t="s">
        <v>3083</v>
      </c>
      <c r="F621" t="s">
        <v>3259</v>
      </c>
      <c r="G621" t="s">
        <v>5857</v>
      </c>
      <c r="H621" t="s">
        <v>3083</v>
      </c>
      <c r="I621" t="s">
        <v>4619</v>
      </c>
    </row>
    <row r="622" spans="1:9">
      <c r="A622" s="69" t="s">
        <v>5458</v>
      </c>
      <c r="B622" t="s">
        <v>73</v>
      </c>
      <c r="C622" t="s">
        <v>3260</v>
      </c>
      <c r="D622" t="s">
        <v>64</v>
      </c>
      <c r="E622" t="s">
        <v>3083</v>
      </c>
      <c r="F622" t="s">
        <v>3261</v>
      </c>
      <c r="G622" t="s">
        <v>5857</v>
      </c>
      <c r="H622" t="s">
        <v>3083</v>
      </c>
      <c r="I622" t="s">
        <v>4619</v>
      </c>
    </row>
    <row r="623" spans="1:9">
      <c r="A623" s="69" t="s">
        <v>5458</v>
      </c>
      <c r="B623" t="s">
        <v>73</v>
      </c>
      <c r="C623" t="s">
        <v>3262</v>
      </c>
      <c r="D623" t="s">
        <v>2946</v>
      </c>
      <c r="E623" t="s">
        <v>3263</v>
      </c>
      <c r="F623" t="s">
        <v>3264</v>
      </c>
      <c r="G623" t="s">
        <v>5857</v>
      </c>
      <c r="H623" t="s">
        <v>3083</v>
      </c>
      <c r="I623" t="s">
        <v>4619</v>
      </c>
    </row>
    <row r="624" spans="1:9">
      <c r="A624" s="69" t="s">
        <v>5458</v>
      </c>
      <c r="B624" t="s">
        <v>73</v>
      </c>
      <c r="C624" t="s">
        <v>3265</v>
      </c>
      <c r="D624" t="s">
        <v>3266</v>
      </c>
      <c r="E624" t="s">
        <v>3083</v>
      </c>
      <c r="G624" t="s">
        <v>5857</v>
      </c>
      <c r="H624" t="s">
        <v>3083</v>
      </c>
      <c r="I624" t="s">
        <v>4619</v>
      </c>
    </row>
    <row r="625" spans="1:9">
      <c r="A625" s="69" t="s">
        <v>5458</v>
      </c>
      <c r="B625" t="s">
        <v>73</v>
      </c>
      <c r="C625" t="s">
        <v>3271</v>
      </c>
      <c r="D625" t="s">
        <v>36</v>
      </c>
      <c r="E625" t="s">
        <v>3083</v>
      </c>
      <c r="G625" t="s">
        <v>5857</v>
      </c>
      <c r="H625" t="s">
        <v>3083</v>
      </c>
      <c r="I625" t="s">
        <v>4619</v>
      </c>
    </row>
    <row r="626" spans="1:9">
      <c r="A626" s="69" t="s">
        <v>5458</v>
      </c>
      <c r="B626" t="s">
        <v>73</v>
      </c>
      <c r="C626" t="s">
        <v>3272</v>
      </c>
      <c r="D626" t="s">
        <v>3273</v>
      </c>
      <c r="E626" t="s">
        <v>214</v>
      </c>
      <c r="G626" t="s">
        <v>5857</v>
      </c>
      <c r="H626" t="s">
        <v>214</v>
      </c>
      <c r="I626" t="s">
        <v>4619</v>
      </c>
    </row>
    <row r="627" spans="1:9">
      <c r="A627" s="69" t="s">
        <v>5458</v>
      </c>
      <c r="B627" t="s">
        <v>79</v>
      </c>
      <c r="C627" t="s">
        <v>3275</v>
      </c>
      <c r="D627" t="s">
        <v>35</v>
      </c>
      <c r="E627" t="s">
        <v>214</v>
      </c>
      <c r="F627" t="s">
        <v>3276</v>
      </c>
      <c r="G627" t="s">
        <v>5857</v>
      </c>
      <c r="H627" t="s">
        <v>214</v>
      </c>
      <c r="I627" t="s">
        <v>4623</v>
      </c>
    </row>
    <row r="628" spans="1:9">
      <c r="A628" s="69" t="s">
        <v>5458</v>
      </c>
      <c r="B628" t="s">
        <v>79</v>
      </c>
      <c r="C628" t="s">
        <v>3277</v>
      </c>
      <c r="D628" t="s">
        <v>33</v>
      </c>
      <c r="E628" t="s">
        <v>3083</v>
      </c>
      <c r="F628" t="s">
        <v>3278</v>
      </c>
      <c r="G628" t="s">
        <v>5857</v>
      </c>
      <c r="H628" t="s">
        <v>3083</v>
      </c>
      <c r="I628" t="s">
        <v>4623</v>
      </c>
    </row>
    <row r="629" spans="1:9">
      <c r="A629" s="69" t="s">
        <v>5458</v>
      </c>
      <c r="B629" t="s">
        <v>79</v>
      </c>
      <c r="C629" t="s">
        <v>3281</v>
      </c>
      <c r="D629" t="s">
        <v>40</v>
      </c>
      <c r="E629" t="s">
        <v>214</v>
      </c>
      <c r="F629" t="s">
        <v>3282</v>
      </c>
      <c r="G629" t="s">
        <v>5857</v>
      </c>
      <c r="H629" t="s">
        <v>214</v>
      </c>
      <c r="I629" t="s">
        <v>4623</v>
      </c>
    </row>
    <row r="630" spans="1:9">
      <c r="A630" s="69" t="s">
        <v>5458</v>
      </c>
      <c r="B630" t="s">
        <v>79</v>
      </c>
      <c r="C630" t="s">
        <v>3283</v>
      </c>
      <c r="D630" t="s">
        <v>40</v>
      </c>
      <c r="E630" t="s">
        <v>214</v>
      </c>
      <c r="F630" t="s">
        <v>3284</v>
      </c>
      <c r="G630" t="s">
        <v>5857</v>
      </c>
      <c r="H630" t="s">
        <v>214</v>
      </c>
      <c r="I630" t="s">
        <v>4623</v>
      </c>
    </row>
    <row r="631" spans="1:9">
      <c r="A631" s="69" t="s">
        <v>5458</v>
      </c>
      <c r="B631" t="s">
        <v>79</v>
      </c>
      <c r="C631" t="s">
        <v>3285</v>
      </c>
      <c r="D631" t="s">
        <v>40</v>
      </c>
      <c r="E631" t="s">
        <v>214</v>
      </c>
      <c r="F631" t="s">
        <v>3286</v>
      </c>
      <c r="G631" t="s">
        <v>5857</v>
      </c>
      <c r="H631" t="s">
        <v>214</v>
      </c>
      <c r="I631" t="s">
        <v>4623</v>
      </c>
    </row>
    <row r="632" spans="1:9">
      <c r="A632" s="69" t="s">
        <v>5458</v>
      </c>
      <c r="B632" t="s">
        <v>79</v>
      </c>
      <c r="C632" t="s">
        <v>3287</v>
      </c>
      <c r="D632" t="s">
        <v>33</v>
      </c>
      <c r="E632" t="s">
        <v>214</v>
      </c>
      <c r="F632" t="s">
        <v>3288</v>
      </c>
      <c r="G632" t="s">
        <v>5857</v>
      </c>
      <c r="H632" t="s">
        <v>214</v>
      </c>
      <c r="I632" t="s">
        <v>4623</v>
      </c>
    </row>
    <row r="633" spans="1:9">
      <c r="A633" s="69" t="s">
        <v>5458</v>
      </c>
      <c r="B633" t="s">
        <v>79</v>
      </c>
      <c r="C633" t="s">
        <v>3472</v>
      </c>
      <c r="D633" t="s">
        <v>44</v>
      </c>
      <c r="E633" t="s">
        <v>3473</v>
      </c>
      <c r="F633" t="s">
        <v>3474</v>
      </c>
      <c r="G633" t="s">
        <v>5857</v>
      </c>
      <c r="H633" t="s">
        <v>3626</v>
      </c>
      <c r="I633" t="s">
        <v>4623</v>
      </c>
    </row>
    <row r="634" spans="1:9">
      <c r="A634" s="69" t="s">
        <v>5458</v>
      </c>
      <c r="B634" t="s">
        <v>79</v>
      </c>
      <c r="C634" t="s">
        <v>3289</v>
      </c>
      <c r="D634" t="s">
        <v>63</v>
      </c>
      <c r="E634" t="s">
        <v>214</v>
      </c>
      <c r="F634" t="s">
        <v>3284</v>
      </c>
      <c r="G634" t="s">
        <v>5857</v>
      </c>
      <c r="H634" t="s">
        <v>214</v>
      </c>
      <c r="I634" t="s">
        <v>4623</v>
      </c>
    </row>
    <row r="635" spans="1:9">
      <c r="A635" s="69" t="s">
        <v>5458</v>
      </c>
      <c r="B635" t="s">
        <v>79</v>
      </c>
      <c r="C635" t="s">
        <v>3290</v>
      </c>
      <c r="D635" t="s">
        <v>64</v>
      </c>
      <c r="E635" t="s">
        <v>3083</v>
      </c>
      <c r="F635" t="s">
        <v>3291</v>
      </c>
      <c r="G635" t="s">
        <v>5857</v>
      </c>
      <c r="H635" t="s">
        <v>3083</v>
      </c>
      <c r="I635" t="s">
        <v>4623</v>
      </c>
    </row>
    <row r="636" spans="1:9">
      <c r="A636" s="69" t="s">
        <v>5458</v>
      </c>
      <c r="B636" t="s">
        <v>79</v>
      </c>
      <c r="C636" t="s">
        <v>3292</v>
      </c>
      <c r="D636" t="s">
        <v>64</v>
      </c>
      <c r="E636" t="s">
        <v>3083</v>
      </c>
      <c r="F636" t="s">
        <v>3293</v>
      </c>
      <c r="G636" t="s">
        <v>5857</v>
      </c>
      <c r="H636" t="s">
        <v>3083</v>
      </c>
      <c r="I636" t="s">
        <v>4623</v>
      </c>
    </row>
    <row r="637" spans="1:9">
      <c r="A637" s="69" t="s">
        <v>5458</v>
      </c>
      <c r="B637" t="s">
        <v>79</v>
      </c>
      <c r="C637" t="s">
        <v>3294</v>
      </c>
      <c r="D637" t="s">
        <v>65</v>
      </c>
      <c r="E637" t="s">
        <v>214</v>
      </c>
      <c r="F637" t="s">
        <v>3295</v>
      </c>
      <c r="G637" t="s">
        <v>5857</v>
      </c>
      <c r="H637" t="s">
        <v>214</v>
      </c>
      <c r="I637" t="s">
        <v>4623</v>
      </c>
    </row>
    <row r="638" spans="1:9">
      <c r="A638" s="69" t="s">
        <v>5458</v>
      </c>
      <c r="B638" t="s">
        <v>79</v>
      </c>
      <c r="C638" t="s">
        <v>3296</v>
      </c>
      <c r="D638" t="s">
        <v>42</v>
      </c>
      <c r="E638" t="s">
        <v>3297</v>
      </c>
      <c r="G638" t="s">
        <v>5857</v>
      </c>
      <c r="H638" t="s">
        <v>214</v>
      </c>
      <c r="I638" t="s">
        <v>4623</v>
      </c>
    </row>
    <row r="639" spans="1:9">
      <c r="A639" s="69" t="s">
        <v>5458</v>
      </c>
      <c r="B639" t="s">
        <v>79</v>
      </c>
      <c r="C639" t="s">
        <v>3298</v>
      </c>
      <c r="D639" t="s">
        <v>38</v>
      </c>
      <c r="E639" t="s">
        <v>3083</v>
      </c>
      <c r="G639" t="s">
        <v>5857</v>
      </c>
      <c r="H639" t="s">
        <v>3083</v>
      </c>
      <c r="I639" t="s">
        <v>4623</v>
      </c>
    </row>
    <row r="640" spans="1:9">
      <c r="A640" s="69" t="s">
        <v>5458</v>
      </c>
      <c r="B640" t="s">
        <v>79</v>
      </c>
      <c r="C640" t="s">
        <v>3299</v>
      </c>
      <c r="D640" t="s">
        <v>33</v>
      </c>
      <c r="E640" t="s">
        <v>214</v>
      </c>
      <c r="G640" t="s">
        <v>5857</v>
      </c>
      <c r="H640" t="s">
        <v>214</v>
      </c>
      <c r="I640" t="s">
        <v>4623</v>
      </c>
    </row>
    <row r="641" spans="1:9">
      <c r="A641" s="69" t="s">
        <v>5458</v>
      </c>
      <c r="B641" t="s">
        <v>98</v>
      </c>
      <c r="C641" t="s">
        <v>3303</v>
      </c>
      <c r="D641" t="s">
        <v>38</v>
      </c>
      <c r="E641" t="s">
        <v>214</v>
      </c>
      <c r="F641" t="s">
        <v>3295</v>
      </c>
      <c r="G641" t="s">
        <v>5857</v>
      </c>
      <c r="H641" t="s">
        <v>214</v>
      </c>
      <c r="I641" t="s">
        <v>4627</v>
      </c>
    </row>
    <row r="642" spans="1:9">
      <c r="A642" s="69" t="s">
        <v>5458</v>
      </c>
      <c r="B642" t="s">
        <v>98</v>
      </c>
      <c r="C642" t="s">
        <v>3304</v>
      </c>
      <c r="D642" t="s">
        <v>42</v>
      </c>
      <c r="E642" t="s">
        <v>3083</v>
      </c>
      <c r="F642" t="s">
        <v>3305</v>
      </c>
      <c r="G642" t="s">
        <v>5857</v>
      </c>
      <c r="H642" t="s">
        <v>3083</v>
      </c>
      <c r="I642" t="s">
        <v>4627</v>
      </c>
    </row>
    <row r="643" spans="1:9">
      <c r="A643" s="69" t="s">
        <v>5458</v>
      </c>
      <c r="B643" t="s">
        <v>98</v>
      </c>
      <c r="C643" t="s">
        <v>3306</v>
      </c>
      <c r="D643" t="s">
        <v>42</v>
      </c>
      <c r="E643" t="s">
        <v>3083</v>
      </c>
      <c r="F643" t="s">
        <v>3307</v>
      </c>
      <c r="G643" t="s">
        <v>5857</v>
      </c>
      <c r="H643" t="s">
        <v>3083</v>
      </c>
      <c r="I643" t="s">
        <v>4627</v>
      </c>
    </row>
    <row r="644" spans="1:9">
      <c r="A644" s="69" t="s">
        <v>5458</v>
      </c>
      <c r="B644" t="s">
        <v>98</v>
      </c>
      <c r="C644" t="s">
        <v>3308</v>
      </c>
      <c r="D644" t="s">
        <v>44</v>
      </c>
      <c r="E644" t="s">
        <v>214</v>
      </c>
      <c r="F644" t="s">
        <v>3309</v>
      </c>
      <c r="G644" t="s">
        <v>5857</v>
      </c>
      <c r="H644" t="s">
        <v>214</v>
      </c>
      <c r="I644" t="s">
        <v>4627</v>
      </c>
    </row>
    <row r="645" spans="1:9">
      <c r="A645" s="69" t="s">
        <v>5458</v>
      </c>
      <c r="B645" t="s">
        <v>98</v>
      </c>
      <c r="C645" t="s">
        <v>3310</v>
      </c>
      <c r="D645" t="s">
        <v>63</v>
      </c>
      <c r="E645" t="s">
        <v>3311</v>
      </c>
      <c r="F645" t="s">
        <v>3312</v>
      </c>
      <c r="G645" t="s">
        <v>5857</v>
      </c>
      <c r="H645" t="s">
        <v>214</v>
      </c>
      <c r="I645" t="s">
        <v>4627</v>
      </c>
    </row>
    <row r="646" spans="1:9">
      <c r="A646" s="69" t="s">
        <v>5458</v>
      </c>
      <c r="B646" t="s">
        <v>98</v>
      </c>
      <c r="C646" t="s">
        <v>3313</v>
      </c>
      <c r="D646" t="s">
        <v>63</v>
      </c>
      <c r="E646" t="s">
        <v>3311</v>
      </c>
      <c r="F646" t="s">
        <v>3312</v>
      </c>
      <c r="G646" t="s">
        <v>5857</v>
      </c>
      <c r="H646" t="s">
        <v>214</v>
      </c>
      <c r="I646" t="s">
        <v>4627</v>
      </c>
    </row>
    <row r="647" spans="1:9">
      <c r="A647" s="69" t="s">
        <v>5458</v>
      </c>
      <c r="B647" t="s">
        <v>98</v>
      </c>
      <c r="C647" t="s">
        <v>3314</v>
      </c>
      <c r="D647" t="s">
        <v>63</v>
      </c>
      <c r="E647" t="s">
        <v>214</v>
      </c>
      <c r="F647" t="s">
        <v>3315</v>
      </c>
      <c r="G647" t="s">
        <v>5857</v>
      </c>
      <c r="H647" t="s">
        <v>214</v>
      </c>
      <c r="I647" t="s">
        <v>4627</v>
      </c>
    </row>
    <row r="648" spans="1:9">
      <c r="A648" s="69" t="s">
        <v>5458</v>
      </c>
      <c r="B648" t="s">
        <v>98</v>
      </c>
      <c r="C648" t="s">
        <v>3316</v>
      </c>
      <c r="D648" t="s">
        <v>64</v>
      </c>
      <c r="E648" t="s">
        <v>3083</v>
      </c>
      <c r="F648" t="s">
        <v>3317</v>
      </c>
      <c r="G648" t="s">
        <v>5857</v>
      </c>
      <c r="H648" t="s">
        <v>3083</v>
      </c>
      <c r="I648" t="s">
        <v>4627</v>
      </c>
    </row>
    <row r="649" spans="1:9">
      <c r="A649" s="69" t="s">
        <v>5458</v>
      </c>
      <c r="B649" t="s">
        <v>98</v>
      </c>
      <c r="C649" t="s">
        <v>3012</v>
      </c>
      <c r="D649" t="s">
        <v>65</v>
      </c>
      <c r="E649" t="s">
        <v>2916</v>
      </c>
      <c r="F649" t="s">
        <v>3013</v>
      </c>
      <c r="G649" t="s">
        <v>5857</v>
      </c>
      <c r="H649" t="s">
        <v>214</v>
      </c>
      <c r="I649" t="s">
        <v>4627</v>
      </c>
    </row>
    <row r="650" spans="1:9">
      <c r="A650" s="69" t="s">
        <v>5458</v>
      </c>
      <c r="B650" t="s">
        <v>98</v>
      </c>
      <c r="C650" t="s">
        <v>3321</v>
      </c>
      <c r="D650" t="s">
        <v>65</v>
      </c>
      <c r="E650" t="s">
        <v>3083</v>
      </c>
      <c r="F650" t="s">
        <v>3322</v>
      </c>
      <c r="G650" t="s">
        <v>5857</v>
      </c>
      <c r="H650" t="s">
        <v>3083</v>
      </c>
      <c r="I650" t="s">
        <v>4627</v>
      </c>
    </row>
    <row r="651" spans="1:9">
      <c r="A651" s="69" t="s">
        <v>5458</v>
      </c>
      <c r="B651" t="s">
        <v>98</v>
      </c>
      <c r="C651" t="s">
        <v>3323</v>
      </c>
      <c r="D651" t="s">
        <v>65</v>
      </c>
      <c r="E651" t="s">
        <v>214</v>
      </c>
      <c r="F651" t="s">
        <v>3324</v>
      </c>
      <c r="G651" t="s">
        <v>5857</v>
      </c>
      <c r="H651" t="s">
        <v>214</v>
      </c>
      <c r="I651" t="s">
        <v>4627</v>
      </c>
    </row>
    <row r="652" spans="1:9">
      <c r="A652" s="69" t="s">
        <v>5458</v>
      </c>
      <c r="B652" t="s">
        <v>98</v>
      </c>
      <c r="C652" t="s">
        <v>3325</v>
      </c>
      <c r="D652" t="s">
        <v>3326</v>
      </c>
      <c r="E652" t="s">
        <v>214</v>
      </c>
      <c r="F652" t="s">
        <v>3327</v>
      </c>
      <c r="G652" t="s">
        <v>5857</v>
      </c>
      <c r="H652" t="s">
        <v>214</v>
      </c>
      <c r="I652" t="s">
        <v>4627</v>
      </c>
    </row>
    <row r="653" spans="1:9">
      <c r="A653" s="69" t="s">
        <v>5458</v>
      </c>
      <c r="B653" t="s">
        <v>98</v>
      </c>
      <c r="C653" t="s">
        <v>3328</v>
      </c>
      <c r="D653" t="s">
        <v>3329</v>
      </c>
      <c r="E653" t="s">
        <v>3083</v>
      </c>
      <c r="F653" t="s">
        <v>3330</v>
      </c>
      <c r="G653" t="s">
        <v>5857</v>
      </c>
      <c r="H653" t="s">
        <v>3083</v>
      </c>
      <c r="I653" t="s">
        <v>4627</v>
      </c>
    </row>
    <row r="654" spans="1:9">
      <c r="A654" s="69" t="s">
        <v>5458</v>
      </c>
      <c r="B654" t="s">
        <v>98</v>
      </c>
      <c r="C654" t="s">
        <v>3331</v>
      </c>
      <c r="D654" t="s">
        <v>3332</v>
      </c>
      <c r="E654" t="s">
        <v>1330</v>
      </c>
      <c r="G654" t="s">
        <v>5857</v>
      </c>
      <c r="H654" t="s">
        <v>1330</v>
      </c>
      <c r="I654" t="s">
        <v>4627</v>
      </c>
    </row>
    <row r="655" spans="1:9">
      <c r="A655" s="69" t="s">
        <v>5458</v>
      </c>
      <c r="B655" t="s">
        <v>98</v>
      </c>
      <c r="C655" t="s">
        <v>3333</v>
      </c>
      <c r="D655" t="s">
        <v>3332</v>
      </c>
      <c r="E655" t="s">
        <v>1330</v>
      </c>
      <c r="G655" t="s">
        <v>5857</v>
      </c>
      <c r="H655" t="s">
        <v>1330</v>
      </c>
      <c r="I655" t="s">
        <v>4627</v>
      </c>
    </row>
    <row r="656" spans="1:9">
      <c r="A656" s="69" t="s">
        <v>5458</v>
      </c>
      <c r="B656" t="s">
        <v>98</v>
      </c>
      <c r="C656" t="s">
        <v>3334</v>
      </c>
      <c r="D656" t="s">
        <v>40</v>
      </c>
      <c r="E656" t="s">
        <v>214</v>
      </c>
      <c r="F656" t="s">
        <v>3335</v>
      </c>
      <c r="G656" t="s">
        <v>5857</v>
      </c>
      <c r="H656" t="s">
        <v>214</v>
      </c>
      <c r="I656" t="s">
        <v>4627</v>
      </c>
    </row>
    <row r="657" spans="1:11">
      <c r="A657" s="69" t="s">
        <v>5458</v>
      </c>
      <c r="B657" t="s">
        <v>98</v>
      </c>
      <c r="C657" t="s">
        <v>3336</v>
      </c>
      <c r="E657" t="s">
        <v>214</v>
      </c>
      <c r="G657" t="s">
        <v>5857</v>
      </c>
      <c r="H657" t="s">
        <v>214</v>
      </c>
      <c r="I657" t="s">
        <v>4627</v>
      </c>
    </row>
    <row r="658" spans="1:11">
      <c r="A658" s="69" t="s">
        <v>5458</v>
      </c>
      <c r="B658" t="s">
        <v>7</v>
      </c>
      <c r="C658" t="s">
        <v>3340</v>
      </c>
      <c r="D658" t="s">
        <v>3020</v>
      </c>
      <c r="E658" t="s">
        <v>1330</v>
      </c>
      <c r="G658" t="s">
        <v>5861</v>
      </c>
      <c r="H658" t="s">
        <v>1330</v>
      </c>
      <c r="I658" t="s">
        <v>4630</v>
      </c>
      <c r="J658" t="s">
        <v>1312</v>
      </c>
      <c r="K658" t="s">
        <v>228</v>
      </c>
    </row>
    <row r="659" spans="1:11">
      <c r="A659" s="69" t="s">
        <v>5458</v>
      </c>
      <c r="B659" t="s">
        <v>7</v>
      </c>
      <c r="C659" t="s">
        <v>3341</v>
      </c>
      <c r="E659" t="s">
        <v>3342</v>
      </c>
      <c r="G659" t="s">
        <v>5861</v>
      </c>
      <c r="H659" t="s">
        <v>3342</v>
      </c>
      <c r="I659" t="s">
        <v>4630</v>
      </c>
      <c r="J659" t="s">
        <v>1312</v>
      </c>
      <c r="K659" t="s">
        <v>228</v>
      </c>
    </row>
    <row r="660" spans="1:11">
      <c r="A660" s="69" t="s">
        <v>5458</v>
      </c>
      <c r="B660" t="s">
        <v>7</v>
      </c>
      <c r="C660" t="s">
        <v>3343</v>
      </c>
      <c r="D660" t="s">
        <v>3344</v>
      </c>
      <c r="E660" t="s">
        <v>3083</v>
      </c>
      <c r="F660" t="s">
        <v>3345</v>
      </c>
      <c r="G660" t="s">
        <v>5861</v>
      </c>
      <c r="H660" t="s">
        <v>3083</v>
      </c>
      <c r="I660" t="s">
        <v>4630</v>
      </c>
      <c r="J660" t="s">
        <v>1312</v>
      </c>
      <c r="K660" t="s">
        <v>228</v>
      </c>
    </row>
    <row r="661" spans="1:11">
      <c r="A661" s="69" t="s">
        <v>5458</v>
      </c>
      <c r="B661" t="s">
        <v>7</v>
      </c>
      <c r="C661" t="s">
        <v>3346</v>
      </c>
      <c r="E661" t="s">
        <v>214</v>
      </c>
      <c r="G661" t="s">
        <v>5861</v>
      </c>
      <c r="H661" t="s">
        <v>214</v>
      </c>
      <c r="I661" t="s">
        <v>4630</v>
      </c>
      <c r="J661" t="s">
        <v>1312</v>
      </c>
      <c r="K661" t="s">
        <v>228</v>
      </c>
    </row>
    <row r="662" spans="1:11">
      <c r="A662" s="69" t="s">
        <v>5458</v>
      </c>
      <c r="B662" t="s">
        <v>23</v>
      </c>
      <c r="C662" t="s">
        <v>3348</v>
      </c>
      <c r="D662" t="s">
        <v>26</v>
      </c>
      <c r="E662" t="s">
        <v>214</v>
      </c>
      <c r="G662" t="s">
        <v>5861</v>
      </c>
      <c r="H662" t="s">
        <v>214</v>
      </c>
      <c r="I662" t="s">
        <v>4634</v>
      </c>
      <c r="J662" t="s">
        <v>1312</v>
      </c>
      <c r="K662" t="s">
        <v>228</v>
      </c>
    </row>
    <row r="663" spans="1:11">
      <c r="A663" s="69" t="s">
        <v>5458</v>
      </c>
      <c r="B663" t="s">
        <v>23</v>
      </c>
      <c r="C663" t="s">
        <v>3349</v>
      </c>
      <c r="D663" t="s">
        <v>3350</v>
      </c>
      <c r="E663" t="s">
        <v>214</v>
      </c>
      <c r="F663" t="s">
        <v>3351</v>
      </c>
      <c r="G663" t="s">
        <v>5861</v>
      </c>
      <c r="H663" t="s">
        <v>214</v>
      </c>
      <c r="I663" t="s">
        <v>4634</v>
      </c>
      <c r="J663" t="s">
        <v>1312</v>
      </c>
      <c r="K663" t="s">
        <v>228</v>
      </c>
    </row>
    <row r="664" spans="1:11">
      <c r="A664" s="69" t="s">
        <v>5458</v>
      </c>
      <c r="B664" t="s">
        <v>23</v>
      </c>
      <c r="C664" t="s">
        <v>3352</v>
      </c>
      <c r="D664" t="s">
        <v>3350</v>
      </c>
      <c r="E664" t="s">
        <v>214</v>
      </c>
      <c r="G664" t="s">
        <v>5861</v>
      </c>
      <c r="H664" t="s">
        <v>214</v>
      </c>
      <c r="I664" t="s">
        <v>4634</v>
      </c>
      <c r="J664" t="s">
        <v>1312</v>
      </c>
      <c r="K664" t="s">
        <v>228</v>
      </c>
    </row>
    <row r="665" spans="1:11">
      <c r="A665" s="69" t="s">
        <v>5458</v>
      </c>
      <c r="B665" t="s">
        <v>23</v>
      </c>
      <c r="C665" t="s">
        <v>3353</v>
      </c>
      <c r="D665" t="s">
        <v>28</v>
      </c>
      <c r="E665" t="s">
        <v>214</v>
      </c>
      <c r="F665" t="s">
        <v>3354</v>
      </c>
      <c r="G665" t="s">
        <v>5861</v>
      </c>
      <c r="H665" t="s">
        <v>214</v>
      </c>
      <c r="I665" t="s">
        <v>4634</v>
      </c>
      <c r="J665" t="s">
        <v>1312</v>
      </c>
      <c r="K665" t="s">
        <v>228</v>
      </c>
    </row>
    <row r="666" spans="1:11">
      <c r="A666" s="69" t="s">
        <v>5458</v>
      </c>
      <c r="B666" t="s">
        <v>23</v>
      </c>
      <c r="C666" t="s">
        <v>3019</v>
      </c>
      <c r="D666" t="s">
        <v>3020</v>
      </c>
      <c r="E666" t="s">
        <v>2921</v>
      </c>
      <c r="G666" t="s">
        <v>5861</v>
      </c>
      <c r="H666" t="s">
        <v>3564</v>
      </c>
      <c r="I666" t="s">
        <v>4634</v>
      </c>
      <c r="J666" t="s">
        <v>1312</v>
      </c>
      <c r="K666" t="s">
        <v>228</v>
      </c>
    </row>
    <row r="667" spans="1:11">
      <c r="A667" s="69" t="s">
        <v>5458</v>
      </c>
      <c r="B667" t="s">
        <v>4371</v>
      </c>
      <c r="C667" t="s">
        <v>3356</v>
      </c>
      <c r="D667" t="s">
        <v>3047</v>
      </c>
      <c r="E667" t="s">
        <v>214</v>
      </c>
      <c r="G667" t="s">
        <v>5861</v>
      </c>
      <c r="H667" t="s">
        <v>214</v>
      </c>
      <c r="I667" t="s">
        <v>4638</v>
      </c>
      <c r="J667" t="s">
        <v>1312</v>
      </c>
      <c r="K667" t="s">
        <v>228</v>
      </c>
    </row>
    <row r="668" spans="1:11">
      <c r="A668" s="69" t="s">
        <v>5458</v>
      </c>
      <c r="B668" t="s">
        <v>4371</v>
      </c>
      <c r="C668" t="s">
        <v>3357</v>
      </c>
      <c r="D668" t="s">
        <v>3047</v>
      </c>
      <c r="E668" t="s">
        <v>3358</v>
      </c>
      <c r="G668" t="s">
        <v>5861</v>
      </c>
      <c r="H668" t="s">
        <v>214</v>
      </c>
      <c r="I668" t="s">
        <v>4638</v>
      </c>
      <c r="J668" t="s">
        <v>1312</v>
      </c>
      <c r="K668" t="s">
        <v>228</v>
      </c>
    </row>
    <row r="669" spans="1:11">
      <c r="A669" s="69" t="s">
        <v>5458</v>
      </c>
      <c r="B669" t="s">
        <v>4371</v>
      </c>
      <c r="C669" t="s">
        <v>3359</v>
      </c>
      <c r="D669" t="s">
        <v>3047</v>
      </c>
      <c r="E669" t="s">
        <v>3297</v>
      </c>
      <c r="F669" t="s">
        <v>3360</v>
      </c>
      <c r="G669" t="s">
        <v>5861</v>
      </c>
      <c r="H669" t="s">
        <v>214</v>
      </c>
      <c r="I669" t="s">
        <v>4638</v>
      </c>
      <c r="J669" t="s">
        <v>1312</v>
      </c>
      <c r="K669" t="s">
        <v>228</v>
      </c>
    </row>
    <row r="670" spans="1:11">
      <c r="A670" s="69" t="s">
        <v>5458</v>
      </c>
      <c r="B670" t="s">
        <v>4371</v>
      </c>
      <c r="C670" t="s">
        <v>3361</v>
      </c>
      <c r="D670" t="s">
        <v>3047</v>
      </c>
      <c r="E670" t="s">
        <v>214</v>
      </c>
      <c r="G670" t="s">
        <v>5861</v>
      </c>
      <c r="H670" t="s">
        <v>214</v>
      </c>
      <c r="I670" t="s">
        <v>4638</v>
      </c>
      <c r="J670" t="s">
        <v>1312</v>
      </c>
      <c r="K670" t="s">
        <v>228</v>
      </c>
    </row>
    <row r="671" spans="1:11">
      <c r="A671" s="69" t="s">
        <v>5458</v>
      </c>
      <c r="B671" t="s">
        <v>47</v>
      </c>
      <c r="C671" t="s">
        <v>3363</v>
      </c>
      <c r="D671" t="s">
        <v>3364</v>
      </c>
      <c r="E671" t="s">
        <v>3365</v>
      </c>
      <c r="G671" t="s">
        <v>5861</v>
      </c>
      <c r="H671" t="s">
        <v>214</v>
      </c>
      <c r="I671" t="s">
        <v>4642</v>
      </c>
      <c r="J671" t="s">
        <v>1312</v>
      </c>
      <c r="K671" t="s">
        <v>228</v>
      </c>
    </row>
    <row r="672" spans="1:11">
      <c r="A672" s="69" t="s">
        <v>5458</v>
      </c>
      <c r="B672" t="s">
        <v>47</v>
      </c>
      <c r="C672" t="s">
        <v>3368</v>
      </c>
      <c r="D672" t="s">
        <v>3369</v>
      </c>
      <c r="E672" t="s">
        <v>3370</v>
      </c>
      <c r="G672" t="s">
        <v>5861</v>
      </c>
      <c r="H672" t="s">
        <v>214</v>
      </c>
      <c r="I672" t="s">
        <v>4642</v>
      </c>
      <c r="J672" t="s">
        <v>1312</v>
      </c>
      <c r="K672" t="s">
        <v>228</v>
      </c>
    </row>
    <row r="673" spans="1:11">
      <c r="A673" s="69" t="s">
        <v>5458</v>
      </c>
      <c r="B673" t="s">
        <v>47</v>
      </c>
      <c r="C673" t="s">
        <v>3371</v>
      </c>
      <c r="D673" t="s">
        <v>3372</v>
      </c>
      <c r="E673" t="s">
        <v>214</v>
      </c>
      <c r="G673" t="s">
        <v>5861</v>
      </c>
      <c r="H673" t="s">
        <v>214</v>
      </c>
      <c r="I673" t="s">
        <v>4642</v>
      </c>
      <c r="J673" t="s">
        <v>1312</v>
      </c>
      <c r="K673" t="s">
        <v>228</v>
      </c>
    </row>
    <row r="674" spans="1:11">
      <c r="A674" s="69" t="s">
        <v>5458</v>
      </c>
      <c r="B674" t="s">
        <v>47</v>
      </c>
      <c r="C674" t="s">
        <v>3375</v>
      </c>
      <c r="D674" t="s">
        <v>3376</v>
      </c>
      <c r="E674" t="s">
        <v>214</v>
      </c>
      <c r="G674" t="s">
        <v>5861</v>
      </c>
      <c r="H674" t="s">
        <v>214</v>
      </c>
      <c r="I674" t="s">
        <v>4642</v>
      </c>
      <c r="J674" t="s">
        <v>1312</v>
      </c>
      <c r="K674" t="s">
        <v>228</v>
      </c>
    </row>
    <row r="675" spans="1:11">
      <c r="A675" s="69" t="s">
        <v>5458</v>
      </c>
      <c r="B675" t="s">
        <v>47</v>
      </c>
      <c r="C675" t="s">
        <v>3377</v>
      </c>
      <c r="D675" t="s">
        <v>3372</v>
      </c>
      <c r="E675" t="s">
        <v>214</v>
      </c>
      <c r="G675" t="s">
        <v>5861</v>
      </c>
      <c r="H675" t="s">
        <v>214</v>
      </c>
      <c r="I675" t="s">
        <v>4642</v>
      </c>
      <c r="J675" t="s">
        <v>1312</v>
      </c>
      <c r="K675" t="s">
        <v>228</v>
      </c>
    </row>
    <row r="676" spans="1:11">
      <c r="A676" s="69" t="s">
        <v>5458</v>
      </c>
      <c r="B676" t="s">
        <v>47</v>
      </c>
      <c r="C676" t="s">
        <v>3378</v>
      </c>
      <c r="D676" t="s">
        <v>3372</v>
      </c>
      <c r="E676" t="s">
        <v>214</v>
      </c>
      <c r="G676" t="s">
        <v>5861</v>
      </c>
      <c r="H676" t="s">
        <v>214</v>
      </c>
      <c r="I676" t="s">
        <v>4642</v>
      </c>
      <c r="J676" t="s">
        <v>1312</v>
      </c>
      <c r="K676" t="s">
        <v>228</v>
      </c>
    </row>
    <row r="677" spans="1:11">
      <c r="A677" s="69" t="s">
        <v>5458</v>
      </c>
      <c r="B677" t="s">
        <v>50</v>
      </c>
      <c r="C677" t="s">
        <v>3380</v>
      </c>
      <c r="D677" t="s">
        <v>26</v>
      </c>
      <c r="E677" t="s">
        <v>214</v>
      </c>
      <c r="G677" t="s">
        <v>5861</v>
      </c>
      <c r="H677" t="s">
        <v>214</v>
      </c>
      <c r="I677" t="s">
        <v>4646</v>
      </c>
      <c r="J677" t="s">
        <v>1312</v>
      </c>
      <c r="K677" t="s">
        <v>228</v>
      </c>
    </row>
    <row r="678" spans="1:11">
      <c r="A678" s="69" t="s">
        <v>5458</v>
      </c>
      <c r="B678" t="s">
        <v>50</v>
      </c>
      <c r="C678" t="s">
        <v>3022</v>
      </c>
      <c r="D678" t="s">
        <v>26</v>
      </c>
      <c r="E678" t="s">
        <v>2921</v>
      </c>
      <c r="G678" t="s">
        <v>5861</v>
      </c>
      <c r="H678" t="s">
        <v>3564</v>
      </c>
      <c r="I678" t="s">
        <v>4646</v>
      </c>
      <c r="J678" t="s">
        <v>1312</v>
      </c>
      <c r="K678" t="s">
        <v>228</v>
      </c>
    </row>
    <row r="679" spans="1:11">
      <c r="A679" s="69" t="s">
        <v>5458</v>
      </c>
      <c r="B679" t="s">
        <v>50</v>
      </c>
      <c r="C679" t="s">
        <v>3023</v>
      </c>
      <c r="D679" t="s">
        <v>26</v>
      </c>
      <c r="E679" t="s">
        <v>2921</v>
      </c>
      <c r="G679" t="s">
        <v>5861</v>
      </c>
      <c r="H679" t="s">
        <v>3564</v>
      </c>
      <c r="I679" t="s">
        <v>4646</v>
      </c>
      <c r="J679" t="s">
        <v>1312</v>
      </c>
      <c r="K679" t="s">
        <v>228</v>
      </c>
    </row>
    <row r="680" spans="1:11">
      <c r="A680" s="69" t="s">
        <v>5458</v>
      </c>
      <c r="B680" t="s">
        <v>50</v>
      </c>
      <c r="C680" t="s">
        <v>3024</v>
      </c>
      <c r="D680" t="s">
        <v>26</v>
      </c>
      <c r="E680" t="s">
        <v>2921</v>
      </c>
      <c r="G680" t="s">
        <v>5861</v>
      </c>
      <c r="H680" t="s">
        <v>3564</v>
      </c>
      <c r="I680" t="s">
        <v>4646</v>
      </c>
      <c r="J680" t="s">
        <v>1312</v>
      </c>
      <c r="K680" t="s">
        <v>228</v>
      </c>
    </row>
    <row r="681" spans="1:11">
      <c r="A681" s="69" t="s">
        <v>5458</v>
      </c>
      <c r="B681" t="s">
        <v>50</v>
      </c>
      <c r="C681" t="s">
        <v>3025</v>
      </c>
      <c r="D681" t="s">
        <v>26</v>
      </c>
      <c r="E681" t="s">
        <v>2921</v>
      </c>
      <c r="G681" t="s">
        <v>5861</v>
      </c>
      <c r="H681" t="s">
        <v>3564</v>
      </c>
      <c r="I681" t="s">
        <v>4646</v>
      </c>
      <c r="J681" t="s">
        <v>1312</v>
      </c>
      <c r="K681" t="s">
        <v>228</v>
      </c>
    </row>
    <row r="682" spans="1:11">
      <c r="A682" s="69" t="s">
        <v>5458</v>
      </c>
      <c r="B682" t="s">
        <v>50</v>
      </c>
      <c r="C682" t="s">
        <v>3381</v>
      </c>
      <c r="D682" t="s">
        <v>51</v>
      </c>
      <c r="E682" t="s">
        <v>214</v>
      </c>
      <c r="F682" t="s">
        <v>3382</v>
      </c>
      <c r="G682" t="s">
        <v>5861</v>
      </c>
      <c r="H682" t="s">
        <v>214</v>
      </c>
      <c r="I682" t="s">
        <v>4646</v>
      </c>
      <c r="J682" t="s">
        <v>1312</v>
      </c>
      <c r="K682" t="s">
        <v>228</v>
      </c>
    </row>
    <row r="683" spans="1:11">
      <c r="A683" s="69" t="s">
        <v>5458</v>
      </c>
      <c r="B683" t="s">
        <v>50</v>
      </c>
      <c r="C683" t="s">
        <v>3383</v>
      </c>
      <c r="D683" t="s">
        <v>51</v>
      </c>
      <c r="E683" t="s">
        <v>214</v>
      </c>
      <c r="G683" t="s">
        <v>5861</v>
      </c>
      <c r="H683" t="s">
        <v>214</v>
      </c>
      <c r="I683" t="s">
        <v>4646</v>
      </c>
      <c r="J683" t="s">
        <v>1312</v>
      </c>
      <c r="K683" t="s">
        <v>228</v>
      </c>
    </row>
    <row r="684" spans="1:11">
      <c r="A684" s="69" t="s">
        <v>5458</v>
      </c>
      <c r="B684" t="s">
        <v>61</v>
      </c>
      <c r="C684" t="s">
        <v>3385</v>
      </c>
      <c r="D684" t="s">
        <v>75</v>
      </c>
      <c r="E684" t="s">
        <v>214</v>
      </c>
      <c r="G684" t="s">
        <v>5861</v>
      </c>
      <c r="H684" t="s">
        <v>214</v>
      </c>
      <c r="I684" t="s">
        <v>4648</v>
      </c>
      <c r="J684" t="s">
        <v>1312</v>
      </c>
      <c r="K684" t="s">
        <v>228</v>
      </c>
    </row>
    <row r="685" spans="1:11">
      <c r="A685" s="69" t="s">
        <v>5458</v>
      </c>
      <c r="B685" t="s">
        <v>61</v>
      </c>
      <c r="C685" t="s">
        <v>3386</v>
      </c>
      <c r="D685" t="s">
        <v>3387</v>
      </c>
      <c r="E685" t="s">
        <v>3365</v>
      </c>
      <c r="G685" t="s">
        <v>5861</v>
      </c>
      <c r="H685" t="s">
        <v>214</v>
      </c>
      <c r="I685" t="s">
        <v>4648</v>
      </c>
      <c r="J685" t="s">
        <v>1312</v>
      </c>
      <c r="K685" t="s">
        <v>228</v>
      </c>
    </row>
    <row r="686" spans="1:11">
      <c r="A686" s="69" t="s">
        <v>5458</v>
      </c>
      <c r="B686" t="s">
        <v>61</v>
      </c>
      <c r="C686" t="s">
        <v>3388</v>
      </c>
      <c r="D686" t="s">
        <v>75</v>
      </c>
      <c r="E686" t="s">
        <v>3389</v>
      </c>
      <c r="F686" t="s">
        <v>3390</v>
      </c>
      <c r="G686" t="s">
        <v>5861</v>
      </c>
      <c r="H686" t="s">
        <v>214</v>
      </c>
      <c r="I686" t="s">
        <v>4648</v>
      </c>
      <c r="J686" t="s">
        <v>1312</v>
      </c>
      <c r="K686" t="s">
        <v>228</v>
      </c>
    </row>
    <row r="687" spans="1:11">
      <c r="A687" s="69" t="s">
        <v>5458</v>
      </c>
      <c r="B687" t="s">
        <v>61</v>
      </c>
      <c r="C687" t="s">
        <v>3027</v>
      </c>
      <c r="D687" t="s">
        <v>3020</v>
      </c>
      <c r="E687" t="s">
        <v>3028</v>
      </c>
      <c r="G687" t="s">
        <v>5861</v>
      </c>
      <c r="H687" t="s">
        <v>214</v>
      </c>
      <c r="I687" t="s">
        <v>4648</v>
      </c>
      <c r="J687" t="s">
        <v>1312</v>
      </c>
      <c r="K687" t="s">
        <v>228</v>
      </c>
    </row>
    <row r="688" spans="1:11">
      <c r="A688" s="69" t="s">
        <v>5458</v>
      </c>
      <c r="B688" t="s">
        <v>61</v>
      </c>
      <c r="C688" t="s">
        <v>3030</v>
      </c>
      <c r="D688" t="s">
        <v>3020</v>
      </c>
      <c r="E688" t="s">
        <v>2921</v>
      </c>
      <c r="G688" t="s">
        <v>5861</v>
      </c>
      <c r="H688" t="s">
        <v>3564</v>
      </c>
      <c r="I688" t="s">
        <v>4648</v>
      </c>
      <c r="J688" t="s">
        <v>1312</v>
      </c>
      <c r="K688" t="s">
        <v>228</v>
      </c>
    </row>
    <row r="689" spans="1:11">
      <c r="A689" s="69" t="s">
        <v>5458</v>
      </c>
      <c r="B689" t="s">
        <v>61</v>
      </c>
      <c r="C689" t="s">
        <v>3031</v>
      </c>
      <c r="D689" t="s">
        <v>3020</v>
      </c>
      <c r="E689" t="s">
        <v>2921</v>
      </c>
      <c r="G689" t="s">
        <v>5861</v>
      </c>
      <c r="H689" t="s">
        <v>3564</v>
      </c>
      <c r="I689" t="s">
        <v>4648</v>
      </c>
      <c r="J689" t="s">
        <v>1312</v>
      </c>
      <c r="K689" t="s">
        <v>228</v>
      </c>
    </row>
    <row r="690" spans="1:11">
      <c r="A690" s="69" t="s">
        <v>5458</v>
      </c>
      <c r="B690" t="s">
        <v>61</v>
      </c>
      <c r="C690" t="s">
        <v>3032</v>
      </c>
      <c r="D690" t="s">
        <v>3020</v>
      </c>
      <c r="E690" t="s">
        <v>2921</v>
      </c>
      <c r="G690" t="s">
        <v>5861</v>
      </c>
      <c r="H690" t="s">
        <v>3564</v>
      </c>
      <c r="I690" t="s">
        <v>4648</v>
      </c>
      <c r="J690" t="s">
        <v>1312</v>
      </c>
      <c r="K690" t="s">
        <v>228</v>
      </c>
    </row>
    <row r="691" spans="1:11">
      <c r="A691" s="69" t="s">
        <v>5458</v>
      </c>
      <c r="B691" t="s">
        <v>61</v>
      </c>
      <c r="C691" t="s">
        <v>3391</v>
      </c>
      <c r="D691" t="s">
        <v>75</v>
      </c>
      <c r="E691" t="s">
        <v>3083</v>
      </c>
      <c r="G691" t="s">
        <v>5861</v>
      </c>
      <c r="H691" t="s">
        <v>3083</v>
      </c>
      <c r="I691" t="s">
        <v>4648</v>
      </c>
      <c r="J691" t="s">
        <v>1312</v>
      </c>
      <c r="K691" t="s">
        <v>228</v>
      </c>
    </row>
    <row r="692" spans="1:11">
      <c r="A692" s="69" t="s">
        <v>5458</v>
      </c>
      <c r="B692" t="s">
        <v>61</v>
      </c>
      <c r="C692" t="s">
        <v>3392</v>
      </c>
      <c r="D692" t="s">
        <v>84</v>
      </c>
      <c r="E692" t="s">
        <v>214</v>
      </c>
      <c r="G692" t="s">
        <v>5861</v>
      </c>
      <c r="H692" t="s">
        <v>214</v>
      </c>
      <c r="I692" t="s">
        <v>4648</v>
      </c>
      <c r="J692" t="s">
        <v>1312</v>
      </c>
      <c r="K692" t="s">
        <v>228</v>
      </c>
    </row>
    <row r="693" spans="1:11">
      <c r="A693" s="69" t="s">
        <v>5458</v>
      </c>
      <c r="B693" t="s">
        <v>61</v>
      </c>
      <c r="C693" t="s">
        <v>3393</v>
      </c>
      <c r="D693" t="s">
        <v>3387</v>
      </c>
      <c r="E693" t="s">
        <v>214</v>
      </c>
      <c r="G693" t="s">
        <v>5861</v>
      </c>
      <c r="H693" t="s">
        <v>214</v>
      </c>
      <c r="I693" t="s">
        <v>4648</v>
      </c>
      <c r="J693" t="s">
        <v>1312</v>
      </c>
      <c r="K693" t="s">
        <v>228</v>
      </c>
    </row>
    <row r="694" spans="1:11">
      <c r="A694" s="69" t="s">
        <v>5458</v>
      </c>
      <c r="B694" t="s">
        <v>74</v>
      </c>
      <c r="C694" t="s">
        <v>3395</v>
      </c>
      <c r="D694" t="s">
        <v>3020</v>
      </c>
      <c r="E694" t="s">
        <v>3083</v>
      </c>
      <c r="G694" t="s">
        <v>5861</v>
      </c>
      <c r="H694" t="s">
        <v>3083</v>
      </c>
      <c r="I694" t="s">
        <v>4650</v>
      </c>
      <c r="J694" t="s">
        <v>1312</v>
      </c>
      <c r="K694" t="s">
        <v>228</v>
      </c>
    </row>
    <row r="695" spans="1:11">
      <c r="A695" s="69" t="s">
        <v>5458</v>
      </c>
      <c r="B695" t="s">
        <v>74</v>
      </c>
      <c r="C695" t="s">
        <v>3396</v>
      </c>
      <c r="D695" t="s">
        <v>3020</v>
      </c>
      <c r="E695" t="s">
        <v>3397</v>
      </c>
      <c r="G695" t="s">
        <v>5861</v>
      </c>
      <c r="H695" t="s">
        <v>3083</v>
      </c>
      <c r="I695" t="s">
        <v>4650</v>
      </c>
      <c r="J695" t="s">
        <v>1312</v>
      </c>
      <c r="K695" t="s">
        <v>228</v>
      </c>
    </row>
    <row r="696" spans="1:11">
      <c r="A696" s="69" t="s">
        <v>5458</v>
      </c>
      <c r="B696" t="s">
        <v>74</v>
      </c>
      <c r="C696" t="s">
        <v>3398</v>
      </c>
      <c r="D696" t="s">
        <v>75</v>
      </c>
      <c r="E696" t="s">
        <v>214</v>
      </c>
      <c r="G696" t="s">
        <v>5861</v>
      </c>
      <c r="H696" t="s">
        <v>214</v>
      </c>
      <c r="I696" t="s">
        <v>4650</v>
      </c>
      <c r="J696" t="s">
        <v>1312</v>
      </c>
      <c r="K696" t="s">
        <v>228</v>
      </c>
    </row>
    <row r="697" spans="1:11">
      <c r="A697" s="69" t="s">
        <v>5458</v>
      </c>
      <c r="B697" t="s">
        <v>74</v>
      </c>
      <c r="C697" t="s">
        <v>3399</v>
      </c>
      <c r="D697" t="s">
        <v>75</v>
      </c>
      <c r="E697" t="s">
        <v>214</v>
      </c>
      <c r="G697" t="s">
        <v>5861</v>
      </c>
      <c r="H697" t="s">
        <v>214</v>
      </c>
      <c r="I697" t="s">
        <v>4650</v>
      </c>
      <c r="J697" t="s">
        <v>1312</v>
      </c>
      <c r="K697" t="s">
        <v>228</v>
      </c>
    </row>
    <row r="698" spans="1:11">
      <c r="A698" s="69" t="s">
        <v>5458</v>
      </c>
      <c r="B698" t="s">
        <v>74</v>
      </c>
      <c r="C698" t="s">
        <v>3400</v>
      </c>
      <c r="D698" t="s">
        <v>51</v>
      </c>
      <c r="E698" t="s">
        <v>214</v>
      </c>
      <c r="G698" t="s">
        <v>5861</v>
      </c>
      <c r="H698" t="s">
        <v>214</v>
      </c>
      <c r="I698" t="s">
        <v>4650</v>
      </c>
      <c r="J698" t="s">
        <v>1312</v>
      </c>
      <c r="K698" t="s">
        <v>228</v>
      </c>
    </row>
    <row r="699" spans="1:11">
      <c r="A699" s="69" t="s">
        <v>5458</v>
      </c>
      <c r="B699" t="s">
        <v>74</v>
      </c>
      <c r="C699" t="s">
        <v>3401</v>
      </c>
      <c r="D699" t="s">
        <v>76</v>
      </c>
      <c r="E699" t="s">
        <v>3083</v>
      </c>
      <c r="G699" t="s">
        <v>5861</v>
      </c>
      <c r="H699" t="s">
        <v>3083</v>
      </c>
      <c r="I699" t="s">
        <v>4650</v>
      </c>
      <c r="J699" t="s">
        <v>1312</v>
      </c>
      <c r="K699" t="s">
        <v>228</v>
      </c>
    </row>
    <row r="700" spans="1:11">
      <c r="A700" s="69" t="s">
        <v>5458</v>
      </c>
      <c r="B700" t="s">
        <v>74</v>
      </c>
      <c r="C700" t="s">
        <v>3402</v>
      </c>
      <c r="D700" t="s">
        <v>76</v>
      </c>
      <c r="E700" t="s">
        <v>3083</v>
      </c>
      <c r="G700" t="s">
        <v>5861</v>
      </c>
      <c r="H700" t="s">
        <v>3083</v>
      </c>
      <c r="I700" t="s">
        <v>4650</v>
      </c>
      <c r="J700" t="s">
        <v>1312</v>
      </c>
      <c r="K700" t="s">
        <v>228</v>
      </c>
    </row>
    <row r="701" spans="1:11">
      <c r="A701" s="69" t="s">
        <v>5458</v>
      </c>
      <c r="B701" t="s">
        <v>74</v>
      </c>
      <c r="C701" t="s">
        <v>3037</v>
      </c>
      <c r="D701" t="s">
        <v>3020</v>
      </c>
      <c r="E701" t="s">
        <v>2921</v>
      </c>
      <c r="G701" t="s">
        <v>5861</v>
      </c>
      <c r="H701" t="s">
        <v>3564</v>
      </c>
      <c r="I701" t="s">
        <v>4650</v>
      </c>
      <c r="J701" t="s">
        <v>1312</v>
      </c>
      <c r="K701" t="s">
        <v>228</v>
      </c>
    </row>
    <row r="702" spans="1:11">
      <c r="A702" s="69" t="s">
        <v>5458</v>
      </c>
      <c r="B702" t="s">
        <v>74</v>
      </c>
      <c r="C702" t="s">
        <v>3403</v>
      </c>
      <c r="D702" t="s">
        <v>76</v>
      </c>
      <c r="E702" t="s">
        <v>214</v>
      </c>
      <c r="F702" t="s">
        <v>3404</v>
      </c>
      <c r="G702" t="s">
        <v>5861</v>
      </c>
      <c r="H702" t="s">
        <v>214</v>
      </c>
      <c r="I702" t="s">
        <v>4650</v>
      </c>
      <c r="J702" t="s">
        <v>1312</v>
      </c>
      <c r="K702" t="s">
        <v>228</v>
      </c>
    </row>
    <row r="703" spans="1:11">
      <c r="A703" s="69" t="s">
        <v>5458</v>
      </c>
      <c r="B703" t="s">
        <v>74</v>
      </c>
      <c r="C703" t="s">
        <v>3038</v>
      </c>
      <c r="D703" t="s">
        <v>3020</v>
      </c>
      <c r="E703" t="s">
        <v>2921</v>
      </c>
      <c r="G703" t="s">
        <v>5861</v>
      </c>
      <c r="H703" t="s">
        <v>3564</v>
      </c>
      <c r="I703" t="s">
        <v>4650</v>
      </c>
      <c r="J703" t="s">
        <v>1312</v>
      </c>
      <c r="K703" t="s">
        <v>228</v>
      </c>
    </row>
    <row r="704" spans="1:11">
      <c r="A704" s="69" t="s">
        <v>5458</v>
      </c>
      <c r="B704" t="s">
        <v>82</v>
      </c>
      <c r="C704" t="s">
        <v>3406</v>
      </c>
      <c r="D704" t="s">
        <v>83</v>
      </c>
      <c r="E704" t="s">
        <v>214</v>
      </c>
      <c r="G704" t="s">
        <v>5861</v>
      </c>
      <c r="H704" t="s">
        <v>214</v>
      </c>
      <c r="I704" t="s">
        <v>4654</v>
      </c>
      <c r="J704" t="s">
        <v>1312</v>
      </c>
      <c r="K704" t="s">
        <v>228</v>
      </c>
    </row>
    <row r="705" spans="1:11">
      <c r="A705" s="69" t="s">
        <v>5458</v>
      </c>
      <c r="B705" t="s">
        <v>82</v>
      </c>
      <c r="C705" t="s">
        <v>3407</v>
      </c>
      <c r="D705" t="s">
        <v>85</v>
      </c>
      <c r="E705" t="s">
        <v>214</v>
      </c>
      <c r="G705" t="s">
        <v>5861</v>
      </c>
      <c r="H705" t="s">
        <v>214</v>
      </c>
      <c r="I705" t="s">
        <v>4654</v>
      </c>
      <c r="J705" t="s">
        <v>1312</v>
      </c>
      <c r="K705" t="s">
        <v>228</v>
      </c>
    </row>
    <row r="706" spans="1:11">
      <c r="A706" s="69" t="s">
        <v>5458</v>
      </c>
      <c r="B706" t="s">
        <v>87</v>
      </c>
      <c r="C706" t="s">
        <v>3416</v>
      </c>
      <c r="D706" t="s">
        <v>3041</v>
      </c>
      <c r="E706" t="s">
        <v>3083</v>
      </c>
      <c r="F706" t="s">
        <v>3417</v>
      </c>
      <c r="G706" t="s">
        <v>5861</v>
      </c>
      <c r="H706" t="s">
        <v>3083</v>
      </c>
      <c r="I706" t="s">
        <v>4658</v>
      </c>
      <c r="J706" t="s">
        <v>1312</v>
      </c>
      <c r="K706" t="s">
        <v>228</v>
      </c>
    </row>
    <row r="707" spans="1:11">
      <c r="A707" s="69" t="s">
        <v>5458</v>
      </c>
      <c r="B707" t="s">
        <v>87</v>
      </c>
      <c r="C707" t="s">
        <v>3418</v>
      </c>
      <c r="D707" t="s">
        <v>89</v>
      </c>
      <c r="E707" t="s">
        <v>214</v>
      </c>
      <c r="F707" t="s">
        <v>3419</v>
      </c>
      <c r="G707" t="s">
        <v>5861</v>
      </c>
      <c r="H707" t="s">
        <v>214</v>
      </c>
      <c r="I707" t="s">
        <v>4658</v>
      </c>
      <c r="J707" t="s">
        <v>1312</v>
      </c>
      <c r="K707" t="s">
        <v>228</v>
      </c>
    </row>
    <row r="708" spans="1:11">
      <c r="A708" s="69" t="s">
        <v>5458</v>
      </c>
      <c r="B708" t="s">
        <v>87</v>
      </c>
      <c r="C708" t="s">
        <v>3420</v>
      </c>
      <c r="D708" t="s">
        <v>3421</v>
      </c>
      <c r="E708" t="s">
        <v>214</v>
      </c>
      <c r="F708" t="s">
        <v>3422</v>
      </c>
      <c r="G708" t="s">
        <v>5861</v>
      </c>
      <c r="H708" t="s">
        <v>214</v>
      </c>
      <c r="I708" t="s">
        <v>4658</v>
      </c>
      <c r="J708" t="s">
        <v>1312</v>
      </c>
      <c r="K708" t="s">
        <v>228</v>
      </c>
    </row>
    <row r="709" spans="1:11">
      <c r="A709" s="69" t="s">
        <v>5458</v>
      </c>
      <c r="B709" t="s">
        <v>87</v>
      </c>
      <c r="C709" t="s">
        <v>3424</v>
      </c>
      <c r="D709" t="s">
        <v>3421</v>
      </c>
      <c r="E709" t="s">
        <v>1902</v>
      </c>
      <c r="G709" t="s">
        <v>5861</v>
      </c>
      <c r="H709" t="s">
        <v>214</v>
      </c>
      <c r="I709" t="s">
        <v>4658</v>
      </c>
      <c r="J709" t="s">
        <v>1312</v>
      </c>
      <c r="K709" t="s">
        <v>228</v>
      </c>
    </row>
    <row r="710" spans="1:11">
      <c r="A710" s="69" t="s">
        <v>5458</v>
      </c>
      <c r="B710" t="s">
        <v>87</v>
      </c>
      <c r="C710" t="s">
        <v>3425</v>
      </c>
      <c r="D710" t="s">
        <v>86</v>
      </c>
      <c r="E710" t="s">
        <v>214</v>
      </c>
      <c r="G710" t="s">
        <v>5861</v>
      </c>
      <c r="H710" t="s">
        <v>214</v>
      </c>
      <c r="I710" t="s">
        <v>4658</v>
      </c>
      <c r="J710" t="s">
        <v>1312</v>
      </c>
      <c r="K710" t="s">
        <v>228</v>
      </c>
    </row>
    <row r="711" spans="1:11">
      <c r="A711" s="69" t="s">
        <v>5458</v>
      </c>
      <c r="B711" t="s">
        <v>87</v>
      </c>
      <c r="C711" t="s">
        <v>3059</v>
      </c>
      <c r="D711" t="s">
        <v>3060</v>
      </c>
      <c r="E711" t="s">
        <v>2921</v>
      </c>
      <c r="G711" t="s">
        <v>5861</v>
      </c>
      <c r="H711" t="s">
        <v>3564</v>
      </c>
      <c r="I711" t="s">
        <v>4658</v>
      </c>
      <c r="J711" t="s">
        <v>1312</v>
      </c>
      <c r="K711" t="s">
        <v>228</v>
      </c>
    </row>
    <row r="712" spans="1:11">
      <c r="A712" s="69" t="s">
        <v>5458</v>
      </c>
      <c r="B712" t="s">
        <v>87</v>
      </c>
      <c r="C712" t="s">
        <v>3059</v>
      </c>
      <c r="D712" t="s">
        <v>3060</v>
      </c>
      <c r="E712" t="s">
        <v>2921</v>
      </c>
      <c r="G712" t="s">
        <v>5861</v>
      </c>
      <c r="H712" t="s">
        <v>3564</v>
      </c>
      <c r="I712" t="s">
        <v>4658</v>
      </c>
      <c r="J712" t="s">
        <v>1312</v>
      </c>
      <c r="K712" t="s">
        <v>228</v>
      </c>
    </row>
    <row r="713" spans="1:11">
      <c r="A713" s="69" t="s">
        <v>5458</v>
      </c>
      <c r="B713" t="s">
        <v>88</v>
      </c>
      <c r="C713" t="s">
        <v>3427</v>
      </c>
      <c r="D713" t="s">
        <v>91</v>
      </c>
      <c r="E713" t="s">
        <v>3083</v>
      </c>
      <c r="G713" t="s">
        <v>5861</v>
      </c>
      <c r="H713" t="s">
        <v>3083</v>
      </c>
      <c r="I713" t="s">
        <v>4662</v>
      </c>
      <c r="J713" t="s">
        <v>1312</v>
      </c>
      <c r="K713" t="s">
        <v>228</v>
      </c>
    </row>
    <row r="714" spans="1:11">
      <c r="A714" s="69" t="s">
        <v>5458</v>
      </c>
      <c r="B714" t="s">
        <v>88</v>
      </c>
      <c r="C714" t="s">
        <v>3428</v>
      </c>
      <c r="D714" t="s">
        <v>89</v>
      </c>
      <c r="E714" t="s">
        <v>3083</v>
      </c>
      <c r="F714" t="s">
        <v>3429</v>
      </c>
      <c r="G714" t="s">
        <v>5861</v>
      </c>
      <c r="H714" t="s">
        <v>3083</v>
      </c>
      <c r="I714" t="s">
        <v>4662</v>
      </c>
      <c r="J714" t="s">
        <v>1312</v>
      </c>
      <c r="K714" t="s">
        <v>228</v>
      </c>
    </row>
    <row r="715" spans="1:11">
      <c r="A715" s="69" t="s">
        <v>5458</v>
      </c>
      <c r="B715" t="s">
        <v>88</v>
      </c>
      <c r="C715" t="s">
        <v>3430</v>
      </c>
      <c r="D715" t="s">
        <v>90</v>
      </c>
      <c r="E715" t="s">
        <v>3083</v>
      </c>
      <c r="F715" t="s">
        <v>3431</v>
      </c>
      <c r="G715" t="s">
        <v>5861</v>
      </c>
      <c r="H715" t="s">
        <v>3083</v>
      </c>
      <c r="I715" t="s">
        <v>4662</v>
      </c>
      <c r="J715" t="s">
        <v>1312</v>
      </c>
      <c r="K715" t="s">
        <v>228</v>
      </c>
    </row>
    <row r="716" spans="1:11">
      <c r="A716" s="69" t="s">
        <v>5458</v>
      </c>
      <c r="B716" t="s">
        <v>88</v>
      </c>
      <c r="C716" t="s">
        <v>3432</v>
      </c>
      <c r="D716" t="s">
        <v>90</v>
      </c>
      <c r="E716" t="s">
        <v>3083</v>
      </c>
      <c r="F716" t="s">
        <v>3433</v>
      </c>
      <c r="G716" t="s">
        <v>5861</v>
      </c>
      <c r="H716" t="s">
        <v>3083</v>
      </c>
      <c r="I716" t="s">
        <v>4662</v>
      </c>
      <c r="J716" t="s">
        <v>1312</v>
      </c>
      <c r="K716" t="s">
        <v>228</v>
      </c>
    </row>
    <row r="717" spans="1:11">
      <c r="A717" s="69" t="s">
        <v>5458</v>
      </c>
      <c r="B717" t="s">
        <v>88</v>
      </c>
      <c r="C717" t="s">
        <v>3434</v>
      </c>
      <c r="D717" t="s">
        <v>89</v>
      </c>
      <c r="E717" t="s">
        <v>214</v>
      </c>
      <c r="G717" t="s">
        <v>5861</v>
      </c>
      <c r="H717" t="s">
        <v>214</v>
      </c>
      <c r="I717" t="s">
        <v>4662</v>
      </c>
      <c r="J717" t="s">
        <v>1312</v>
      </c>
      <c r="K717" t="s">
        <v>228</v>
      </c>
    </row>
    <row r="718" spans="1:11">
      <c r="A718" s="69" t="s">
        <v>5458</v>
      </c>
      <c r="B718" t="s">
        <v>93</v>
      </c>
      <c r="C718" t="s">
        <v>3438</v>
      </c>
      <c r="D718" t="s">
        <v>94</v>
      </c>
      <c r="E718" t="s">
        <v>214</v>
      </c>
      <c r="G718" t="s">
        <v>5861</v>
      </c>
      <c r="H718" t="s">
        <v>214</v>
      </c>
      <c r="I718" t="s">
        <v>4666</v>
      </c>
      <c r="J718" t="s">
        <v>1312</v>
      </c>
      <c r="K718" t="s">
        <v>228</v>
      </c>
    </row>
    <row r="719" spans="1:11">
      <c r="A719" s="69" t="s">
        <v>5458</v>
      </c>
      <c r="B719" t="s">
        <v>93</v>
      </c>
      <c r="C719" t="s">
        <v>3439</v>
      </c>
      <c r="D719" t="s">
        <v>94</v>
      </c>
      <c r="E719" t="s">
        <v>3083</v>
      </c>
      <c r="F719" t="s">
        <v>3440</v>
      </c>
      <c r="G719" t="s">
        <v>5861</v>
      </c>
      <c r="H719" t="s">
        <v>3083</v>
      </c>
      <c r="I719" t="s">
        <v>4666</v>
      </c>
      <c r="J719" t="s">
        <v>1312</v>
      </c>
      <c r="K719" t="s">
        <v>228</v>
      </c>
    </row>
    <row r="720" spans="1:11">
      <c r="A720" s="69" t="s">
        <v>5458</v>
      </c>
      <c r="B720" t="s">
        <v>93</v>
      </c>
      <c r="C720" t="s">
        <v>3441</v>
      </c>
      <c r="D720" t="s">
        <v>95</v>
      </c>
      <c r="E720" t="s">
        <v>3442</v>
      </c>
      <c r="F720" t="s">
        <v>3444</v>
      </c>
      <c r="G720" t="s">
        <v>5861</v>
      </c>
      <c r="H720" t="s">
        <v>3443</v>
      </c>
      <c r="I720" t="s">
        <v>4666</v>
      </c>
      <c r="J720" t="s">
        <v>1312</v>
      </c>
      <c r="K720" t="s">
        <v>228</v>
      </c>
    </row>
    <row r="721" spans="1:11">
      <c r="A721" s="69" t="s">
        <v>5458</v>
      </c>
      <c r="B721" t="s">
        <v>93</v>
      </c>
      <c r="C721" t="s">
        <v>3445</v>
      </c>
      <c r="D721" t="s">
        <v>95</v>
      </c>
      <c r="E721" t="s">
        <v>3297</v>
      </c>
      <c r="F721" t="s">
        <v>3446</v>
      </c>
      <c r="G721" t="s">
        <v>5861</v>
      </c>
      <c r="H721" t="s">
        <v>214</v>
      </c>
      <c r="I721" t="s">
        <v>4666</v>
      </c>
      <c r="J721" t="s">
        <v>1312</v>
      </c>
      <c r="K721" t="s">
        <v>228</v>
      </c>
    </row>
    <row r="722" spans="1:11">
      <c r="A722" s="69" t="s">
        <v>5458</v>
      </c>
      <c r="B722" t="s">
        <v>93</v>
      </c>
      <c r="C722" t="s">
        <v>3447</v>
      </c>
      <c r="D722" t="s">
        <v>94</v>
      </c>
      <c r="E722" t="s">
        <v>3448</v>
      </c>
      <c r="G722" t="s">
        <v>5861</v>
      </c>
      <c r="H722" t="s">
        <v>214</v>
      </c>
      <c r="I722" t="s">
        <v>4666</v>
      </c>
      <c r="J722" t="s">
        <v>1312</v>
      </c>
      <c r="K722" t="s">
        <v>228</v>
      </c>
    </row>
    <row r="723" spans="1:11">
      <c r="A723" s="69" t="s">
        <v>5458</v>
      </c>
      <c r="B723" t="s">
        <v>93</v>
      </c>
      <c r="C723" t="s">
        <v>3449</v>
      </c>
      <c r="D723" t="s">
        <v>94</v>
      </c>
      <c r="E723" t="s">
        <v>3450</v>
      </c>
      <c r="F723" t="s">
        <v>3451</v>
      </c>
      <c r="G723" t="s">
        <v>5861</v>
      </c>
      <c r="H723" t="s">
        <v>214</v>
      </c>
      <c r="I723" t="s">
        <v>4666</v>
      </c>
      <c r="J723" t="s">
        <v>1312</v>
      </c>
      <c r="K723" t="s">
        <v>228</v>
      </c>
    </row>
    <row r="724" spans="1:11">
      <c r="A724" s="69" t="s">
        <v>5458</v>
      </c>
      <c r="B724" t="s">
        <v>93</v>
      </c>
      <c r="C724" t="s">
        <v>3452</v>
      </c>
      <c r="D724" t="s">
        <v>94</v>
      </c>
      <c r="E724" t="s">
        <v>3453</v>
      </c>
      <c r="F724" t="s">
        <v>3454</v>
      </c>
      <c r="G724" t="s">
        <v>5861</v>
      </c>
      <c r="H724" t="s">
        <v>214</v>
      </c>
      <c r="I724" t="s">
        <v>4666</v>
      </c>
      <c r="J724" t="s">
        <v>1312</v>
      </c>
      <c r="K724" t="s">
        <v>228</v>
      </c>
    </row>
    <row r="725" spans="1:11">
      <c r="A725" s="69" t="s">
        <v>5458</v>
      </c>
      <c r="B725" t="s">
        <v>99</v>
      </c>
      <c r="C725" t="s">
        <v>3456</v>
      </c>
      <c r="D725" t="s">
        <v>100</v>
      </c>
      <c r="E725" t="s">
        <v>3457</v>
      </c>
      <c r="F725" t="s">
        <v>3458</v>
      </c>
      <c r="G725" t="s">
        <v>5861</v>
      </c>
      <c r="H725" t="s">
        <v>214</v>
      </c>
      <c r="I725" t="s">
        <v>4670</v>
      </c>
      <c r="J725" t="s">
        <v>1312</v>
      </c>
      <c r="K725" t="s">
        <v>228</v>
      </c>
    </row>
    <row r="726" spans="1:11">
      <c r="A726" s="69" t="s">
        <v>5458</v>
      </c>
      <c r="B726" t="s">
        <v>99</v>
      </c>
      <c r="C726" t="s">
        <v>3076</v>
      </c>
      <c r="D726" t="s">
        <v>103</v>
      </c>
      <c r="E726" t="s">
        <v>2921</v>
      </c>
      <c r="G726" t="s">
        <v>5861</v>
      </c>
      <c r="H726" t="s">
        <v>3564</v>
      </c>
      <c r="I726" t="s">
        <v>4670</v>
      </c>
      <c r="J726" t="s">
        <v>1312</v>
      </c>
      <c r="K726" t="s">
        <v>228</v>
      </c>
    </row>
    <row r="727" spans="1:11">
      <c r="A727" s="69" t="s">
        <v>5458</v>
      </c>
      <c r="B727" t="s">
        <v>99</v>
      </c>
      <c r="C727" t="s">
        <v>3077</v>
      </c>
      <c r="D727" t="s">
        <v>101</v>
      </c>
      <c r="E727" t="s">
        <v>3078</v>
      </c>
      <c r="F727" t="s">
        <v>3079</v>
      </c>
      <c r="G727" t="s">
        <v>5861</v>
      </c>
      <c r="H727" t="s">
        <v>214</v>
      </c>
      <c r="I727" t="s">
        <v>4670</v>
      </c>
      <c r="J727" t="s">
        <v>1312</v>
      </c>
      <c r="K727" t="s">
        <v>228</v>
      </c>
    </row>
    <row r="728" spans="1:11">
      <c r="A728" s="69" t="s">
        <v>5458</v>
      </c>
      <c r="B728" t="s">
        <v>99</v>
      </c>
      <c r="C728" t="s">
        <v>3080</v>
      </c>
      <c r="D728" t="s">
        <v>3020</v>
      </c>
      <c r="E728" t="s">
        <v>2921</v>
      </c>
      <c r="G728" t="s">
        <v>5861</v>
      </c>
      <c r="H728" t="s">
        <v>3564</v>
      </c>
      <c r="I728" t="s">
        <v>4670</v>
      </c>
      <c r="J728" t="s">
        <v>1312</v>
      </c>
      <c r="K728" t="s">
        <v>228</v>
      </c>
    </row>
    <row r="729" spans="1:11">
      <c r="A729" s="69" t="s">
        <v>5458</v>
      </c>
      <c r="B729" t="s">
        <v>99</v>
      </c>
      <c r="C729" t="s">
        <v>3459</v>
      </c>
      <c r="D729" t="s">
        <v>3020</v>
      </c>
      <c r="E729" t="s">
        <v>214</v>
      </c>
      <c r="G729" t="s">
        <v>5861</v>
      </c>
      <c r="H729" t="s">
        <v>214</v>
      </c>
      <c r="I729" t="s">
        <v>4670</v>
      </c>
      <c r="J729" t="s">
        <v>1312</v>
      </c>
      <c r="K729" t="s">
        <v>228</v>
      </c>
    </row>
    <row r="730" spans="1:11">
      <c r="A730" s="69" t="s">
        <v>5462</v>
      </c>
      <c r="B730" t="s">
        <v>79</v>
      </c>
      <c r="C730" t="s">
        <v>3472</v>
      </c>
      <c r="D730" t="s">
        <v>44</v>
      </c>
      <c r="E730" t="s">
        <v>3473</v>
      </c>
      <c r="F730" t="s">
        <v>3474</v>
      </c>
      <c r="G730" t="s">
        <v>5857</v>
      </c>
      <c r="H730" t="s">
        <v>2665</v>
      </c>
      <c r="I730" t="s">
        <v>4623</v>
      </c>
    </row>
    <row r="731" spans="1:11">
      <c r="A731" s="69"/>
    </row>
    <row r="732" spans="1:11">
      <c r="A732" s="69"/>
    </row>
    <row r="733" spans="1:11">
      <c r="A733" s="69"/>
    </row>
    <row r="734" spans="1:11">
      <c r="A734" s="69"/>
    </row>
    <row r="735" spans="1:11">
      <c r="A735" s="69"/>
    </row>
    <row r="736" spans="1: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5862</v>
      </c>
    </row>
    <row r="3" spans="1:13">
      <c r="A3" s="177" t="s">
        <v>5863</v>
      </c>
      <c r="B3" s="114"/>
    </row>
    <row r="4" spans="1:13">
      <c r="A4" t="s">
        <v>5864</v>
      </c>
      <c r="B4" s="178">
        <v>1150</v>
      </c>
    </row>
    <row r="5" spans="1:13">
      <c r="A5" t="s">
        <v>5865</v>
      </c>
      <c r="B5" s="179">
        <v>0.3</v>
      </c>
    </row>
    <row r="6" spans="1:13">
      <c r="A6" t="s">
        <v>5866</v>
      </c>
      <c r="B6" s="180">
        <f>B4*B5</f>
        <v>345</v>
      </c>
    </row>
    <row r="7" spans="1:13">
      <c r="A7" t="s">
        <v>5867</v>
      </c>
      <c r="B7" s="181">
        <v>0.3</v>
      </c>
    </row>
    <row r="8" spans="1:13">
      <c r="A8" t="s">
        <v>5868</v>
      </c>
      <c r="B8" s="179">
        <v>0.5</v>
      </c>
    </row>
    <row r="9" spans="1:13">
      <c r="D9" s="193" t="s">
        <v>5869</v>
      </c>
    </row>
    <row r="10" spans="1:13" ht="29.1">
      <c r="A10" s="182" t="s">
        <v>5418</v>
      </c>
      <c r="B10" s="182" t="s">
        <v>5476</v>
      </c>
      <c r="C10" s="182" t="s">
        <v>5870</v>
      </c>
      <c r="D10" s="182" t="s">
        <v>5871</v>
      </c>
      <c r="E10" s="182" t="s">
        <v>5872</v>
      </c>
      <c r="F10" s="182" t="s">
        <v>5873</v>
      </c>
      <c r="G10" s="182" t="s">
        <v>5475</v>
      </c>
      <c r="H10" s="182" t="s">
        <v>5477</v>
      </c>
      <c r="I10" s="182" t="s">
        <v>5874</v>
      </c>
      <c r="J10" s="182" t="s">
        <v>5875</v>
      </c>
      <c r="K10" s="182" t="s">
        <v>5876</v>
      </c>
      <c r="L10" s="182" t="s">
        <v>5877</v>
      </c>
      <c r="M10" s="182" t="s">
        <v>5878</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5879</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5880</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5563</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4" priority="5" operator="lessThan">
      <formula>$B$8</formula>
    </cfRule>
  </conditionalFormatting>
  <conditionalFormatting sqref="K11:L77">
    <cfRule type="containsText" dxfId="3" priority="1" operator="containsText" text="Já">
      <formula>NOT(ISERROR(SEARCH("Já",K11)))</formula>
    </cfRule>
    <cfRule type="containsText" dxfId="2" priority="2" operator="containsText" text="Nei">
      <formula>NOT(ISERROR(SEARCH("Nei",K11)))</formula>
    </cfRule>
  </conditionalFormatting>
  <conditionalFormatting sqref="M11:M77">
    <cfRule type="containsText" dxfId="1"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5881</v>
      </c>
      <c r="C1" s="46" t="s">
        <v>2324</v>
      </c>
      <c r="D1" s="46" t="s">
        <v>2325</v>
      </c>
      <c r="E1" s="46" t="s">
        <v>5882</v>
      </c>
      <c r="F1" s="46" t="s">
        <v>5883</v>
      </c>
      <c r="G1" s="46" t="s">
        <v>5884</v>
      </c>
      <c r="H1" s="46" t="s">
        <v>112</v>
      </c>
      <c r="I1" s="46" t="s">
        <v>113</v>
      </c>
      <c r="J1" s="46" t="s">
        <v>5885</v>
      </c>
      <c r="K1" s="46" t="s">
        <v>5886</v>
      </c>
    </row>
    <row r="2" spans="1:11">
      <c r="A2" s="217">
        <v>46279</v>
      </c>
      <c r="B2" t="s">
        <v>2350</v>
      </c>
      <c r="C2" t="s">
        <v>2318</v>
      </c>
      <c r="D2" t="s">
        <v>2352</v>
      </c>
      <c r="E2" t="s">
        <v>2749</v>
      </c>
      <c r="F2" t="s">
        <v>5887</v>
      </c>
      <c r="G2" t="s">
        <v>5888</v>
      </c>
      <c r="H2" t="s">
        <v>989</v>
      </c>
    </row>
    <row r="3" spans="1:11">
      <c r="A3" s="217">
        <v>46279</v>
      </c>
      <c r="B3" t="s">
        <v>2350</v>
      </c>
      <c r="C3" t="s">
        <v>2318</v>
      </c>
      <c r="D3" t="s">
        <v>2376</v>
      </c>
      <c r="E3" t="s">
        <v>2753</v>
      </c>
      <c r="F3" t="s">
        <v>5889</v>
      </c>
      <c r="G3" t="s">
        <v>5890</v>
      </c>
      <c r="H3" t="s">
        <v>1287</v>
      </c>
    </row>
    <row r="4" spans="1:11">
      <c r="A4" s="217">
        <v>46279</v>
      </c>
      <c r="B4" t="s">
        <v>2350</v>
      </c>
      <c r="C4" t="s">
        <v>2356</v>
      </c>
      <c r="D4" t="s">
        <v>2381</v>
      </c>
      <c r="E4" t="s">
        <v>2757</v>
      </c>
      <c r="F4" t="s">
        <v>2758</v>
      </c>
      <c r="H4" t="s">
        <v>1077</v>
      </c>
    </row>
    <row r="5" spans="1:11">
      <c r="A5" s="217">
        <v>46279</v>
      </c>
      <c r="B5" t="s">
        <v>2350</v>
      </c>
      <c r="C5" t="s">
        <v>2344</v>
      </c>
      <c r="D5" t="s">
        <v>2481</v>
      </c>
      <c r="E5" t="s">
        <v>2759</v>
      </c>
      <c r="H5" t="s">
        <v>228</v>
      </c>
    </row>
    <row r="6" spans="1:11">
      <c r="A6" s="217">
        <v>46279</v>
      </c>
      <c r="B6" t="s">
        <v>2350</v>
      </c>
      <c r="C6" t="s">
        <v>2318</v>
      </c>
      <c r="D6" t="s">
        <v>2383</v>
      </c>
      <c r="E6" t="s">
        <v>2760</v>
      </c>
      <c r="F6" t="s">
        <v>5891</v>
      </c>
      <c r="G6" t="s">
        <v>5892</v>
      </c>
      <c r="H6" t="s">
        <v>165</v>
      </c>
      <c r="I6" t="s">
        <v>155</v>
      </c>
    </row>
    <row r="7" spans="1:11">
      <c r="A7" s="217">
        <v>46280</v>
      </c>
      <c r="B7" t="s">
        <v>2350</v>
      </c>
      <c r="C7" t="s">
        <v>2318</v>
      </c>
      <c r="D7" t="s">
        <v>1080</v>
      </c>
      <c r="E7" t="s">
        <v>2762</v>
      </c>
      <c r="F7" t="s">
        <v>5893</v>
      </c>
      <c r="G7" t="s">
        <v>5894</v>
      </c>
      <c r="H7" t="s">
        <v>228</v>
      </c>
    </row>
    <row r="8" spans="1:11">
      <c r="A8" s="217">
        <v>46280</v>
      </c>
      <c r="B8" t="s">
        <v>2396</v>
      </c>
      <c r="C8" t="s">
        <v>2344</v>
      </c>
      <c r="D8" t="s">
        <v>2352</v>
      </c>
      <c r="E8" t="s">
        <v>2397</v>
      </c>
      <c r="F8" t="s">
        <v>5895</v>
      </c>
      <c r="G8" t="s">
        <v>5896</v>
      </c>
      <c r="H8" t="s">
        <v>2407</v>
      </c>
      <c r="I8" t="s">
        <v>443</v>
      </c>
    </row>
    <row r="9" spans="1:11">
      <c r="A9" s="217">
        <v>46280</v>
      </c>
      <c r="B9" t="s">
        <v>2396</v>
      </c>
      <c r="C9" t="s">
        <v>2356</v>
      </c>
      <c r="D9" t="s">
        <v>2352</v>
      </c>
      <c r="E9" t="s">
        <v>2397</v>
      </c>
      <c r="F9" t="s">
        <v>5897</v>
      </c>
      <c r="G9" t="s">
        <v>5898</v>
      </c>
      <c r="H9" t="s">
        <v>2765</v>
      </c>
      <c r="I9" t="s">
        <v>443</v>
      </c>
    </row>
    <row r="10" spans="1:11" ht="91.5">
      <c r="A10" s="217">
        <v>46280</v>
      </c>
      <c r="B10" t="s">
        <v>2396</v>
      </c>
      <c r="C10" t="s">
        <v>2318</v>
      </c>
      <c r="D10" t="s">
        <v>1080</v>
      </c>
      <c r="E10" t="s">
        <v>2408</v>
      </c>
      <c r="F10" s="218" t="s">
        <v>5899</v>
      </c>
      <c r="G10" t="s">
        <v>5900</v>
      </c>
      <c r="H10" t="s">
        <v>1262</v>
      </c>
    </row>
    <row r="11" spans="1:11">
      <c r="A11" s="217">
        <v>46280</v>
      </c>
      <c r="B11" t="s">
        <v>2396</v>
      </c>
      <c r="C11" t="s">
        <v>2318</v>
      </c>
      <c r="D11" t="s">
        <v>1080</v>
      </c>
      <c r="E11" t="s">
        <v>2411</v>
      </c>
      <c r="F11" t="s">
        <v>5901</v>
      </c>
      <c r="G11" t="s">
        <v>5902</v>
      </c>
      <c r="H11" t="s">
        <v>2413</v>
      </c>
      <c r="I11" t="s">
        <v>443</v>
      </c>
    </row>
    <row r="12" spans="1:11">
      <c r="A12" s="217">
        <v>46280</v>
      </c>
      <c r="B12" t="s">
        <v>2396</v>
      </c>
      <c r="C12" t="s">
        <v>2318</v>
      </c>
      <c r="D12" t="s">
        <v>1080</v>
      </c>
      <c r="E12" t="s">
        <v>2415</v>
      </c>
      <c r="F12" t="s">
        <v>5903</v>
      </c>
      <c r="G12" t="s">
        <v>5904</v>
      </c>
      <c r="H12" t="s">
        <v>228</v>
      </c>
    </row>
    <row r="13" spans="1:11">
      <c r="A13" s="217">
        <v>46280</v>
      </c>
      <c r="B13" t="s">
        <v>2396</v>
      </c>
      <c r="C13" t="s">
        <v>2318</v>
      </c>
      <c r="D13" t="s">
        <v>2376</v>
      </c>
      <c r="E13" t="s">
        <v>2766</v>
      </c>
      <c r="F13" t="s">
        <v>5905</v>
      </c>
      <c r="G13" t="s">
        <v>5906</v>
      </c>
      <c r="H13" t="s">
        <v>235</v>
      </c>
      <c r="I13" t="s">
        <v>1210</v>
      </c>
    </row>
    <row r="14" spans="1:11">
      <c r="A14" s="217">
        <v>46280</v>
      </c>
      <c r="B14" t="s">
        <v>2396</v>
      </c>
      <c r="C14" t="s">
        <v>2356</v>
      </c>
      <c r="D14" t="s">
        <v>2381</v>
      </c>
      <c r="E14" t="s">
        <v>2768</v>
      </c>
      <c r="F14" t="s">
        <v>2769</v>
      </c>
      <c r="H14" t="s">
        <v>1077</v>
      </c>
    </row>
    <row r="15" spans="1:11">
      <c r="A15" s="217">
        <v>46280</v>
      </c>
      <c r="B15" t="s">
        <v>2396</v>
      </c>
      <c r="C15" t="s">
        <v>2344</v>
      </c>
      <c r="D15" t="s">
        <v>2481</v>
      </c>
      <c r="E15" t="s">
        <v>2759</v>
      </c>
      <c r="H15" t="s">
        <v>228</v>
      </c>
    </row>
    <row r="16" spans="1:11">
      <c r="A16" s="217">
        <v>46280</v>
      </c>
      <c r="B16" t="s">
        <v>2396</v>
      </c>
      <c r="C16" t="s">
        <v>2318</v>
      </c>
      <c r="D16" t="s">
        <v>2383</v>
      </c>
      <c r="E16" t="s">
        <v>2770</v>
      </c>
      <c r="F16" t="s">
        <v>5907</v>
      </c>
      <c r="G16" t="s">
        <v>5908</v>
      </c>
      <c r="H16" t="s">
        <v>2772</v>
      </c>
    </row>
    <row r="17" spans="1:9">
      <c r="A17" s="217">
        <v>46281</v>
      </c>
      <c r="B17" t="s">
        <v>2396</v>
      </c>
      <c r="C17" t="s">
        <v>2318</v>
      </c>
      <c r="D17" t="s">
        <v>1080</v>
      </c>
      <c r="E17" t="s">
        <v>2534</v>
      </c>
      <c r="F17" t="s">
        <v>5909</v>
      </c>
      <c r="G17" t="s">
        <v>5910</v>
      </c>
      <c r="H17" t="s">
        <v>235</v>
      </c>
    </row>
    <row r="18" spans="1:9">
      <c r="A18" s="217">
        <v>46281</v>
      </c>
      <c r="B18" t="s">
        <v>2425</v>
      </c>
      <c r="C18" t="s">
        <v>2318</v>
      </c>
      <c r="D18" t="s">
        <v>2352</v>
      </c>
      <c r="E18" t="s">
        <v>2775</v>
      </c>
      <c r="F18" t="s">
        <v>5911</v>
      </c>
      <c r="G18" t="s">
        <v>5912</v>
      </c>
      <c r="H18" t="s">
        <v>136</v>
      </c>
    </row>
    <row r="19" spans="1:9">
      <c r="A19" s="217">
        <v>46281</v>
      </c>
      <c r="B19" t="s">
        <v>2425</v>
      </c>
      <c r="C19" t="s">
        <v>2318</v>
      </c>
      <c r="D19" t="s">
        <v>1080</v>
      </c>
      <c r="E19" t="s">
        <v>2777</v>
      </c>
      <c r="F19" t="s">
        <v>5913</v>
      </c>
      <c r="G19" t="s">
        <v>5914</v>
      </c>
      <c r="H19" t="s">
        <v>228</v>
      </c>
    </row>
    <row r="20" spans="1:9">
      <c r="A20" s="217">
        <v>46281</v>
      </c>
      <c r="B20" t="s">
        <v>2425</v>
      </c>
      <c r="C20" t="s">
        <v>2318</v>
      </c>
      <c r="D20" t="s">
        <v>2376</v>
      </c>
      <c r="E20" t="s">
        <v>2775</v>
      </c>
      <c r="F20" t="s">
        <v>5911</v>
      </c>
      <c r="G20" t="s">
        <v>5912</v>
      </c>
      <c r="H20" t="s">
        <v>136</v>
      </c>
    </row>
    <row r="21" spans="1:9">
      <c r="A21" s="217">
        <v>46281</v>
      </c>
      <c r="B21" t="s">
        <v>2425</v>
      </c>
      <c r="C21" t="s">
        <v>2318</v>
      </c>
      <c r="D21" t="s">
        <v>2381</v>
      </c>
      <c r="E21" t="s">
        <v>2778</v>
      </c>
      <c r="F21" t="s">
        <v>5915</v>
      </c>
      <c r="G21" t="s">
        <v>5916</v>
      </c>
      <c r="H21" t="s">
        <v>2780</v>
      </c>
      <c r="I21" t="s">
        <v>155</v>
      </c>
    </row>
    <row r="22" spans="1:9">
      <c r="A22" s="217">
        <v>46281</v>
      </c>
      <c r="B22" t="s">
        <v>2425</v>
      </c>
      <c r="C22" t="s">
        <v>2318</v>
      </c>
      <c r="D22" t="s">
        <v>2383</v>
      </c>
      <c r="E22" t="s">
        <v>2781</v>
      </c>
      <c r="F22" t="s">
        <v>5917</v>
      </c>
      <c r="G22" t="s">
        <v>5918</v>
      </c>
      <c r="H22" t="s">
        <v>2700</v>
      </c>
      <c r="I22" t="s">
        <v>1658</v>
      </c>
    </row>
    <row r="23" spans="1:9">
      <c r="A23" s="217">
        <v>46281</v>
      </c>
      <c r="B23" t="s">
        <v>2425</v>
      </c>
      <c r="C23" t="s">
        <v>2318</v>
      </c>
      <c r="D23" t="s">
        <v>1080</v>
      </c>
      <c r="E23" t="s">
        <v>2784</v>
      </c>
      <c r="H23" t="s">
        <v>228</v>
      </c>
    </row>
    <row r="24" spans="1:9">
      <c r="A24" s="217">
        <v>46282</v>
      </c>
      <c r="B24" t="s">
        <v>2458</v>
      </c>
      <c r="C24" t="s">
        <v>2356</v>
      </c>
      <c r="D24" t="s">
        <v>2352</v>
      </c>
      <c r="E24" t="s">
        <v>2786</v>
      </c>
      <c r="F24" t="s">
        <v>5919</v>
      </c>
      <c r="G24" t="s">
        <v>5920</v>
      </c>
      <c r="H24" t="s">
        <v>2788</v>
      </c>
    </row>
    <row r="25" spans="1:9">
      <c r="A25" s="217">
        <v>46282</v>
      </c>
      <c r="B25" t="s">
        <v>2458</v>
      </c>
      <c r="C25" t="s">
        <v>2356</v>
      </c>
      <c r="D25" t="s">
        <v>1080</v>
      </c>
      <c r="E25" t="s">
        <v>2792</v>
      </c>
      <c r="F25" t="s">
        <v>5921</v>
      </c>
      <c r="G25" t="s">
        <v>5920</v>
      </c>
      <c r="H25" t="s">
        <v>2700</v>
      </c>
    </row>
    <row r="26" spans="1:9">
      <c r="A26" s="217">
        <v>46282</v>
      </c>
      <c r="B26" t="s">
        <v>2458</v>
      </c>
      <c r="C26" t="s">
        <v>2356</v>
      </c>
      <c r="D26" t="s">
        <v>1080</v>
      </c>
      <c r="E26" t="s">
        <v>2794</v>
      </c>
      <c r="F26" t="s">
        <v>5922</v>
      </c>
      <c r="G26" t="s">
        <v>5923</v>
      </c>
      <c r="H26" t="s">
        <v>2796</v>
      </c>
    </row>
    <row r="27" spans="1:9">
      <c r="A27" s="217">
        <v>46282</v>
      </c>
      <c r="B27" t="s">
        <v>2458</v>
      </c>
      <c r="C27" t="s">
        <v>2356</v>
      </c>
      <c r="D27" t="s">
        <v>1080</v>
      </c>
      <c r="E27" t="s">
        <v>2798</v>
      </c>
      <c r="F27" t="s">
        <v>5924</v>
      </c>
      <c r="G27" t="s">
        <v>5923</v>
      </c>
      <c r="H27" t="s">
        <v>2800</v>
      </c>
    </row>
    <row r="28" spans="1:9">
      <c r="A28" s="217">
        <v>46282</v>
      </c>
      <c r="B28" t="s">
        <v>2458</v>
      </c>
      <c r="C28" t="s">
        <v>2344</v>
      </c>
      <c r="D28" t="s">
        <v>2352</v>
      </c>
      <c r="E28" t="s">
        <v>2786</v>
      </c>
      <c r="F28" t="s">
        <v>5925</v>
      </c>
      <c r="G28" t="s">
        <v>5926</v>
      </c>
      <c r="H28" t="s">
        <v>2802</v>
      </c>
    </row>
    <row r="29" spans="1:9">
      <c r="A29" s="217">
        <v>46282</v>
      </c>
      <c r="B29" t="s">
        <v>2458</v>
      </c>
      <c r="C29" t="s">
        <v>2344</v>
      </c>
      <c r="D29" t="s">
        <v>1080</v>
      </c>
      <c r="E29" t="s">
        <v>2792</v>
      </c>
      <c r="F29" t="s">
        <v>5927</v>
      </c>
      <c r="G29" t="s">
        <v>5926</v>
      </c>
      <c r="H29" t="s">
        <v>2700</v>
      </c>
    </row>
    <row r="30" spans="1:9">
      <c r="A30" s="217">
        <v>46282</v>
      </c>
      <c r="B30" t="s">
        <v>2458</v>
      </c>
      <c r="C30" t="s">
        <v>2344</v>
      </c>
      <c r="D30" t="s">
        <v>1080</v>
      </c>
      <c r="E30" t="s">
        <v>2794</v>
      </c>
      <c r="F30" t="s">
        <v>5928</v>
      </c>
      <c r="G30" t="s">
        <v>5929</v>
      </c>
      <c r="H30" t="s">
        <v>2805</v>
      </c>
    </row>
    <row r="31" spans="1:9">
      <c r="A31" s="217">
        <v>46282</v>
      </c>
      <c r="B31" t="s">
        <v>2458</v>
      </c>
      <c r="C31" t="s">
        <v>2344</v>
      </c>
      <c r="D31" t="s">
        <v>1080</v>
      </c>
      <c r="E31" t="s">
        <v>2798</v>
      </c>
      <c r="F31" t="s">
        <v>5930</v>
      </c>
      <c r="G31" t="s">
        <v>5929</v>
      </c>
      <c r="H31" t="s">
        <v>2800</v>
      </c>
    </row>
    <row r="32" spans="1:9">
      <c r="A32" s="217">
        <v>46282</v>
      </c>
      <c r="B32" t="s">
        <v>2458</v>
      </c>
      <c r="C32" t="s">
        <v>2318</v>
      </c>
      <c r="D32" t="s">
        <v>1080</v>
      </c>
      <c r="E32" t="s">
        <v>2807</v>
      </c>
      <c r="F32" t="s">
        <v>5931</v>
      </c>
      <c r="G32" t="s">
        <v>5932</v>
      </c>
      <c r="H32" t="s">
        <v>666</v>
      </c>
    </row>
    <row r="33" spans="1:9">
      <c r="A33" s="217">
        <v>46282</v>
      </c>
      <c r="B33" t="s">
        <v>2458</v>
      </c>
      <c r="C33" t="s">
        <v>2318</v>
      </c>
      <c r="D33" t="s">
        <v>2376</v>
      </c>
      <c r="E33" t="s">
        <v>2809</v>
      </c>
      <c r="F33" t="s">
        <v>5933</v>
      </c>
      <c r="G33" t="s">
        <v>5934</v>
      </c>
      <c r="H33" t="s">
        <v>2811</v>
      </c>
    </row>
    <row r="34" spans="1:9">
      <c r="A34" s="217">
        <v>46282</v>
      </c>
      <c r="B34" t="s">
        <v>2458</v>
      </c>
      <c r="C34" t="s">
        <v>2344</v>
      </c>
      <c r="D34" t="s">
        <v>2376</v>
      </c>
      <c r="E34" t="s">
        <v>2809</v>
      </c>
      <c r="F34" t="s">
        <v>5935</v>
      </c>
      <c r="G34" t="s">
        <v>5936</v>
      </c>
      <c r="H34" t="s">
        <v>2814</v>
      </c>
    </row>
    <row r="35" spans="1:9">
      <c r="A35" s="217">
        <v>46282</v>
      </c>
      <c r="B35" t="s">
        <v>2458</v>
      </c>
      <c r="C35" t="s">
        <v>2356</v>
      </c>
      <c r="D35" t="s">
        <v>2381</v>
      </c>
      <c r="E35" t="s">
        <v>2815</v>
      </c>
      <c r="F35" t="s">
        <v>5937</v>
      </c>
      <c r="G35" t="s">
        <v>5938</v>
      </c>
      <c r="H35" t="s">
        <v>1077</v>
      </c>
    </row>
    <row r="36" spans="1:9">
      <c r="A36" s="217">
        <v>46282</v>
      </c>
      <c r="B36" t="s">
        <v>2458</v>
      </c>
      <c r="C36" t="s">
        <v>2344</v>
      </c>
      <c r="D36" t="s">
        <v>2481</v>
      </c>
      <c r="E36" t="s">
        <v>2759</v>
      </c>
      <c r="H36" t="s">
        <v>228</v>
      </c>
    </row>
    <row r="37" spans="1:9">
      <c r="A37" s="217">
        <v>46282</v>
      </c>
      <c r="B37" t="s">
        <v>2458</v>
      </c>
      <c r="C37" t="s">
        <v>2318</v>
      </c>
      <c r="D37" t="s">
        <v>2383</v>
      </c>
      <c r="E37" t="s">
        <v>2818</v>
      </c>
      <c r="F37" t="s">
        <v>5939</v>
      </c>
      <c r="G37" t="s">
        <v>5940</v>
      </c>
      <c r="H37" t="s">
        <v>2668</v>
      </c>
    </row>
    <row r="38" spans="1:9">
      <c r="A38" s="217">
        <v>46283</v>
      </c>
      <c r="B38" t="s">
        <v>2458</v>
      </c>
      <c r="C38" t="s">
        <v>2318</v>
      </c>
      <c r="D38" t="s">
        <v>1080</v>
      </c>
      <c r="E38" t="s">
        <v>2819</v>
      </c>
      <c r="F38" t="s">
        <v>5941</v>
      </c>
      <c r="G38" t="s">
        <v>5942</v>
      </c>
      <c r="H38" t="s">
        <v>235</v>
      </c>
    </row>
    <row r="39" spans="1:9">
      <c r="A39" s="217">
        <v>46283</v>
      </c>
      <c r="B39" t="s">
        <v>2490</v>
      </c>
      <c r="C39" t="s">
        <v>2318</v>
      </c>
      <c r="D39" t="s">
        <v>2352</v>
      </c>
      <c r="E39" t="s">
        <v>2822</v>
      </c>
      <c r="F39" t="s">
        <v>5943</v>
      </c>
      <c r="G39" t="s">
        <v>5944</v>
      </c>
      <c r="H39" t="s">
        <v>340</v>
      </c>
    </row>
    <row r="40" spans="1:9">
      <c r="A40" s="217">
        <v>46283</v>
      </c>
      <c r="B40" t="s">
        <v>2490</v>
      </c>
      <c r="C40" t="s">
        <v>2318</v>
      </c>
      <c r="D40" t="s">
        <v>1080</v>
      </c>
      <c r="E40" t="s">
        <v>2822</v>
      </c>
      <c r="F40" t="s">
        <v>5945</v>
      </c>
      <c r="G40" t="s">
        <v>5946</v>
      </c>
      <c r="H40" t="s">
        <v>228</v>
      </c>
    </row>
    <row r="41" spans="1:9">
      <c r="A41" s="217">
        <v>46283</v>
      </c>
      <c r="B41" t="s">
        <v>2490</v>
      </c>
      <c r="C41" t="s">
        <v>2318</v>
      </c>
      <c r="D41" t="s">
        <v>2376</v>
      </c>
      <c r="E41" t="s">
        <v>2827</v>
      </c>
      <c r="F41" t="s">
        <v>5947</v>
      </c>
      <c r="G41" t="s">
        <v>5948</v>
      </c>
      <c r="H41" t="s">
        <v>235</v>
      </c>
    </row>
    <row r="42" spans="1:9">
      <c r="A42" s="217">
        <v>46283</v>
      </c>
      <c r="B42" t="s">
        <v>2490</v>
      </c>
      <c r="C42" t="s">
        <v>2356</v>
      </c>
      <c r="D42" t="s">
        <v>2381</v>
      </c>
      <c r="E42" t="s">
        <v>2830</v>
      </c>
      <c r="F42" t="s">
        <v>2831</v>
      </c>
      <c r="H42" t="s">
        <v>1077</v>
      </c>
    </row>
    <row r="43" spans="1:9">
      <c r="A43" s="217">
        <v>46283</v>
      </c>
      <c r="B43" t="s">
        <v>2490</v>
      </c>
      <c r="C43" t="s">
        <v>2344</v>
      </c>
      <c r="D43" t="s">
        <v>2481</v>
      </c>
      <c r="E43" t="s">
        <v>2833</v>
      </c>
      <c r="F43" t="s">
        <v>5949</v>
      </c>
      <c r="G43" t="s">
        <v>5950</v>
      </c>
      <c r="H43" t="s">
        <v>228</v>
      </c>
    </row>
    <row r="44" spans="1:9">
      <c r="A44" s="217">
        <v>46283</v>
      </c>
      <c r="B44" t="s">
        <v>2490</v>
      </c>
      <c r="C44" t="s">
        <v>2318</v>
      </c>
      <c r="D44" t="s">
        <v>2383</v>
      </c>
      <c r="E44" t="s">
        <v>2834</v>
      </c>
      <c r="F44" t="s">
        <v>5951</v>
      </c>
      <c r="G44" t="s">
        <v>5952</v>
      </c>
      <c r="H44" t="s">
        <v>187</v>
      </c>
      <c r="I44" t="s">
        <v>188</v>
      </c>
    </row>
    <row r="45" spans="1:9">
      <c r="A45" s="217">
        <v>46286</v>
      </c>
      <c r="B45" t="s">
        <v>2490</v>
      </c>
      <c r="C45" t="s">
        <v>2318</v>
      </c>
      <c r="D45" t="s">
        <v>1080</v>
      </c>
      <c r="E45" t="s">
        <v>2836</v>
      </c>
      <c r="F45" t="s">
        <v>5953</v>
      </c>
      <c r="G45" t="s">
        <v>5954</v>
      </c>
      <c r="H45" t="s">
        <v>228</v>
      </c>
    </row>
    <row r="46" spans="1:9">
      <c r="A46" s="217">
        <v>46286</v>
      </c>
      <c r="B46" t="s">
        <v>2350</v>
      </c>
      <c r="C46" t="s">
        <v>2318</v>
      </c>
      <c r="D46" t="s">
        <v>2352</v>
      </c>
      <c r="E46" t="s">
        <v>5955</v>
      </c>
      <c r="F46" t="s">
        <v>5956</v>
      </c>
      <c r="G46" t="s">
        <v>5957</v>
      </c>
      <c r="H46" t="s">
        <v>1077</v>
      </c>
    </row>
    <row r="47" spans="1:9">
      <c r="A47" s="217">
        <v>46286</v>
      </c>
      <c r="B47" t="s">
        <v>2350</v>
      </c>
      <c r="C47" t="s">
        <v>2318</v>
      </c>
      <c r="D47" t="s">
        <v>2376</v>
      </c>
      <c r="E47" t="s">
        <v>2839</v>
      </c>
      <c r="F47" t="s">
        <v>5958</v>
      </c>
      <c r="G47" t="s">
        <v>5959</v>
      </c>
      <c r="H47" t="s">
        <v>222</v>
      </c>
    </row>
    <row r="48" spans="1:9">
      <c r="A48" s="217">
        <v>46286</v>
      </c>
      <c r="B48" t="s">
        <v>2350</v>
      </c>
      <c r="C48" t="s">
        <v>2356</v>
      </c>
      <c r="D48" t="s">
        <v>2381</v>
      </c>
      <c r="E48" t="s">
        <v>2841</v>
      </c>
      <c r="F48" t="s">
        <v>5960</v>
      </c>
      <c r="G48" t="s">
        <v>5961</v>
      </c>
      <c r="H48" t="s">
        <v>2843</v>
      </c>
      <c r="I48" t="s">
        <v>296</v>
      </c>
    </row>
    <row r="49" spans="1:11">
      <c r="A49" s="217">
        <v>46286</v>
      </c>
      <c r="B49" t="s">
        <v>2350</v>
      </c>
      <c r="C49" t="s">
        <v>2344</v>
      </c>
      <c r="D49" t="s">
        <v>2481</v>
      </c>
      <c r="E49" t="s">
        <v>2845</v>
      </c>
      <c r="F49" t="s">
        <v>5962</v>
      </c>
      <c r="G49" t="s">
        <v>5961</v>
      </c>
      <c r="H49" t="s">
        <v>2847</v>
      </c>
      <c r="I49" t="s">
        <v>296</v>
      </c>
    </row>
    <row r="50" spans="1:11">
      <c r="A50" s="217">
        <v>46286</v>
      </c>
      <c r="B50" t="s">
        <v>2350</v>
      </c>
      <c r="C50" t="s">
        <v>2318</v>
      </c>
      <c r="D50" t="s">
        <v>2383</v>
      </c>
      <c r="E50" t="s">
        <v>2848</v>
      </c>
      <c r="F50" t="s">
        <v>5963</v>
      </c>
      <c r="G50" t="s">
        <v>5964</v>
      </c>
      <c r="H50" t="s">
        <v>2850</v>
      </c>
    </row>
    <row r="51" spans="1:11">
      <c r="A51" s="217">
        <v>46287</v>
      </c>
      <c r="B51" t="s">
        <v>2350</v>
      </c>
      <c r="C51" t="s">
        <v>2318</v>
      </c>
      <c r="D51" t="s">
        <v>1080</v>
      </c>
      <c r="E51" t="s">
        <v>2851</v>
      </c>
      <c r="F51" t="s">
        <v>5965</v>
      </c>
      <c r="G51" t="s">
        <v>5966</v>
      </c>
      <c r="H51" t="s">
        <v>214</v>
      </c>
    </row>
    <row r="52" spans="1:11">
      <c r="A52" s="217">
        <v>46287</v>
      </c>
      <c r="B52" t="s">
        <v>2396</v>
      </c>
      <c r="C52" t="s">
        <v>2318</v>
      </c>
      <c r="D52" t="s">
        <v>2352</v>
      </c>
      <c r="E52" t="s">
        <v>2853</v>
      </c>
      <c r="F52" t="s">
        <v>5967</v>
      </c>
      <c r="G52" t="s">
        <v>5968</v>
      </c>
      <c r="H52" t="s">
        <v>2855</v>
      </c>
      <c r="I52" t="s">
        <v>443</v>
      </c>
    </row>
    <row r="53" spans="1:11">
      <c r="A53" s="217">
        <v>46287</v>
      </c>
      <c r="B53" t="s">
        <v>2396</v>
      </c>
      <c r="C53" t="s">
        <v>2318</v>
      </c>
      <c r="D53" t="s">
        <v>1080</v>
      </c>
      <c r="E53" t="s">
        <v>2857</v>
      </c>
      <c r="F53" t="s">
        <v>5969</v>
      </c>
      <c r="G53" t="s">
        <v>5970</v>
      </c>
      <c r="H53" t="s">
        <v>666</v>
      </c>
    </row>
    <row r="54" spans="1:11">
      <c r="A54" s="217">
        <v>46287</v>
      </c>
      <c r="B54" t="s">
        <v>2396</v>
      </c>
      <c r="C54" t="s">
        <v>2318</v>
      </c>
      <c r="D54" t="s">
        <v>2376</v>
      </c>
      <c r="E54" t="s">
        <v>2859</v>
      </c>
      <c r="F54" t="s">
        <v>5971</v>
      </c>
      <c r="G54" t="s">
        <v>5972</v>
      </c>
      <c r="H54" t="s">
        <v>228</v>
      </c>
      <c r="I54" t="s">
        <v>296</v>
      </c>
    </row>
    <row r="55" spans="1:11">
      <c r="A55" s="217">
        <v>46287</v>
      </c>
      <c r="B55" t="s">
        <v>2396</v>
      </c>
      <c r="C55" t="s">
        <v>2318</v>
      </c>
      <c r="D55" t="s">
        <v>2376</v>
      </c>
      <c r="E55" t="s">
        <v>2862</v>
      </c>
      <c r="H55" t="s">
        <v>228</v>
      </c>
      <c r="J55">
        <v>25</v>
      </c>
      <c r="K55">
        <v>25</v>
      </c>
    </row>
    <row r="56" spans="1:11">
      <c r="A56" s="217">
        <v>46287</v>
      </c>
      <c r="B56" t="s">
        <v>2396</v>
      </c>
      <c r="C56" t="s">
        <v>2356</v>
      </c>
      <c r="D56" t="s">
        <v>2381</v>
      </c>
      <c r="E56" t="s">
        <v>2863</v>
      </c>
      <c r="F56" t="s">
        <v>5973</v>
      </c>
      <c r="G56" t="s">
        <v>5974</v>
      </c>
      <c r="H56" t="s">
        <v>2865</v>
      </c>
    </row>
    <row r="57" spans="1:11">
      <c r="A57" s="217">
        <v>46287</v>
      </c>
      <c r="B57" t="s">
        <v>2396</v>
      </c>
      <c r="C57" t="s">
        <v>2344</v>
      </c>
      <c r="D57" t="s">
        <v>2481</v>
      </c>
      <c r="E57" t="s">
        <v>2866</v>
      </c>
      <c r="F57" t="s">
        <v>5975</v>
      </c>
      <c r="G57" t="s">
        <v>5976</v>
      </c>
      <c r="H57" t="s">
        <v>214</v>
      </c>
    </row>
    <row r="58" spans="1:11">
      <c r="A58" s="217">
        <v>46287</v>
      </c>
      <c r="B58" t="s">
        <v>2396</v>
      </c>
      <c r="C58" t="s">
        <v>2318</v>
      </c>
      <c r="D58" t="s">
        <v>2383</v>
      </c>
      <c r="E58" t="s">
        <v>2867</v>
      </c>
      <c r="F58" t="s">
        <v>5977</v>
      </c>
      <c r="G58" t="s">
        <v>5978</v>
      </c>
      <c r="H58" t="s">
        <v>142</v>
      </c>
      <c r="I58" t="s">
        <v>155</v>
      </c>
    </row>
    <row r="59" spans="1:11">
      <c r="A59" s="217">
        <v>46288</v>
      </c>
      <c r="B59" t="s">
        <v>2396</v>
      </c>
      <c r="C59" t="s">
        <v>2318</v>
      </c>
      <c r="D59" t="s">
        <v>1080</v>
      </c>
      <c r="E59" t="s">
        <v>2869</v>
      </c>
      <c r="F59" t="s">
        <v>5893</v>
      </c>
      <c r="G59" t="s">
        <v>5894</v>
      </c>
      <c r="H59" t="s">
        <v>228</v>
      </c>
    </row>
    <row r="60" spans="1:11">
      <c r="A60" s="217">
        <v>46288</v>
      </c>
      <c r="B60" t="s">
        <v>2425</v>
      </c>
      <c r="C60" t="s">
        <v>2318</v>
      </c>
      <c r="D60" t="s">
        <v>2352</v>
      </c>
      <c r="E60" t="s">
        <v>2574</v>
      </c>
      <c r="F60" t="s">
        <v>5979</v>
      </c>
      <c r="G60" t="s">
        <v>5980</v>
      </c>
      <c r="H60" t="s">
        <v>207</v>
      </c>
    </row>
    <row r="61" spans="1:11">
      <c r="A61" s="217">
        <v>46288</v>
      </c>
      <c r="B61" t="s">
        <v>2425</v>
      </c>
      <c r="C61" t="s">
        <v>2318</v>
      </c>
      <c r="D61" t="s">
        <v>1080</v>
      </c>
      <c r="E61" t="s">
        <v>2577</v>
      </c>
      <c r="F61" t="s">
        <v>5981</v>
      </c>
      <c r="G61" t="s">
        <v>5982</v>
      </c>
      <c r="H61" t="s">
        <v>222</v>
      </c>
    </row>
    <row r="62" spans="1:11">
      <c r="A62" s="217">
        <v>46288</v>
      </c>
      <c r="B62" t="s">
        <v>2425</v>
      </c>
      <c r="C62" t="s">
        <v>2318</v>
      </c>
      <c r="D62" t="s">
        <v>1080</v>
      </c>
      <c r="E62" t="s">
        <v>2580</v>
      </c>
      <c r="F62" t="s">
        <v>5983</v>
      </c>
      <c r="G62" t="s">
        <v>5984</v>
      </c>
      <c r="H62" t="s">
        <v>228</v>
      </c>
    </row>
    <row r="63" spans="1:11">
      <c r="A63" s="217">
        <v>46288</v>
      </c>
      <c r="B63" t="s">
        <v>2425</v>
      </c>
      <c r="C63" t="s">
        <v>2318</v>
      </c>
      <c r="D63" t="s">
        <v>2376</v>
      </c>
      <c r="E63" t="s">
        <v>2577</v>
      </c>
      <c r="F63" t="s">
        <v>5981</v>
      </c>
      <c r="G63" t="s">
        <v>5982</v>
      </c>
      <c r="H63" t="s">
        <v>222</v>
      </c>
    </row>
    <row r="64" spans="1:11">
      <c r="A64" s="217">
        <v>46288</v>
      </c>
      <c r="B64" t="s">
        <v>2425</v>
      </c>
      <c r="C64" t="s">
        <v>2356</v>
      </c>
      <c r="D64" t="s">
        <v>2381</v>
      </c>
      <c r="E64" t="s">
        <v>2870</v>
      </c>
      <c r="F64" t="s">
        <v>5985</v>
      </c>
      <c r="G64" t="s">
        <v>5986</v>
      </c>
      <c r="H64" t="s">
        <v>2872</v>
      </c>
      <c r="I64" t="s">
        <v>5987</v>
      </c>
    </row>
    <row r="65" spans="1:11">
      <c r="A65" s="217">
        <v>46288</v>
      </c>
      <c r="B65" t="s">
        <v>2425</v>
      </c>
      <c r="C65" t="s">
        <v>2344</v>
      </c>
      <c r="D65" t="s">
        <v>2481</v>
      </c>
      <c r="E65" t="s">
        <v>2873</v>
      </c>
      <c r="F65" t="s">
        <v>5988</v>
      </c>
      <c r="G65" t="s">
        <v>5989</v>
      </c>
      <c r="H65" t="s">
        <v>2445</v>
      </c>
      <c r="I65" t="s">
        <v>143</v>
      </c>
    </row>
    <row r="66" spans="1:11">
      <c r="A66" s="217">
        <v>46288</v>
      </c>
      <c r="B66" t="s">
        <v>2425</v>
      </c>
      <c r="C66" t="s">
        <v>2318</v>
      </c>
      <c r="D66" t="s">
        <v>2383</v>
      </c>
      <c r="E66" t="s">
        <v>2875</v>
      </c>
      <c r="F66" t="s">
        <v>5990</v>
      </c>
      <c r="G66" t="s">
        <v>5991</v>
      </c>
      <c r="H66" t="s">
        <v>2877</v>
      </c>
      <c r="I66" t="s">
        <v>1318</v>
      </c>
    </row>
    <row r="67" spans="1:11">
      <c r="A67" s="217">
        <v>46289</v>
      </c>
      <c r="B67" t="s">
        <v>2425</v>
      </c>
      <c r="C67" t="s">
        <v>2318</v>
      </c>
      <c r="D67" t="s">
        <v>1080</v>
      </c>
      <c r="E67" t="s">
        <v>2878</v>
      </c>
      <c r="F67" t="s">
        <v>5992</v>
      </c>
      <c r="G67" t="s">
        <v>5993</v>
      </c>
      <c r="H67" t="s">
        <v>214</v>
      </c>
    </row>
    <row r="68" spans="1:11">
      <c r="A68" s="217">
        <v>46289</v>
      </c>
      <c r="B68" t="s">
        <v>2458</v>
      </c>
      <c r="C68" t="s">
        <v>2318</v>
      </c>
      <c r="D68" t="s">
        <v>2352</v>
      </c>
      <c r="E68" t="s">
        <v>2879</v>
      </c>
      <c r="H68" t="s">
        <v>228</v>
      </c>
    </row>
    <row r="69" spans="1:11">
      <c r="A69" s="217">
        <v>46289</v>
      </c>
      <c r="B69" t="s">
        <v>2458</v>
      </c>
      <c r="C69" t="s">
        <v>2318</v>
      </c>
      <c r="D69" t="s">
        <v>2352</v>
      </c>
      <c r="E69" t="s">
        <v>2880</v>
      </c>
      <c r="F69" t="s">
        <v>5994</v>
      </c>
      <c r="G69" t="s">
        <v>5995</v>
      </c>
      <c r="H69" t="s">
        <v>240</v>
      </c>
      <c r="J69">
        <v>160</v>
      </c>
      <c r="K69">
        <v>180</v>
      </c>
    </row>
    <row r="70" spans="1:11">
      <c r="A70" s="217">
        <v>46289</v>
      </c>
      <c r="B70" t="s">
        <v>2458</v>
      </c>
      <c r="C70" t="s">
        <v>2318</v>
      </c>
      <c r="D70" t="s">
        <v>1080</v>
      </c>
      <c r="E70" t="s">
        <v>2882</v>
      </c>
      <c r="H70" t="s">
        <v>228</v>
      </c>
    </row>
    <row r="71" spans="1:11" ht="15">
      <c r="A71" s="217">
        <v>46289</v>
      </c>
      <c r="B71" t="s">
        <v>2458</v>
      </c>
      <c r="C71" t="s">
        <v>2318</v>
      </c>
      <c r="D71" t="s">
        <v>1080</v>
      </c>
      <c r="E71" t="s">
        <v>2807</v>
      </c>
      <c r="F71" s="218"/>
      <c r="G71" s="218"/>
      <c r="H71" t="s">
        <v>228</v>
      </c>
    </row>
    <row r="72" spans="1:11" ht="409.6">
      <c r="A72" s="217">
        <v>46289</v>
      </c>
      <c r="B72" t="s">
        <v>2458</v>
      </c>
      <c r="C72" t="s">
        <v>2318</v>
      </c>
      <c r="D72" t="s">
        <v>2376</v>
      </c>
      <c r="E72" t="s">
        <v>2883</v>
      </c>
      <c r="F72" s="218" t="s">
        <v>5996</v>
      </c>
      <c r="G72" s="218" t="s">
        <v>5997</v>
      </c>
      <c r="H72" t="s">
        <v>240</v>
      </c>
    </row>
    <row r="73" spans="1:11">
      <c r="A73" s="217">
        <v>46289</v>
      </c>
      <c r="B73" t="s">
        <v>2458</v>
      </c>
      <c r="C73" t="s">
        <v>2356</v>
      </c>
      <c r="D73" t="s">
        <v>2381</v>
      </c>
      <c r="E73" t="s">
        <v>2643</v>
      </c>
      <c r="F73" t="s">
        <v>2885</v>
      </c>
      <c r="H73" t="s">
        <v>1077</v>
      </c>
    </row>
    <row r="74" spans="1:11">
      <c r="A74" s="217">
        <v>46289</v>
      </c>
      <c r="B74" t="s">
        <v>2458</v>
      </c>
      <c r="C74" t="s">
        <v>2344</v>
      </c>
      <c r="D74" t="s">
        <v>2481</v>
      </c>
      <c r="E74" t="s">
        <v>2759</v>
      </c>
      <c r="H74" t="s">
        <v>228</v>
      </c>
    </row>
    <row r="75" spans="1:11" ht="152.25">
      <c r="A75" s="217">
        <v>46289</v>
      </c>
      <c r="B75" t="s">
        <v>2458</v>
      </c>
      <c r="C75" t="s">
        <v>2318</v>
      </c>
      <c r="D75" t="s">
        <v>2383</v>
      </c>
      <c r="E75" t="s">
        <v>2886</v>
      </c>
      <c r="F75" t="s">
        <v>5998</v>
      </c>
      <c r="G75" s="218" t="s">
        <v>5999</v>
      </c>
      <c r="H75" t="s">
        <v>2888</v>
      </c>
      <c r="I75" t="s">
        <v>1460</v>
      </c>
    </row>
    <row r="76" spans="1:11">
      <c r="A76" s="217">
        <v>46290</v>
      </c>
      <c r="B76" t="s">
        <v>2458</v>
      </c>
      <c r="C76" t="s">
        <v>2318</v>
      </c>
      <c r="D76" t="s">
        <v>1080</v>
      </c>
      <c r="E76" t="s">
        <v>2534</v>
      </c>
      <c r="F76" t="s">
        <v>6000</v>
      </c>
      <c r="G76" t="s">
        <v>6001</v>
      </c>
      <c r="H76" t="s">
        <v>235</v>
      </c>
    </row>
    <row r="77" spans="1:11" ht="152.25">
      <c r="A77" s="217">
        <v>46290</v>
      </c>
      <c r="B77" t="s">
        <v>2490</v>
      </c>
      <c r="C77" t="s">
        <v>2318</v>
      </c>
      <c r="D77" t="s">
        <v>2352</v>
      </c>
      <c r="E77" t="s">
        <v>2891</v>
      </c>
      <c r="F77" t="s">
        <v>6002</v>
      </c>
      <c r="G77" s="218" t="s">
        <v>6003</v>
      </c>
      <c r="H77" t="s">
        <v>318</v>
      </c>
      <c r="I77" t="s">
        <v>1036</v>
      </c>
    </row>
    <row r="78" spans="1:11">
      <c r="A78" s="217">
        <v>46290</v>
      </c>
      <c r="B78" t="s">
        <v>2490</v>
      </c>
      <c r="C78" t="s">
        <v>2318</v>
      </c>
      <c r="D78" t="s">
        <v>1080</v>
      </c>
      <c r="E78" t="s">
        <v>2895</v>
      </c>
      <c r="H78" t="s">
        <v>228</v>
      </c>
    </row>
    <row r="79" spans="1:11" ht="45.75">
      <c r="A79" s="217">
        <v>46290</v>
      </c>
      <c r="B79" t="s">
        <v>2490</v>
      </c>
      <c r="C79" t="s">
        <v>2318</v>
      </c>
      <c r="D79" t="s">
        <v>1080</v>
      </c>
      <c r="E79" t="s">
        <v>2893</v>
      </c>
      <c r="F79" t="s">
        <v>6004</v>
      </c>
      <c r="G79" s="218" t="s">
        <v>6005</v>
      </c>
      <c r="H79" t="s">
        <v>228</v>
      </c>
      <c r="J79">
        <v>120</v>
      </c>
      <c r="K79">
        <v>150</v>
      </c>
    </row>
    <row r="80" spans="1:11">
      <c r="A80" s="217">
        <v>46290</v>
      </c>
      <c r="B80" t="s">
        <v>2490</v>
      </c>
      <c r="C80" t="s">
        <v>2318</v>
      </c>
      <c r="D80" t="s">
        <v>2376</v>
      </c>
      <c r="E80" t="s">
        <v>2897</v>
      </c>
      <c r="H80" t="s">
        <v>228</v>
      </c>
    </row>
    <row r="81" spans="1:9">
      <c r="A81" s="217">
        <v>46290</v>
      </c>
      <c r="B81" t="s">
        <v>2490</v>
      </c>
      <c r="C81" t="s">
        <v>2356</v>
      </c>
      <c r="D81" t="s">
        <v>2381</v>
      </c>
      <c r="E81" t="s">
        <v>2899</v>
      </c>
      <c r="F81" t="s">
        <v>6006</v>
      </c>
      <c r="G81" t="s">
        <v>6007</v>
      </c>
      <c r="H81" t="s">
        <v>1077</v>
      </c>
    </row>
    <row r="82" spans="1:9">
      <c r="A82" s="217">
        <v>46290</v>
      </c>
      <c r="B82" t="s">
        <v>2490</v>
      </c>
      <c r="C82" t="s">
        <v>2344</v>
      </c>
      <c r="D82" t="s">
        <v>2481</v>
      </c>
      <c r="E82" t="s">
        <v>2759</v>
      </c>
      <c r="H82" t="s">
        <v>228</v>
      </c>
    </row>
    <row r="83" spans="1:9">
      <c r="A83" s="217">
        <v>46290</v>
      </c>
      <c r="B83" t="s">
        <v>2490</v>
      </c>
      <c r="C83" t="s">
        <v>2318</v>
      </c>
      <c r="D83" t="s">
        <v>2383</v>
      </c>
      <c r="E83" t="s">
        <v>2901</v>
      </c>
      <c r="F83" t="s">
        <v>6008</v>
      </c>
      <c r="G83" t="s">
        <v>6009</v>
      </c>
      <c r="H83" t="s">
        <v>136</v>
      </c>
      <c r="I83" t="s">
        <v>160</v>
      </c>
    </row>
    <row r="84" spans="1:9">
      <c r="A84" s="217">
        <v>46290</v>
      </c>
      <c r="B84" t="s">
        <v>2490</v>
      </c>
      <c r="C84" t="s">
        <v>2318</v>
      </c>
      <c r="D84" t="s">
        <v>1080</v>
      </c>
      <c r="E84" t="s">
        <v>2564</v>
      </c>
      <c r="F84" t="s">
        <v>5965</v>
      </c>
      <c r="G84" t="s">
        <v>6010</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544" workbookViewId="0">
      <selection activeCell="F555" sqref="F555"/>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5512</v>
      </c>
      <c r="D1" s="39" t="s">
        <v>6011</v>
      </c>
      <c r="E1" s="39" t="s">
        <v>6012</v>
      </c>
      <c r="F1" s="39" t="s">
        <v>6013</v>
      </c>
      <c r="G1" s="39" t="s">
        <v>6014</v>
      </c>
      <c r="H1" s="39" t="s">
        <v>5883</v>
      </c>
      <c r="I1" s="39" t="s">
        <v>5884</v>
      </c>
      <c r="J1" s="39" t="s">
        <v>5425</v>
      </c>
    </row>
    <row r="2" spans="1:10" ht="15">
      <c r="A2" s="217">
        <v>46279</v>
      </c>
      <c r="B2" t="s">
        <v>62</v>
      </c>
      <c r="C2" t="s">
        <v>6015</v>
      </c>
      <c r="D2" t="s">
        <v>2916</v>
      </c>
      <c r="E2">
        <v>1</v>
      </c>
      <c r="F2" s="218" t="s">
        <v>6016</v>
      </c>
      <c r="G2" t="s">
        <v>2753</v>
      </c>
      <c r="H2" t="s">
        <v>5889</v>
      </c>
      <c r="I2" t="s">
        <v>5890</v>
      </c>
      <c r="J2" t="s">
        <v>1287</v>
      </c>
    </row>
    <row r="3" spans="1:10" ht="76.5">
      <c r="A3" s="217">
        <v>46279</v>
      </c>
      <c r="B3" t="s">
        <v>62</v>
      </c>
      <c r="C3" t="s">
        <v>6015</v>
      </c>
      <c r="D3" t="s">
        <v>2921</v>
      </c>
      <c r="E3">
        <v>5</v>
      </c>
      <c r="F3" s="218" t="s">
        <v>6017</v>
      </c>
      <c r="G3" t="s">
        <v>2753</v>
      </c>
      <c r="H3" t="s">
        <v>5889</v>
      </c>
      <c r="I3" t="s">
        <v>5890</v>
      </c>
      <c r="J3" t="s">
        <v>1287</v>
      </c>
    </row>
    <row r="4" spans="1:10" ht="45.75">
      <c r="A4" s="217">
        <v>46279</v>
      </c>
      <c r="B4" t="s">
        <v>62</v>
      </c>
      <c r="C4" t="s">
        <v>6015</v>
      </c>
      <c r="D4" t="s">
        <v>2925</v>
      </c>
      <c r="E4">
        <v>3</v>
      </c>
      <c r="F4" s="218" t="s">
        <v>6018</v>
      </c>
      <c r="G4" t="s">
        <v>2753</v>
      </c>
      <c r="H4" t="s">
        <v>5889</v>
      </c>
      <c r="I4" t="s">
        <v>5890</v>
      </c>
      <c r="J4" t="s">
        <v>1287</v>
      </c>
    </row>
    <row r="5" spans="1:10" ht="45.75">
      <c r="A5" s="217">
        <v>46279</v>
      </c>
      <c r="B5" t="s">
        <v>70</v>
      </c>
      <c r="C5" t="s">
        <v>6015</v>
      </c>
      <c r="D5" t="s">
        <v>2921</v>
      </c>
      <c r="E5">
        <v>3</v>
      </c>
      <c r="F5" s="218" t="s">
        <v>6019</v>
      </c>
      <c r="G5" t="s">
        <v>2753</v>
      </c>
      <c r="H5" t="s">
        <v>5889</v>
      </c>
      <c r="I5" t="s">
        <v>5890</v>
      </c>
      <c r="J5" t="s">
        <v>1287</v>
      </c>
    </row>
    <row r="6" spans="1:10" ht="15">
      <c r="A6" s="217">
        <v>46279</v>
      </c>
      <c r="B6" t="s">
        <v>70</v>
      </c>
      <c r="C6" t="s">
        <v>6015</v>
      </c>
      <c r="D6" t="s">
        <v>2960</v>
      </c>
      <c r="E6">
        <v>1</v>
      </c>
      <c r="F6" s="218" t="s">
        <v>6020</v>
      </c>
      <c r="G6" t="s">
        <v>2753</v>
      </c>
      <c r="H6" t="s">
        <v>5889</v>
      </c>
      <c r="I6" t="s">
        <v>5890</v>
      </c>
      <c r="J6" t="s">
        <v>1287</v>
      </c>
    </row>
    <row r="7" spans="1:10" ht="45.75">
      <c r="A7" s="217">
        <v>46279</v>
      </c>
      <c r="B7" t="s">
        <v>70</v>
      </c>
      <c r="C7" t="s">
        <v>6015</v>
      </c>
      <c r="D7" t="s">
        <v>2925</v>
      </c>
      <c r="E7">
        <v>3</v>
      </c>
      <c r="F7" s="218" t="s">
        <v>6021</v>
      </c>
      <c r="G7" t="s">
        <v>2753</v>
      </c>
      <c r="H7" t="s">
        <v>5889</v>
      </c>
      <c r="I7" t="s">
        <v>5890</v>
      </c>
      <c r="J7" t="s">
        <v>1287</v>
      </c>
    </row>
    <row r="8" spans="1:10" ht="30.75">
      <c r="A8" s="217">
        <v>46279</v>
      </c>
      <c r="B8" t="s">
        <v>71</v>
      </c>
      <c r="C8" t="s">
        <v>6015</v>
      </c>
      <c r="D8" t="s">
        <v>2921</v>
      </c>
      <c r="E8">
        <v>2</v>
      </c>
      <c r="F8" s="218" t="s">
        <v>6022</v>
      </c>
      <c r="G8" t="s">
        <v>2753</v>
      </c>
      <c r="H8" t="s">
        <v>5889</v>
      </c>
      <c r="I8" t="s">
        <v>5890</v>
      </c>
      <c r="J8" t="s">
        <v>1287</v>
      </c>
    </row>
    <row r="9" spans="1:10" ht="15">
      <c r="A9" s="217">
        <v>46279</v>
      </c>
      <c r="B9" t="s">
        <v>71</v>
      </c>
      <c r="C9" t="s">
        <v>6015</v>
      </c>
      <c r="D9" t="s">
        <v>2960</v>
      </c>
      <c r="E9">
        <v>1</v>
      </c>
      <c r="F9" s="218" t="s">
        <v>6023</v>
      </c>
      <c r="G9" t="s">
        <v>2753</v>
      </c>
      <c r="H9" t="s">
        <v>5889</v>
      </c>
      <c r="I9" t="s">
        <v>5890</v>
      </c>
      <c r="J9" t="s">
        <v>1287</v>
      </c>
    </row>
    <row r="10" spans="1:10" ht="15">
      <c r="A10" s="217">
        <v>46279</v>
      </c>
      <c r="B10" t="s">
        <v>73</v>
      </c>
      <c r="C10" t="s">
        <v>6015</v>
      </c>
      <c r="D10" t="s">
        <v>2960</v>
      </c>
      <c r="E10">
        <v>1</v>
      </c>
      <c r="F10" s="218" t="s">
        <v>6024</v>
      </c>
      <c r="G10" t="s">
        <v>2753</v>
      </c>
      <c r="H10" t="s">
        <v>5889</v>
      </c>
      <c r="I10" t="s">
        <v>5890</v>
      </c>
      <c r="J10" t="s">
        <v>1287</v>
      </c>
    </row>
    <row r="11" spans="1:10" ht="15">
      <c r="A11" s="217">
        <v>46279</v>
      </c>
      <c r="B11" t="s">
        <v>73</v>
      </c>
      <c r="C11" t="s">
        <v>6015</v>
      </c>
      <c r="D11" t="s">
        <v>2989</v>
      </c>
      <c r="E11">
        <v>1</v>
      </c>
      <c r="F11" s="218" t="s">
        <v>6025</v>
      </c>
      <c r="G11" t="s">
        <v>2753</v>
      </c>
      <c r="H11" t="s">
        <v>5889</v>
      </c>
      <c r="I11" t="s">
        <v>5890</v>
      </c>
      <c r="J11" t="s">
        <v>1287</v>
      </c>
    </row>
    <row r="12" spans="1:10" ht="15">
      <c r="A12" s="217">
        <v>46279</v>
      </c>
      <c r="B12" t="s">
        <v>73</v>
      </c>
      <c r="C12" t="s">
        <v>6015</v>
      </c>
      <c r="D12" t="s">
        <v>2921</v>
      </c>
      <c r="E12">
        <v>1</v>
      </c>
      <c r="F12" s="218" t="s">
        <v>6026</v>
      </c>
      <c r="G12" t="s">
        <v>2753</v>
      </c>
      <c r="H12" t="s">
        <v>5889</v>
      </c>
      <c r="I12" t="s">
        <v>5890</v>
      </c>
      <c r="J12" t="s">
        <v>1287</v>
      </c>
    </row>
    <row r="13" spans="1:10" ht="15">
      <c r="A13" s="217">
        <v>46279</v>
      </c>
      <c r="B13" t="s">
        <v>98</v>
      </c>
      <c r="C13" t="s">
        <v>6015</v>
      </c>
      <c r="D13" t="s">
        <v>2916</v>
      </c>
      <c r="E13">
        <v>1</v>
      </c>
      <c r="F13" s="218" t="s">
        <v>6027</v>
      </c>
      <c r="G13" t="s">
        <v>2753</v>
      </c>
      <c r="H13" t="s">
        <v>5889</v>
      </c>
      <c r="I13" t="s">
        <v>5890</v>
      </c>
      <c r="J13" t="s">
        <v>1287</v>
      </c>
    </row>
    <row r="14" spans="1:10" ht="15">
      <c r="A14" s="217">
        <v>46279</v>
      </c>
      <c r="B14" t="s">
        <v>7</v>
      </c>
      <c r="C14" t="s">
        <v>6015</v>
      </c>
      <c r="D14" t="s">
        <v>2925</v>
      </c>
      <c r="E14">
        <v>1</v>
      </c>
      <c r="F14" s="218" t="s">
        <v>6028</v>
      </c>
      <c r="G14" t="s">
        <v>2753</v>
      </c>
      <c r="H14" t="s">
        <v>5889</v>
      </c>
      <c r="I14" t="s">
        <v>5890</v>
      </c>
      <c r="J14" t="s">
        <v>1287</v>
      </c>
    </row>
    <row r="15" spans="1:10" ht="15">
      <c r="A15" s="217">
        <v>46279</v>
      </c>
      <c r="B15" t="s">
        <v>23</v>
      </c>
      <c r="C15" t="s">
        <v>6015</v>
      </c>
      <c r="D15" t="s">
        <v>2921</v>
      </c>
      <c r="E15">
        <v>1</v>
      </c>
      <c r="F15" s="218" t="s">
        <v>6029</v>
      </c>
      <c r="G15" t="s">
        <v>2753</v>
      </c>
      <c r="H15" t="s">
        <v>5889</v>
      </c>
      <c r="I15" t="s">
        <v>5890</v>
      </c>
      <c r="J15" t="s">
        <v>1287</v>
      </c>
    </row>
    <row r="16" spans="1:10" ht="60.75">
      <c r="A16" s="217">
        <v>46279</v>
      </c>
      <c r="B16" t="s">
        <v>50</v>
      </c>
      <c r="C16" t="s">
        <v>6015</v>
      </c>
      <c r="D16" t="s">
        <v>2921</v>
      </c>
      <c r="E16">
        <v>4</v>
      </c>
      <c r="F16" s="218" t="s">
        <v>6030</v>
      </c>
      <c r="G16" t="s">
        <v>2753</v>
      </c>
      <c r="H16" t="s">
        <v>5889</v>
      </c>
      <c r="I16" t="s">
        <v>5890</v>
      </c>
      <c r="J16" t="s">
        <v>1287</v>
      </c>
    </row>
    <row r="17" spans="1:10" ht="45.75">
      <c r="A17" s="217">
        <v>46279</v>
      </c>
      <c r="B17" t="s">
        <v>61</v>
      </c>
      <c r="C17" t="s">
        <v>6015</v>
      </c>
      <c r="D17" t="s">
        <v>2921</v>
      </c>
      <c r="E17">
        <v>3</v>
      </c>
      <c r="F17" s="218" t="s">
        <v>6031</v>
      </c>
      <c r="G17" t="s">
        <v>2753</v>
      </c>
      <c r="H17" t="s">
        <v>5889</v>
      </c>
      <c r="I17" t="s">
        <v>5890</v>
      </c>
      <c r="J17" t="s">
        <v>1287</v>
      </c>
    </row>
    <row r="18" spans="1:10" ht="30.75">
      <c r="A18" s="217">
        <v>46279</v>
      </c>
      <c r="B18" t="s">
        <v>74</v>
      </c>
      <c r="C18" t="s">
        <v>6015</v>
      </c>
      <c r="D18" t="s">
        <v>2921</v>
      </c>
      <c r="E18">
        <v>2</v>
      </c>
      <c r="F18" s="218" t="s">
        <v>6032</v>
      </c>
      <c r="G18" t="s">
        <v>2753</v>
      </c>
      <c r="H18" t="s">
        <v>5889</v>
      </c>
      <c r="I18" t="s">
        <v>5890</v>
      </c>
      <c r="J18" t="s">
        <v>1287</v>
      </c>
    </row>
    <row r="19" spans="1:10" ht="60.75">
      <c r="A19" s="217">
        <v>46279</v>
      </c>
      <c r="B19" t="s">
        <v>87</v>
      </c>
      <c r="C19" t="s">
        <v>6015</v>
      </c>
      <c r="D19" t="s">
        <v>2925</v>
      </c>
      <c r="E19">
        <v>4</v>
      </c>
      <c r="F19" s="218" t="s">
        <v>6033</v>
      </c>
      <c r="G19" t="s">
        <v>2753</v>
      </c>
      <c r="H19" t="s">
        <v>5889</v>
      </c>
      <c r="I19" t="s">
        <v>5890</v>
      </c>
      <c r="J19" t="s">
        <v>1287</v>
      </c>
    </row>
    <row r="20" spans="1:10" ht="15">
      <c r="A20" s="217">
        <v>46279</v>
      </c>
      <c r="B20" t="s">
        <v>87</v>
      </c>
      <c r="C20" t="s">
        <v>6015</v>
      </c>
      <c r="D20" t="s">
        <v>2960</v>
      </c>
      <c r="E20">
        <v>1</v>
      </c>
      <c r="F20" s="218" t="s">
        <v>6034</v>
      </c>
      <c r="G20" t="s">
        <v>2753</v>
      </c>
      <c r="H20" t="s">
        <v>5889</v>
      </c>
      <c r="I20" t="s">
        <v>5890</v>
      </c>
      <c r="J20" t="s">
        <v>1287</v>
      </c>
    </row>
    <row r="21" spans="1:10" ht="30.75">
      <c r="A21" s="217">
        <v>46279</v>
      </c>
      <c r="B21" t="s">
        <v>87</v>
      </c>
      <c r="C21" t="s">
        <v>6015</v>
      </c>
      <c r="D21" t="s">
        <v>2921</v>
      </c>
      <c r="E21">
        <v>2</v>
      </c>
      <c r="F21" s="218" t="s">
        <v>6035</v>
      </c>
      <c r="G21" t="s">
        <v>2753</v>
      </c>
      <c r="H21" t="s">
        <v>5889</v>
      </c>
      <c r="I21" t="s">
        <v>5890</v>
      </c>
      <c r="J21" t="s">
        <v>1287</v>
      </c>
    </row>
    <row r="22" spans="1:10" ht="15">
      <c r="A22" s="217">
        <v>46279</v>
      </c>
      <c r="B22" t="s">
        <v>88</v>
      </c>
      <c r="C22" t="s">
        <v>6015</v>
      </c>
      <c r="D22" t="s">
        <v>2925</v>
      </c>
      <c r="E22">
        <v>1</v>
      </c>
      <c r="F22" s="218" t="s">
        <v>6036</v>
      </c>
      <c r="G22" t="s">
        <v>2753</v>
      </c>
      <c r="H22" t="s">
        <v>5889</v>
      </c>
      <c r="I22" t="s">
        <v>5890</v>
      </c>
      <c r="J22" t="s">
        <v>1287</v>
      </c>
    </row>
    <row r="23" spans="1:10" ht="15">
      <c r="A23" s="217">
        <v>46279</v>
      </c>
      <c r="B23" t="s">
        <v>99</v>
      </c>
      <c r="C23" t="s">
        <v>6015</v>
      </c>
      <c r="D23" t="s">
        <v>2925</v>
      </c>
      <c r="E23">
        <v>1</v>
      </c>
      <c r="F23" s="218" t="s">
        <v>6037</v>
      </c>
      <c r="G23" t="s">
        <v>2753</v>
      </c>
      <c r="H23" t="s">
        <v>5889</v>
      </c>
      <c r="I23" t="s">
        <v>5890</v>
      </c>
      <c r="J23" t="s">
        <v>1287</v>
      </c>
    </row>
    <row r="24" spans="1:10" ht="30.75">
      <c r="A24" s="217">
        <v>46279</v>
      </c>
      <c r="B24" t="s">
        <v>99</v>
      </c>
      <c r="C24" t="s">
        <v>6015</v>
      </c>
      <c r="D24" t="s">
        <v>2921</v>
      </c>
      <c r="E24">
        <v>2</v>
      </c>
      <c r="F24" s="218" t="s">
        <v>6038</v>
      </c>
      <c r="G24" t="s">
        <v>2753</v>
      </c>
      <c r="H24" t="s">
        <v>5889</v>
      </c>
      <c r="I24" t="s">
        <v>5890</v>
      </c>
      <c r="J24" t="s">
        <v>1287</v>
      </c>
    </row>
    <row r="25" spans="1:10" ht="15">
      <c r="A25" s="217">
        <v>46279</v>
      </c>
      <c r="B25" t="s">
        <v>99</v>
      </c>
      <c r="C25" t="s">
        <v>6015</v>
      </c>
      <c r="D25" t="s">
        <v>3078</v>
      </c>
      <c r="E25">
        <v>1</v>
      </c>
      <c r="F25" s="218" t="s">
        <v>6039</v>
      </c>
      <c r="G25" t="s">
        <v>2753</v>
      </c>
      <c r="H25" t="s">
        <v>5889</v>
      </c>
      <c r="I25" t="s">
        <v>5890</v>
      </c>
      <c r="J25" t="s">
        <v>1287</v>
      </c>
    </row>
    <row r="26" spans="1:10" ht="15">
      <c r="A26" s="217">
        <v>46279</v>
      </c>
      <c r="B26" t="s">
        <v>62</v>
      </c>
      <c r="C26" t="s">
        <v>2383</v>
      </c>
      <c r="D26" t="s">
        <v>3104</v>
      </c>
      <c r="E26">
        <v>1</v>
      </c>
      <c r="F26" s="218" t="s">
        <v>6040</v>
      </c>
      <c r="G26" t="s">
        <v>2762</v>
      </c>
      <c r="H26" t="s">
        <v>6041</v>
      </c>
      <c r="I26" t="s">
        <v>6042</v>
      </c>
      <c r="J26" t="s">
        <v>228</v>
      </c>
    </row>
    <row r="27" spans="1:10" ht="15">
      <c r="A27" s="217">
        <v>46279</v>
      </c>
      <c r="B27" t="s">
        <v>7</v>
      </c>
      <c r="C27" t="s">
        <v>2383</v>
      </c>
      <c r="D27" t="s">
        <v>1330</v>
      </c>
      <c r="E27">
        <v>1</v>
      </c>
      <c r="F27" s="218" t="s">
        <v>6043</v>
      </c>
      <c r="G27" t="s">
        <v>2762</v>
      </c>
      <c r="H27" t="s">
        <v>6041</v>
      </c>
      <c r="I27" t="s">
        <v>6042</v>
      </c>
      <c r="J27" t="s">
        <v>228</v>
      </c>
    </row>
    <row r="28" spans="1:10" ht="15">
      <c r="A28" s="217">
        <v>46279</v>
      </c>
      <c r="B28" t="s">
        <v>7</v>
      </c>
      <c r="C28" t="s">
        <v>2383</v>
      </c>
      <c r="D28" t="s">
        <v>3342</v>
      </c>
      <c r="E28">
        <v>1</v>
      </c>
      <c r="F28" s="218" t="s">
        <v>3341</v>
      </c>
      <c r="G28" t="s">
        <v>2762</v>
      </c>
      <c r="H28" t="s">
        <v>6041</v>
      </c>
      <c r="I28" t="s">
        <v>6042</v>
      </c>
      <c r="J28" t="s">
        <v>228</v>
      </c>
    </row>
    <row r="29" spans="1:10" ht="15">
      <c r="A29" s="217">
        <v>46279</v>
      </c>
      <c r="B29" t="s">
        <v>4371</v>
      </c>
      <c r="C29" t="s">
        <v>2383</v>
      </c>
      <c r="D29" t="s">
        <v>3358</v>
      </c>
      <c r="E29">
        <v>1</v>
      </c>
      <c r="F29" s="218" t="s">
        <v>6044</v>
      </c>
      <c r="G29" t="s">
        <v>2762</v>
      </c>
      <c r="H29" t="s">
        <v>6041</v>
      </c>
      <c r="I29" t="s">
        <v>6042</v>
      </c>
      <c r="J29" t="s">
        <v>228</v>
      </c>
    </row>
    <row r="30" spans="1:10" ht="15">
      <c r="A30" s="217">
        <v>46279</v>
      </c>
      <c r="B30" t="s">
        <v>93</v>
      </c>
      <c r="C30" t="s">
        <v>2383</v>
      </c>
      <c r="D30" t="s">
        <v>3442</v>
      </c>
      <c r="E30">
        <v>1</v>
      </c>
      <c r="F30" s="218" t="s">
        <v>6045</v>
      </c>
      <c r="G30" t="s">
        <v>2762</v>
      </c>
      <c r="H30" t="s">
        <v>6041</v>
      </c>
      <c r="I30" t="s">
        <v>6042</v>
      </c>
      <c r="J30" t="s">
        <v>228</v>
      </c>
    </row>
    <row r="31" spans="1:10" ht="30.75">
      <c r="A31" s="217">
        <v>46280</v>
      </c>
      <c r="B31" t="s">
        <v>32</v>
      </c>
      <c r="C31" t="s">
        <v>6015</v>
      </c>
      <c r="D31" t="s">
        <v>3083</v>
      </c>
      <c r="E31">
        <v>2</v>
      </c>
      <c r="F31" s="218" t="s">
        <v>6046</v>
      </c>
      <c r="G31" t="s">
        <v>2411</v>
      </c>
      <c r="H31" t="s">
        <v>5901</v>
      </c>
      <c r="I31" t="s">
        <v>5902</v>
      </c>
      <c r="J31" t="s">
        <v>2413</v>
      </c>
    </row>
    <row r="32" spans="1:10" ht="30.75">
      <c r="A32" s="217">
        <v>46280</v>
      </c>
      <c r="B32" t="s">
        <v>32</v>
      </c>
      <c r="C32" t="s">
        <v>6015</v>
      </c>
      <c r="D32" t="s">
        <v>666</v>
      </c>
      <c r="E32">
        <v>2</v>
      </c>
      <c r="F32" s="218" t="s">
        <v>6047</v>
      </c>
      <c r="G32" t="s">
        <v>2415</v>
      </c>
      <c r="H32" t="s">
        <v>5903</v>
      </c>
      <c r="I32" t="s">
        <v>5904</v>
      </c>
      <c r="J32" t="s">
        <v>228</v>
      </c>
    </row>
    <row r="33" spans="1:10" ht="15">
      <c r="A33" s="217">
        <v>46280</v>
      </c>
      <c r="B33" t="s">
        <v>32</v>
      </c>
      <c r="C33" t="s">
        <v>6015</v>
      </c>
      <c r="D33" t="s">
        <v>3091</v>
      </c>
      <c r="E33">
        <v>1</v>
      </c>
      <c r="F33" s="218" t="s">
        <v>6048</v>
      </c>
      <c r="G33" t="s">
        <v>2415</v>
      </c>
      <c r="H33" t="s">
        <v>5903</v>
      </c>
      <c r="I33" t="s">
        <v>5904</v>
      </c>
      <c r="J33" t="s">
        <v>228</v>
      </c>
    </row>
    <row r="34" spans="1:10" ht="15">
      <c r="A34" s="217">
        <v>46280</v>
      </c>
      <c r="B34" t="s">
        <v>32</v>
      </c>
      <c r="C34" t="s">
        <v>6015</v>
      </c>
      <c r="D34" t="s">
        <v>1902</v>
      </c>
      <c r="E34">
        <v>1</v>
      </c>
      <c r="F34" s="218" t="s">
        <v>6049</v>
      </c>
      <c r="G34" t="s">
        <v>2415</v>
      </c>
      <c r="H34" t="s">
        <v>5903</v>
      </c>
      <c r="I34" t="s">
        <v>5904</v>
      </c>
      <c r="J34" t="s">
        <v>228</v>
      </c>
    </row>
    <row r="35" spans="1:10" ht="15">
      <c r="A35" s="217">
        <v>46280</v>
      </c>
      <c r="B35" t="s">
        <v>32</v>
      </c>
      <c r="C35" t="s">
        <v>6015</v>
      </c>
      <c r="D35" t="s">
        <v>214</v>
      </c>
      <c r="E35">
        <v>1</v>
      </c>
      <c r="F35" s="218" t="s">
        <v>6050</v>
      </c>
      <c r="G35" t="s">
        <v>2411</v>
      </c>
      <c r="H35" t="s">
        <v>5901</v>
      </c>
      <c r="I35" t="s">
        <v>5902</v>
      </c>
      <c r="J35" t="s">
        <v>2413</v>
      </c>
    </row>
    <row r="36" spans="1:10" ht="15">
      <c r="A36" s="217">
        <v>46280</v>
      </c>
      <c r="B36" t="s">
        <v>62</v>
      </c>
      <c r="C36" t="s">
        <v>6015</v>
      </c>
      <c r="D36" t="s">
        <v>2916</v>
      </c>
      <c r="E36">
        <v>1</v>
      </c>
      <c r="F36" s="218" t="s">
        <v>6016</v>
      </c>
      <c r="G36" t="s">
        <v>2766</v>
      </c>
      <c r="H36" t="s">
        <v>5905</v>
      </c>
      <c r="I36" t="s">
        <v>5906</v>
      </c>
      <c r="J36" t="s">
        <v>235</v>
      </c>
    </row>
    <row r="37" spans="1:10" ht="15">
      <c r="A37" s="217">
        <v>46280</v>
      </c>
      <c r="B37" t="s">
        <v>62</v>
      </c>
      <c r="C37" t="s">
        <v>6015</v>
      </c>
      <c r="D37" t="s">
        <v>3104</v>
      </c>
      <c r="E37">
        <v>1</v>
      </c>
      <c r="F37" s="218" t="s">
        <v>6040</v>
      </c>
      <c r="G37" t="s">
        <v>2415</v>
      </c>
      <c r="H37" t="s">
        <v>5903</v>
      </c>
      <c r="I37" t="s">
        <v>5904</v>
      </c>
      <c r="J37" t="s">
        <v>228</v>
      </c>
    </row>
    <row r="38" spans="1:10" ht="76.5">
      <c r="A38" s="217">
        <v>46280</v>
      </c>
      <c r="B38" t="s">
        <v>62</v>
      </c>
      <c r="C38" t="s">
        <v>6015</v>
      </c>
      <c r="D38" t="s">
        <v>2921</v>
      </c>
      <c r="E38">
        <v>5</v>
      </c>
      <c r="F38" s="218" t="s">
        <v>6017</v>
      </c>
      <c r="G38" t="s">
        <v>2766</v>
      </c>
      <c r="H38" t="s">
        <v>5905</v>
      </c>
      <c r="I38" t="s">
        <v>5906</v>
      </c>
      <c r="J38" t="s">
        <v>235</v>
      </c>
    </row>
    <row r="39" spans="1:10" ht="45.75">
      <c r="A39" s="217">
        <v>46280</v>
      </c>
      <c r="B39" t="s">
        <v>62</v>
      </c>
      <c r="C39" t="s">
        <v>6015</v>
      </c>
      <c r="D39" t="s">
        <v>214</v>
      </c>
      <c r="E39">
        <v>3</v>
      </c>
      <c r="F39" s="218" t="s">
        <v>6051</v>
      </c>
      <c r="G39" t="s">
        <v>2411</v>
      </c>
      <c r="H39" t="s">
        <v>5901</v>
      </c>
      <c r="I39" t="s">
        <v>5902</v>
      </c>
      <c r="J39" t="s">
        <v>2413</v>
      </c>
    </row>
    <row r="40" spans="1:10" ht="15">
      <c r="A40" s="217">
        <v>46280</v>
      </c>
      <c r="B40" t="s">
        <v>62</v>
      </c>
      <c r="C40" t="s">
        <v>6015</v>
      </c>
      <c r="D40" t="s">
        <v>3111</v>
      </c>
      <c r="E40">
        <v>1</v>
      </c>
      <c r="F40" s="218" t="s">
        <v>6052</v>
      </c>
      <c r="G40" t="s">
        <v>2415</v>
      </c>
      <c r="H40" t="s">
        <v>5903</v>
      </c>
      <c r="I40" t="s">
        <v>5904</v>
      </c>
      <c r="J40" t="s">
        <v>228</v>
      </c>
    </row>
    <row r="41" spans="1:10" ht="30.75">
      <c r="A41" s="217">
        <v>46280</v>
      </c>
      <c r="B41" t="s">
        <v>62</v>
      </c>
      <c r="C41" t="s">
        <v>6015</v>
      </c>
      <c r="D41" t="s">
        <v>666</v>
      </c>
      <c r="E41">
        <v>2</v>
      </c>
      <c r="F41" s="218" t="s">
        <v>6053</v>
      </c>
      <c r="G41" t="s">
        <v>2415</v>
      </c>
      <c r="H41" t="s">
        <v>5903</v>
      </c>
      <c r="I41" t="s">
        <v>5904</v>
      </c>
      <c r="J41" t="s">
        <v>228</v>
      </c>
    </row>
    <row r="42" spans="1:10" ht="30.75">
      <c r="A42" s="217">
        <v>46280</v>
      </c>
      <c r="B42" t="s">
        <v>62</v>
      </c>
      <c r="C42" t="s">
        <v>6015</v>
      </c>
      <c r="D42" t="s">
        <v>3115</v>
      </c>
      <c r="E42">
        <v>2</v>
      </c>
      <c r="F42" s="218" t="s">
        <v>6054</v>
      </c>
      <c r="G42" t="s">
        <v>2408</v>
      </c>
      <c r="H42" t="s">
        <v>5899</v>
      </c>
      <c r="I42" t="s">
        <v>5900</v>
      </c>
      <c r="J42" t="s">
        <v>1262</v>
      </c>
    </row>
    <row r="43" spans="1:10" ht="15">
      <c r="A43" s="217">
        <v>46280</v>
      </c>
      <c r="B43" t="s">
        <v>62</v>
      </c>
      <c r="C43" t="s">
        <v>6015</v>
      </c>
      <c r="D43" t="s">
        <v>3120</v>
      </c>
      <c r="E43">
        <v>1</v>
      </c>
      <c r="F43" s="218" t="s">
        <v>6055</v>
      </c>
      <c r="G43" t="s">
        <v>2415</v>
      </c>
      <c r="H43" t="s">
        <v>5903</v>
      </c>
      <c r="I43" t="s">
        <v>5904</v>
      </c>
      <c r="J43" t="s">
        <v>228</v>
      </c>
    </row>
    <row r="44" spans="1:10" ht="60.75">
      <c r="A44" s="217">
        <v>46280</v>
      </c>
      <c r="B44" t="s">
        <v>62</v>
      </c>
      <c r="C44" t="s">
        <v>6015</v>
      </c>
      <c r="D44" t="s">
        <v>3083</v>
      </c>
      <c r="E44">
        <v>4</v>
      </c>
      <c r="F44" s="218" t="s">
        <v>6056</v>
      </c>
      <c r="G44" t="s">
        <v>2411</v>
      </c>
      <c r="H44" t="s">
        <v>5901</v>
      </c>
      <c r="I44" t="s">
        <v>5902</v>
      </c>
      <c r="J44" t="s">
        <v>2413</v>
      </c>
    </row>
    <row r="45" spans="1:10" ht="15">
      <c r="A45" s="217">
        <v>46280</v>
      </c>
      <c r="B45" t="s">
        <v>62</v>
      </c>
      <c r="C45" t="s">
        <v>6015</v>
      </c>
      <c r="D45" t="s">
        <v>3127</v>
      </c>
      <c r="E45">
        <v>1</v>
      </c>
      <c r="F45" s="218" t="s">
        <v>6057</v>
      </c>
      <c r="G45" t="s">
        <v>2411</v>
      </c>
      <c r="H45" t="s">
        <v>5901</v>
      </c>
      <c r="I45" t="s">
        <v>5902</v>
      </c>
      <c r="J45" t="s">
        <v>2413</v>
      </c>
    </row>
    <row r="46" spans="1:10" ht="15">
      <c r="A46" s="217">
        <v>46280</v>
      </c>
      <c r="B46" t="s">
        <v>62</v>
      </c>
      <c r="C46" t="s">
        <v>6015</v>
      </c>
      <c r="D46" t="s">
        <v>1330</v>
      </c>
      <c r="E46">
        <v>1</v>
      </c>
      <c r="F46" s="218" t="s">
        <v>6058</v>
      </c>
      <c r="G46" t="s">
        <v>2408</v>
      </c>
      <c r="H46" t="s">
        <v>5899</v>
      </c>
      <c r="I46" t="s">
        <v>5900</v>
      </c>
      <c r="J46" t="s">
        <v>1262</v>
      </c>
    </row>
    <row r="47" spans="1:10" ht="45.75">
      <c r="A47" s="217">
        <v>46280</v>
      </c>
      <c r="B47" t="s">
        <v>66</v>
      </c>
      <c r="C47" t="s">
        <v>6015</v>
      </c>
      <c r="D47" t="s">
        <v>666</v>
      </c>
      <c r="E47">
        <v>3</v>
      </c>
      <c r="F47" s="218" t="s">
        <v>6059</v>
      </c>
      <c r="G47" t="s">
        <v>2415</v>
      </c>
      <c r="H47" t="s">
        <v>5903</v>
      </c>
      <c r="I47" t="s">
        <v>5904</v>
      </c>
      <c r="J47" t="s">
        <v>228</v>
      </c>
    </row>
    <row r="48" spans="1:10" ht="106.5">
      <c r="A48" s="217">
        <v>46280</v>
      </c>
      <c r="B48" t="s">
        <v>66</v>
      </c>
      <c r="C48" t="s">
        <v>6015</v>
      </c>
      <c r="D48" t="s">
        <v>214</v>
      </c>
      <c r="E48">
        <v>7</v>
      </c>
      <c r="F48" s="218" t="s">
        <v>6060</v>
      </c>
      <c r="G48" t="s">
        <v>2411</v>
      </c>
      <c r="H48" t="s">
        <v>5901</v>
      </c>
      <c r="I48" t="s">
        <v>5902</v>
      </c>
      <c r="J48" t="s">
        <v>2413</v>
      </c>
    </row>
    <row r="49" spans="1:10" ht="15">
      <c r="A49" s="217">
        <v>46280</v>
      </c>
      <c r="B49" t="s">
        <v>66</v>
      </c>
      <c r="C49" t="s">
        <v>6015</v>
      </c>
      <c r="D49" t="s">
        <v>3147</v>
      </c>
      <c r="E49">
        <v>1</v>
      </c>
      <c r="F49" s="218" t="s">
        <v>6061</v>
      </c>
      <c r="G49" t="s">
        <v>2411</v>
      </c>
      <c r="H49" t="s">
        <v>5901</v>
      </c>
      <c r="I49" t="s">
        <v>5902</v>
      </c>
      <c r="J49" t="s">
        <v>2413</v>
      </c>
    </row>
    <row r="50" spans="1:10" ht="15">
      <c r="A50" s="217">
        <v>46280</v>
      </c>
      <c r="B50" t="s">
        <v>66</v>
      </c>
      <c r="C50" t="s">
        <v>6015</v>
      </c>
      <c r="D50" t="s">
        <v>3150</v>
      </c>
      <c r="E50">
        <v>1</v>
      </c>
      <c r="F50" s="218" t="s">
        <v>6062</v>
      </c>
      <c r="G50" t="s">
        <v>2411</v>
      </c>
      <c r="H50" t="s">
        <v>5901</v>
      </c>
      <c r="I50" t="s">
        <v>5902</v>
      </c>
      <c r="J50" t="s">
        <v>2413</v>
      </c>
    </row>
    <row r="51" spans="1:10" ht="15">
      <c r="A51" s="217">
        <v>46280</v>
      </c>
      <c r="B51" t="s">
        <v>66</v>
      </c>
      <c r="C51" t="s">
        <v>6015</v>
      </c>
      <c r="D51" t="s">
        <v>3083</v>
      </c>
      <c r="E51">
        <v>1</v>
      </c>
      <c r="F51" s="218" t="s">
        <v>6063</v>
      </c>
      <c r="G51" t="s">
        <v>2411</v>
      </c>
      <c r="H51" t="s">
        <v>5901</v>
      </c>
      <c r="I51" t="s">
        <v>5902</v>
      </c>
      <c r="J51" t="s">
        <v>2413</v>
      </c>
    </row>
    <row r="52" spans="1:10" ht="15">
      <c r="A52" s="217">
        <v>46280</v>
      </c>
      <c r="B52" t="s">
        <v>66</v>
      </c>
      <c r="C52" t="s">
        <v>6015</v>
      </c>
      <c r="D52" t="s">
        <v>3164</v>
      </c>
      <c r="E52">
        <v>1</v>
      </c>
      <c r="F52" s="218" t="s">
        <v>6064</v>
      </c>
      <c r="G52" t="s">
        <v>2411</v>
      </c>
      <c r="H52" t="s">
        <v>5901</v>
      </c>
      <c r="I52" t="s">
        <v>5902</v>
      </c>
      <c r="J52" t="s">
        <v>2413</v>
      </c>
    </row>
    <row r="53" spans="1:10" ht="30.75">
      <c r="A53" s="217">
        <v>46280</v>
      </c>
      <c r="B53" t="s">
        <v>70</v>
      </c>
      <c r="C53" t="s">
        <v>6015</v>
      </c>
      <c r="D53" t="s">
        <v>3083</v>
      </c>
      <c r="E53">
        <v>2</v>
      </c>
      <c r="F53" s="218" t="s">
        <v>6065</v>
      </c>
      <c r="G53" t="s">
        <v>2411</v>
      </c>
      <c r="H53" t="s">
        <v>5901</v>
      </c>
      <c r="I53" t="s">
        <v>5902</v>
      </c>
      <c r="J53" t="s">
        <v>2413</v>
      </c>
    </row>
    <row r="54" spans="1:10" ht="15">
      <c r="A54" s="217">
        <v>46280</v>
      </c>
      <c r="B54" t="s">
        <v>70</v>
      </c>
      <c r="C54" t="s">
        <v>6015</v>
      </c>
      <c r="D54" t="s">
        <v>3172</v>
      </c>
      <c r="E54">
        <v>1</v>
      </c>
      <c r="F54" s="218" t="s">
        <v>6066</v>
      </c>
      <c r="G54" t="s">
        <v>2415</v>
      </c>
      <c r="H54" t="s">
        <v>5903</v>
      </c>
      <c r="I54" t="s">
        <v>5904</v>
      </c>
      <c r="J54" t="s">
        <v>228</v>
      </c>
    </row>
    <row r="55" spans="1:10" ht="15">
      <c r="A55" s="217">
        <v>46280</v>
      </c>
      <c r="B55" t="s">
        <v>70</v>
      </c>
      <c r="C55" t="s">
        <v>6015</v>
      </c>
      <c r="D55" t="s">
        <v>3175</v>
      </c>
      <c r="E55">
        <v>1</v>
      </c>
      <c r="F55" s="218" t="s">
        <v>6067</v>
      </c>
      <c r="G55" t="s">
        <v>2411</v>
      </c>
      <c r="H55" t="s">
        <v>5901</v>
      </c>
      <c r="I55" t="s">
        <v>5902</v>
      </c>
      <c r="J55" t="s">
        <v>2413</v>
      </c>
    </row>
    <row r="56" spans="1:10" ht="45.75">
      <c r="A56" s="217">
        <v>46280</v>
      </c>
      <c r="B56" t="s">
        <v>70</v>
      </c>
      <c r="C56" t="s">
        <v>6015</v>
      </c>
      <c r="D56" t="s">
        <v>2921</v>
      </c>
      <c r="E56">
        <v>3</v>
      </c>
      <c r="F56" s="218" t="s">
        <v>6019</v>
      </c>
      <c r="G56" t="s">
        <v>2766</v>
      </c>
      <c r="H56" t="s">
        <v>5905</v>
      </c>
      <c r="I56" t="s">
        <v>5906</v>
      </c>
      <c r="J56" t="s">
        <v>235</v>
      </c>
    </row>
    <row r="57" spans="1:10" ht="15">
      <c r="A57" s="217">
        <v>46280</v>
      </c>
      <c r="B57" t="s">
        <v>70</v>
      </c>
      <c r="C57" t="s">
        <v>6015</v>
      </c>
      <c r="D57" t="s">
        <v>2960</v>
      </c>
      <c r="E57">
        <v>1</v>
      </c>
      <c r="F57" s="218" t="s">
        <v>6020</v>
      </c>
      <c r="G57" t="s">
        <v>2766</v>
      </c>
      <c r="H57" t="s">
        <v>5905</v>
      </c>
      <c r="I57" t="s">
        <v>5906</v>
      </c>
      <c r="J57" t="s">
        <v>235</v>
      </c>
    </row>
    <row r="58" spans="1:10" ht="30.75">
      <c r="A58" s="217">
        <v>46280</v>
      </c>
      <c r="B58" t="s">
        <v>70</v>
      </c>
      <c r="C58" t="s">
        <v>6015</v>
      </c>
      <c r="D58" t="s">
        <v>214</v>
      </c>
      <c r="E58">
        <v>2</v>
      </c>
      <c r="F58" s="218" t="s">
        <v>6068</v>
      </c>
      <c r="G58" t="s">
        <v>2411</v>
      </c>
      <c r="H58" t="s">
        <v>5901</v>
      </c>
      <c r="I58" t="s">
        <v>5902</v>
      </c>
      <c r="J58" t="s">
        <v>2413</v>
      </c>
    </row>
    <row r="59" spans="1:10" ht="15">
      <c r="A59" s="217">
        <v>46280</v>
      </c>
      <c r="B59" t="s">
        <v>70</v>
      </c>
      <c r="C59" t="s">
        <v>6015</v>
      </c>
      <c r="D59" t="s">
        <v>3182</v>
      </c>
      <c r="E59">
        <v>1</v>
      </c>
      <c r="F59" s="218" t="s">
        <v>6069</v>
      </c>
      <c r="G59" t="s">
        <v>2415</v>
      </c>
      <c r="H59" t="s">
        <v>5903</v>
      </c>
      <c r="I59" t="s">
        <v>5904</v>
      </c>
      <c r="J59" t="s">
        <v>228</v>
      </c>
    </row>
    <row r="60" spans="1:10" ht="30.75">
      <c r="A60" s="217">
        <v>46280</v>
      </c>
      <c r="B60" t="s">
        <v>70</v>
      </c>
      <c r="C60" t="s">
        <v>6015</v>
      </c>
      <c r="D60" t="s">
        <v>666</v>
      </c>
      <c r="E60">
        <v>2</v>
      </c>
      <c r="F60" s="218" t="s">
        <v>6070</v>
      </c>
      <c r="G60" t="s">
        <v>2415</v>
      </c>
      <c r="H60" t="s">
        <v>5903</v>
      </c>
      <c r="I60" t="s">
        <v>5904</v>
      </c>
      <c r="J60" t="s">
        <v>228</v>
      </c>
    </row>
    <row r="61" spans="1:10" ht="15">
      <c r="A61" s="217">
        <v>46280</v>
      </c>
      <c r="B61" t="s">
        <v>70</v>
      </c>
      <c r="C61" t="s">
        <v>6015</v>
      </c>
      <c r="D61" t="s">
        <v>2965</v>
      </c>
      <c r="E61">
        <v>1</v>
      </c>
      <c r="F61" s="218" t="s">
        <v>6071</v>
      </c>
      <c r="G61" t="s">
        <v>2411</v>
      </c>
      <c r="H61" t="s">
        <v>5901</v>
      </c>
      <c r="I61" t="s">
        <v>5902</v>
      </c>
      <c r="J61" t="s">
        <v>2413</v>
      </c>
    </row>
    <row r="62" spans="1:10" ht="15">
      <c r="A62" s="217">
        <v>46280</v>
      </c>
      <c r="B62" t="s">
        <v>70</v>
      </c>
      <c r="C62" t="s">
        <v>6015</v>
      </c>
      <c r="D62" t="s">
        <v>1330</v>
      </c>
      <c r="E62">
        <v>1</v>
      </c>
      <c r="F62" s="218" t="s">
        <v>6072</v>
      </c>
      <c r="G62" t="s">
        <v>2408</v>
      </c>
      <c r="H62" t="s">
        <v>5899</v>
      </c>
      <c r="I62" t="s">
        <v>5900</v>
      </c>
      <c r="J62" t="s">
        <v>1262</v>
      </c>
    </row>
    <row r="63" spans="1:10" ht="76.5">
      <c r="A63" s="217">
        <v>46280</v>
      </c>
      <c r="B63" t="s">
        <v>71</v>
      </c>
      <c r="C63" t="s">
        <v>6015</v>
      </c>
      <c r="D63" t="s">
        <v>214</v>
      </c>
      <c r="E63">
        <v>5</v>
      </c>
      <c r="F63" s="218" t="s">
        <v>6073</v>
      </c>
      <c r="G63" t="s">
        <v>2411</v>
      </c>
      <c r="H63" t="s">
        <v>5901</v>
      </c>
      <c r="I63" t="s">
        <v>5902</v>
      </c>
      <c r="J63" t="s">
        <v>2413</v>
      </c>
    </row>
    <row r="64" spans="1:10" ht="30.75">
      <c r="A64" s="217">
        <v>46280</v>
      </c>
      <c r="B64" t="s">
        <v>71</v>
      </c>
      <c r="C64" t="s">
        <v>6015</v>
      </c>
      <c r="D64" t="s">
        <v>666</v>
      </c>
      <c r="E64">
        <v>2</v>
      </c>
      <c r="F64" s="218" t="s">
        <v>6074</v>
      </c>
      <c r="G64" t="s">
        <v>2415</v>
      </c>
      <c r="H64" t="s">
        <v>5903</v>
      </c>
      <c r="I64" t="s">
        <v>5904</v>
      </c>
      <c r="J64" t="s">
        <v>228</v>
      </c>
    </row>
    <row r="65" spans="1:10" ht="30.75">
      <c r="A65" s="217">
        <v>46280</v>
      </c>
      <c r="B65" t="s">
        <v>71</v>
      </c>
      <c r="C65" t="s">
        <v>6015</v>
      </c>
      <c r="D65" t="s">
        <v>2921</v>
      </c>
      <c r="E65">
        <v>2</v>
      </c>
      <c r="F65" s="218" t="s">
        <v>6022</v>
      </c>
      <c r="G65" t="s">
        <v>2766</v>
      </c>
      <c r="H65" t="s">
        <v>5905</v>
      </c>
      <c r="I65" t="s">
        <v>5906</v>
      </c>
      <c r="J65" t="s">
        <v>235</v>
      </c>
    </row>
    <row r="66" spans="1:10" ht="60.75">
      <c r="A66" s="217">
        <v>46280</v>
      </c>
      <c r="B66" t="s">
        <v>71</v>
      </c>
      <c r="C66" t="s">
        <v>6015</v>
      </c>
      <c r="D66" t="s">
        <v>3083</v>
      </c>
      <c r="E66">
        <v>4</v>
      </c>
      <c r="F66" s="218" t="s">
        <v>6075</v>
      </c>
      <c r="G66" t="s">
        <v>2411</v>
      </c>
      <c r="H66" t="s">
        <v>5901</v>
      </c>
      <c r="I66" t="s">
        <v>5902</v>
      </c>
      <c r="J66" t="s">
        <v>2413</v>
      </c>
    </row>
    <row r="67" spans="1:10" ht="15">
      <c r="A67" s="217">
        <v>46280</v>
      </c>
      <c r="B67" t="s">
        <v>71</v>
      </c>
      <c r="C67" t="s">
        <v>6015</v>
      </c>
      <c r="D67" t="s">
        <v>2960</v>
      </c>
      <c r="E67">
        <v>1</v>
      </c>
      <c r="F67" s="218" t="s">
        <v>6023</v>
      </c>
      <c r="G67" t="s">
        <v>2766</v>
      </c>
      <c r="H67" t="s">
        <v>5905</v>
      </c>
      <c r="I67" t="s">
        <v>5906</v>
      </c>
      <c r="J67" t="s">
        <v>235</v>
      </c>
    </row>
    <row r="68" spans="1:10" ht="15">
      <c r="A68" s="217">
        <v>46280</v>
      </c>
      <c r="B68" t="s">
        <v>71</v>
      </c>
      <c r="C68" t="s">
        <v>6015</v>
      </c>
      <c r="D68" t="s">
        <v>3209</v>
      </c>
      <c r="E68">
        <v>1</v>
      </c>
      <c r="F68" s="218" t="s">
        <v>6076</v>
      </c>
      <c r="G68" t="s">
        <v>2411</v>
      </c>
      <c r="H68" t="s">
        <v>5901</v>
      </c>
      <c r="I68" t="s">
        <v>5902</v>
      </c>
      <c r="J68" t="s">
        <v>2413</v>
      </c>
    </row>
    <row r="69" spans="1:10" ht="15">
      <c r="A69" s="217">
        <v>46280</v>
      </c>
      <c r="B69" t="s">
        <v>71</v>
      </c>
      <c r="C69" t="s">
        <v>6015</v>
      </c>
      <c r="D69" t="s">
        <v>3214</v>
      </c>
      <c r="E69">
        <v>1</v>
      </c>
      <c r="F69" s="218" t="s">
        <v>6077</v>
      </c>
      <c r="G69" t="s">
        <v>2411</v>
      </c>
      <c r="H69" t="s">
        <v>5901</v>
      </c>
      <c r="I69" t="s">
        <v>5902</v>
      </c>
      <c r="J69" t="s">
        <v>2413</v>
      </c>
    </row>
    <row r="70" spans="1:10" ht="15">
      <c r="A70" s="217">
        <v>46280</v>
      </c>
      <c r="B70" t="s">
        <v>71</v>
      </c>
      <c r="C70" t="s">
        <v>6015</v>
      </c>
      <c r="D70" t="s">
        <v>3221</v>
      </c>
      <c r="E70">
        <v>1</v>
      </c>
      <c r="F70" s="218" t="s">
        <v>3220</v>
      </c>
      <c r="G70" t="s">
        <v>2415</v>
      </c>
      <c r="H70" t="s">
        <v>5903</v>
      </c>
      <c r="I70" t="s">
        <v>5904</v>
      </c>
      <c r="J70" t="s">
        <v>228</v>
      </c>
    </row>
    <row r="71" spans="1:10" ht="15">
      <c r="A71" s="217">
        <v>46280</v>
      </c>
      <c r="B71" t="s">
        <v>71</v>
      </c>
      <c r="C71" t="s">
        <v>6015</v>
      </c>
      <c r="D71" t="s">
        <v>1330</v>
      </c>
      <c r="E71">
        <v>1</v>
      </c>
      <c r="F71" s="218" t="s">
        <v>6078</v>
      </c>
      <c r="G71" t="s">
        <v>2408</v>
      </c>
      <c r="H71" t="s">
        <v>5899</v>
      </c>
      <c r="I71" t="s">
        <v>5900</v>
      </c>
      <c r="J71" t="s">
        <v>1262</v>
      </c>
    </row>
    <row r="72" spans="1:10" ht="45.75">
      <c r="A72" s="217">
        <v>46280</v>
      </c>
      <c r="B72" t="s">
        <v>73</v>
      </c>
      <c r="C72" t="s">
        <v>6015</v>
      </c>
      <c r="D72" t="s">
        <v>666</v>
      </c>
      <c r="E72">
        <v>3</v>
      </c>
      <c r="F72" s="218" t="s">
        <v>6079</v>
      </c>
      <c r="G72" t="s">
        <v>2415</v>
      </c>
      <c r="H72" t="s">
        <v>5903</v>
      </c>
      <c r="I72" t="s">
        <v>5904</v>
      </c>
      <c r="J72" t="s">
        <v>228</v>
      </c>
    </row>
    <row r="73" spans="1:10" ht="152.25">
      <c r="A73" s="217">
        <v>46280</v>
      </c>
      <c r="B73" t="s">
        <v>73</v>
      </c>
      <c r="C73" t="s">
        <v>6015</v>
      </c>
      <c r="D73" t="s">
        <v>3083</v>
      </c>
      <c r="E73">
        <v>10</v>
      </c>
      <c r="F73" s="218" t="s">
        <v>6080</v>
      </c>
      <c r="G73" t="s">
        <v>2411</v>
      </c>
      <c r="H73" t="s">
        <v>5901</v>
      </c>
      <c r="I73" t="s">
        <v>5902</v>
      </c>
      <c r="J73" t="s">
        <v>2413</v>
      </c>
    </row>
    <row r="74" spans="1:10" ht="15">
      <c r="A74" s="217">
        <v>46280</v>
      </c>
      <c r="B74" t="s">
        <v>73</v>
      </c>
      <c r="C74" t="s">
        <v>6015</v>
      </c>
      <c r="D74" t="s">
        <v>3230</v>
      </c>
      <c r="E74">
        <v>1</v>
      </c>
      <c r="F74" s="218" t="s">
        <v>6081</v>
      </c>
      <c r="G74" t="s">
        <v>2415</v>
      </c>
      <c r="H74" t="s">
        <v>5903</v>
      </c>
      <c r="I74" t="s">
        <v>5904</v>
      </c>
      <c r="J74" t="s">
        <v>228</v>
      </c>
    </row>
    <row r="75" spans="1:10" ht="60.75">
      <c r="A75" s="217">
        <v>46280</v>
      </c>
      <c r="B75" t="s">
        <v>73</v>
      </c>
      <c r="C75" t="s">
        <v>6015</v>
      </c>
      <c r="D75" t="s">
        <v>214</v>
      </c>
      <c r="E75">
        <v>4</v>
      </c>
      <c r="F75" s="218" t="s">
        <v>6082</v>
      </c>
      <c r="G75" t="s">
        <v>2411</v>
      </c>
      <c r="H75" t="s">
        <v>5901</v>
      </c>
      <c r="I75" t="s">
        <v>5902</v>
      </c>
      <c r="J75" t="s">
        <v>2413</v>
      </c>
    </row>
    <row r="76" spans="1:10" ht="15">
      <c r="A76" s="217">
        <v>46280</v>
      </c>
      <c r="B76" t="s">
        <v>73</v>
      </c>
      <c r="C76" t="s">
        <v>6015</v>
      </c>
      <c r="D76" t="s">
        <v>2960</v>
      </c>
      <c r="E76">
        <v>1</v>
      </c>
      <c r="F76" s="218" t="s">
        <v>6024</v>
      </c>
      <c r="G76" t="s">
        <v>2766</v>
      </c>
      <c r="H76" t="s">
        <v>5905</v>
      </c>
      <c r="I76" t="s">
        <v>5906</v>
      </c>
      <c r="J76" t="s">
        <v>235</v>
      </c>
    </row>
    <row r="77" spans="1:10" ht="30.75">
      <c r="A77" s="217">
        <v>46280</v>
      </c>
      <c r="B77" t="s">
        <v>73</v>
      </c>
      <c r="C77" t="s">
        <v>6015</v>
      </c>
      <c r="D77" t="s">
        <v>3239</v>
      </c>
      <c r="E77">
        <v>2</v>
      </c>
      <c r="F77" s="218" t="s">
        <v>6083</v>
      </c>
      <c r="G77" t="s">
        <v>2415</v>
      </c>
      <c r="H77" t="s">
        <v>5903</v>
      </c>
      <c r="I77" t="s">
        <v>5904</v>
      </c>
      <c r="J77" t="s">
        <v>228</v>
      </c>
    </row>
    <row r="78" spans="1:10" ht="15">
      <c r="A78" s="217">
        <v>46280</v>
      </c>
      <c r="B78" t="s">
        <v>73</v>
      </c>
      <c r="C78" t="s">
        <v>6015</v>
      </c>
      <c r="D78" t="s">
        <v>2989</v>
      </c>
      <c r="E78">
        <v>1</v>
      </c>
      <c r="F78" s="218" t="s">
        <v>6025</v>
      </c>
      <c r="G78" t="s">
        <v>2766</v>
      </c>
      <c r="H78" t="s">
        <v>5905</v>
      </c>
      <c r="I78" t="s">
        <v>5906</v>
      </c>
      <c r="J78" t="s">
        <v>235</v>
      </c>
    </row>
    <row r="79" spans="1:10" ht="15">
      <c r="A79" s="217">
        <v>46280</v>
      </c>
      <c r="B79" t="s">
        <v>73</v>
      </c>
      <c r="C79" t="s">
        <v>6015</v>
      </c>
      <c r="D79" t="s">
        <v>2921</v>
      </c>
      <c r="E79">
        <v>1</v>
      </c>
      <c r="F79" s="218" t="s">
        <v>6026</v>
      </c>
      <c r="G79" t="s">
        <v>2766</v>
      </c>
      <c r="H79" t="s">
        <v>5905</v>
      </c>
      <c r="I79" t="s">
        <v>5906</v>
      </c>
      <c r="J79" t="s">
        <v>235</v>
      </c>
    </row>
    <row r="80" spans="1:10" ht="15">
      <c r="A80" s="217">
        <v>46280</v>
      </c>
      <c r="B80" t="s">
        <v>73</v>
      </c>
      <c r="C80" t="s">
        <v>6015</v>
      </c>
      <c r="D80" t="s">
        <v>3263</v>
      </c>
      <c r="E80">
        <v>1</v>
      </c>
      <c r="F80" s="218" t="s">
        <v>6084</v>
      </c>
      <c r="G80" t="s">
        <v>2415</v>
      </c>
      <c r="H80" t="s">
        <v>5903</v>
      </c>
      <c r="I80" t="s">
        <v>5904</v>
      </c>
      <c r="J80" t="s">
        <v>228</v>
      </c>
    </row>
    <row r="81" spans="1:10" ht="15">
      <c r="A81" s="217">
        <v>46280</v>
      </c>
      <c r="B81" t="s">
        <v>73</v>
      </c>
      <c r="C81" t="s">
        <v>6015</v>
      </c>
      <c r="D81" t="s">
        <v>3268</v>
      </c>
      <c r="E81">
        <v>1</v>
      </c>
      <c r="F81" s="218" t="s">
        <v>6085</v>
      </c>
      <c r="G81" t="s">
        <v>2408</v>
      </c>
      <c r="H81" t="s">
        <v>5899</v>
      </c>
      <c r="I81" t="s">
        <v>5900</v>
      </c>
      <c r="J81" t="s">
        <v>1262</v>
      </c>
    </row>
    <row r="82" spans="1:10" ht="121.5">
      <c r="A82" s="217">
        <v>46280</v>
      </c>
      <c r="B82" t="s">
        <v>79</v>
      </c>
      <c r="C82" t="s">
        <v>6015</v>
      </c>
      <c r="D82" t="s">
        <v>214</v>
      </c>
      <c r="E82">
        <v>8</v>
      </c>
      <c r="F82" s="218" t="s">
        <v>6086</v>
      </c>
      <c r="G82" t="s">
        <v>2411</v>
      </c>
      <c r="H82" t="s">
        <v>5901</v>
      </c>
      <c r="I82" t="s">
        <v>5902</v>
      </c>
      <c r="J82" t="s">
        <v>2413</v>
      </c>
    </row>
    <row r="83" spans="1:10" ht="60.75">
      <c r="A83" s="217">
        <v>46280</v>
      </c>
      <c r="B83" t="s">
        <v>79</v>
      </c>
      <c r="C83" t="s">
        <v>6015</v>
      </c>
      <c r="D83" t="s">
        <v>3083</v>
      </c>
      <c r="E83">
        <v>4</v>
      </c>
      <c r="F83" s="218" t="s">
        <v>6087</v>
      </c>
      <c r="G83" t="s">
        <v>2411</v>
      </c>
      <c r="H83" t="s">
        <v>5901</v>
      </c>
      <c r="I83" t="s">
        <v>5902</v>
      </c>
      <c r="J83" t="s">
        <v>2413</v>
      </c>
    </row>
    <row r="84" spans="1:10" ht="15">
      <c r="A84" s="217">
        <v>46280</v>
      </c>
      <c r="B84" t="s">
        <v>79</v>
      </c>
      <c r="C84" t="s">
        <v>6015</v>
      </c>
      <c r="D84" t="s">
        <v>666</v>
      </c>
      <c r="E84">
        <v>1</v>
      </c>
      <c r="F84" s="218" t="s">
        <v>6088</v>
      </c>
      <c r="G84" t="s">
        <v>2415</v>
      </c>
      <c r="H84" t="s">
        <v>5903</v>
      </c>
      <c r="I84" t="s">
        <v>5904</v>
      </c>
      <c r="J84" t="s">
        <v>228</v>
      </c>
    </row>
    <row r="85" spans="1:10" ht="15">
      <c r="A85" s="217">
        <v>46280</v>
      </c>
      <c r="B85" t="s">
        <v>79</v>
      </c>
      <c r="C85" t="s">
        <v>6015</v>
      </c>
      <c r="D85" t="s">
        <v>3297</v>
      </c>
      <c r="E85">
        <v>1</v>
      </c>
      <c r="F85" s="218" t="s">
        <v>6089</v>
      </c>
      <c r="G85" t="s">
        <v>2411</v>
      </c>
      <c r="H85" t="s">
        <v>5901</v>
      </c>
      <c r="I85" t="s">
        <v>5902</v>
      </c>
      <c r="J85" t="s">
        <v>2413</v>
      </c>
    </row>
    <row r="86" spans="1:10" ht="15">
      <c r="A86" s="217">
        <v>46280</v>
      </c>
      <c r="B86" t="s">
        <v>98</v>
      </c>
      <c r="C86" t="s">
        <v>6015</v>
      </c>
      <c r="D86" t="s">
        <v>3302</v>
      </c>
      <c r="E86">
        <v>1</v>
      </c>
      <c r="F86" s="218" t="s">
        <v>6090</v>
      </c>
      <c r="G86" t="s">
        <v>2415</v>
      </c>
      <c r="H86" t="s">
        <v>5903</v>
      </c>
      <c r="I86" t="s">
        <v>5904</v>
      </c>
      <c r="J86" t="s">
        <v>228</v>
      </c>
    </row>
    <row r="87" spans="1:10" ht="106.5">
      <c r="A87" s="217">
        <v>46280</v>
      </c>
      <c r="B87" t="s">
        <v>98</v>
      </c>
      <c r="C87" t="s">
        <v>6015</v>
      </c>
      <c r="D87" t="s">
        <v>214</v>
      </c>
      <c r="E87">
        <v>7</v>
      </c>
      <c r="F87" s="218" t="s">
        <v>6091</v>
      </c>
      <c r="G87" t="s">
        <v>2411</v>
      </c>
      <c r="H87" t="s">
        <v>5901</v>
      </c>
      <c r="I87" t="s">
        <v>5902</v>
      </c>
      <c r="J87" t="s">
        <v>2413</v>
      </c>
    </row>
    <row r="88" spans="1:10" ht="76.5">
      <c r="A88" s="217">
        <v>46280</v>
      </c>
      <c r="B88" t="s">
        <v>98</v>
      </c>
      <c r="C88" t="s">
        <v>6015</v>
      </c>
      <c r="D88" t="s">
        <v>3083</v>
      </c>
      <c r="E88">
        <v>5</v>
      </c>
      <c r="F88" s="218" t="s">
        <v>6092</v>
      </c>
      <c r="G88" t="s">
        <v>2411</v>
      </c>
      <c r="H88" t="s">
        <v>5901</v>
      </c>
      <c r="I88" t="s">
        <v>5902</v>
      </c>
      <c r="J88" t="s">
        <v>2413</v>
      </c>
    </row>
    <row r="89" spans="1:10" ht="30.75">
      <c r="A89" s="217">
        <v>46280</v>
      </c>
      <c r="B89" t="s">
        <v>98</v>
      </c>
      <c r="C89" t="s">
        <v>6015</v>
      </c>
      <c r="D89" t="s">
        <v>3311</v>
      </c>
      <c r="E89">
        <v>2</v>
      </c>
      <c r="F89" s="218" t="s">
        <v>6093</v>
      </c>
      <c r="G89" t="s">
        <v>2411</v>
      </c>
      <c r="H89" t="s">
        <v>5901</v>
      </c>
      <c r="I89" t="s">
        <v>5902</v>
      </c>
      <c r="J89" t="s">
        <v>2413</v>
      </c>
    </row>
    <row r="90" spans="1:10" ht="15">
      <c r="A90" s="217">
        <v>46280</v>
      </c>
      <c r="B90" t="s">
        <v>98</v>
      </c>
      <c r="C90" t="s">
        <v>6015</v>
      </c>
      <c r="D90" t="s">
        <v>3319</v>
      </c>
      <c r="E90">
        <v>1</v>
      </c>
      <c r="F90" s="218" t="s">
        <v>6094</v>
      </c>
      <c r="G90" t="s">
        <v>2415</v>
      </c>
      <c r="H90" t="s">
        <v>5903</v>
      </c>
      <c r="I90" t="s">
        <v>5904</v>
      </c>
      <c r="J90" t="s">
        <v>228</v>
      </c>
    </row>
    <row r="91" spans="1:10" ht="15">
      <c r="A91" s="217">
        <v>46280</v>
      </c>
      <c r="B91" t="s">
        <v>98</v>
      </c>
      <c r="C91" t="s">
        <v>6015</v>
      </c>
      <c r="D91" t="s">
        <v>2916</v>
      </c>
      <c r="E91">
        <v>1</v>
      </c>
      <c r="F91" s="218" t="s">
        <v>6027</v>
      </c>
      <c r="G91" t="s">
        <v>2766</v>
      </c>
      <c r="H91" t="s">
        <v>5905</v>
      </c>
      <c r="I91" t="s">
        <v>5906</v>
      </c>
      <c r="J91" t="s">
        <v>235</v>
      </c>
    </row>
    <row r="92" spans="1:10" ht="30.75">
      <c r="A92" s="217">
        <v>46280</v>
      </c>
      <c r="B92" t="s">
        <v>98</v>
      </c>
      <c r="C92" t="s">
        <v>6015</v>
      </c>
      <c r="D92" t="s">
        <v>1330</v>
      </c>
      <c r="E92">
        <v>2</v>
      </c>
      <c r="F92" s="218" t="s">
        <v>6095</v>
      </c>
      <c r="G92" t="s">
        <v>2408</v>
      </c>
      <c r="H92" t="s">
        <v>5899</v>
      </c>
      <c r="I92" t="s">
        <v>5900</v>
      </c>
      <c r="J92" t="s">
        <v>1262</v>
      </c>
    </row>
    <row r="93" spans="1:10" ht="15">
      <c r="A93" s="217">
        <v>46280</v>
      </c>
      <c r="B93" t="s">
        <v>7</v>
      </c>
      <c r="C93" t="s">
        <v>6015</v>
      </c>
      <c r="D93" t="s">
        <v>666</v>
      </c>
      <c r="E93">
        <v>1</v>
      </c>
      <c r="F93" s="218" t="s">
        <v>6096</v>
      </c>
      <c r="G93" t="s">
        <v>2415</v>
      </c>
      <c r="H93" t="s">
        <v>5903</v>
      </c>
      <c r="I93" t="s">
        <v>5904</v>
      </c>
      <c r="J93" t="s">
        <v>228</v>
      </c>
    </row>
    <row r="94" spans="1:10" ht="15">
      <c r="A94" s="217">
        <v>46280</v>
      </c>
      <c r="B94" t="s">
        <v>7</v>
      </c>
      <c r="C94" t="s">
        <v>6015</v>
      </c>
      <c r="D94" t="s">
        <v>1330</v>
      </c>
      <c r="E94">
        <v>1</v>
      </c>
      <c r="F94" s="218" t="s">
        <v>6043</v>
      </c>
      <c r="G94" t="s">
        <v>2408</v>
      </c>
      <c r="H94" t="s">
        <v>5899</v>
      </c>
      <c r="I94" t="s">
        <v>5900</v>
      </c>
      <c r="J94" t="s">
        <v>1262</v>
      </c>
    </row>
    <row r="95" spans="1:10" ht="15">
      <c r="A95" s="217">
        <v>46280</v>
      </c>
      <c r="B95" t="s">
        <v>7</v>
      </c>
      <c r="C95" t="s">
        <v>6015</v>
      </c>
      <c r="D95" t="s">
        <v>3342</v>
      </c>
      <c r="E95">
        <v>1</v>
      </c>
      <c r="F95" s="218" t="s">
        <v>3341</v>
      </c>
      <c r="G95" t="s">
        <v>2415</v>
      </c>
      <c r="H95" t="s">
        <v>5903</v>
      </c>
      <c r="I95" t="s">
        <v>5904</v>
      </c>
      <c r="J95" t="s">
        <v>228</v>
      </c>
    </row>
    <row r="96" spans="1:10" ht="15">
      <c r="A96" s="217">
        <v>46280</v>
      </c>
      <c r="B96" t="s">
        <v>7</v>
      </c>
      <c r="C96" t="s">
        <v>6015</v>
      </c>
      <c r="D96" t="s">
        <v>3083</v>
      </c>
      <c r="E96">
        <v>1</v>
      </c>
      <c r="F96" s="218" t="s">
        <v>6097</v>
      </c>
      <c r="G96" t="s">
        <v>2411</v>
      </c>
      <c r="H96" t="s">
        <v>5901</v>
      </c>
      <c r="I96" t="s">
        <v>5902</v>
      </c>
      <c r="J96" t="s">
        <v>2413</v>
      </c>
    </row>
    <row r="97" spans="1:10" ht="15">
      <c r="A97" s="217">
        <v>46280</v>
      </c>
      <c r="B97" t="s">
        <v>7</v>
      </c>
      <c r="C97" t="s">
        <v>6015</v>
      </c>
      <c r="D97" t="s">
        <v>214</v>
      </c>
      <c r="E97">
        <v>1</v>
      </c>
      <c r="F97" s="218" t="s">
        <v>3346</v>
      </c>
      <c r="G97" t="s">
        <v>2411</v>
      </c>
      <c r="H97" t="s">
        <v>5901</v>
      </c>
      <c r="I97" t="s">
        <v>5902</v>
      </c>
      <c r="J97" t="s">
        <v>2413</v>
      </c>
    </row>
    <row r="98" spans="1:10" ht="60.75">
      <c r="A98" s="217">
        <v>46280</v>
      </c>
      <c r="B98" t="s">
        <v>23</v>
      </c>
      <c r="C98" t="s">
        <v>6015</v>
      </c>
      <c r="D98" t="s">
        <v>214</v>
      </c>
      <c r="E98">
        <v>4</v>
      </c>
      <c r="F98" s="218" t="s">
        <v>6098</v>
      </c>
      <c r="G98" t="s">
        <v>2411</v>
      </c>
      <c r="H98" t="s">
        <v>5901</v>
      </c>
      <c r="I98" t="s">
        <v>5902</v>
      </c>
      <c r="J98" t="s">
        <v>2413</v>
      </c>
    </row>
    <row r="99" spans="1:10" ht="15">
      <c r="A99" s="217">
        <v>46280</v>
      </c>
      <c r="B99" t="s">
        <v>23</v>
      </c>
      <c r="C99" t="s">
        <v>6015</v>
      </c>
      <c r="D99" t="s">
        <v>2921</v>
      </c>
      <c r="E99">
        <v>1</v>
      </c>
      <c r="F99" s="218" t="s">
        <v>6029</v>
      </c>
      <c r="G99" t="s">
        <v>2766</v>
      </c>
      <c r="H99" t="s">
        <v>5905</v>
      </c>
      <c r="I99" t="s">
        <v>5906</v>
      </c>
      <c r="J99" t="s">
        <v>235</v>
      </c>
    </row>
    <row r="100" spans="1:10" ht="30.75">
      <c r="A100" s="217">
        <v>46280</v>
      </c>
      <c r="B100" t="s">
        <v>4371</v>
      </c>
      <c r="C100" t="s">
        <v>6015</v>
      </c>
      <c r="D100" t="s">
        <v>214</v>
      </c>
      <c r="E100">
        <v>2</v>
      </c>
      <c r="F100" s="218" t="s">
        <v>6099</v>
      </c>
      <c r="G100" t="s">
        <v>2411</v>
      </c>
      <c r="H100" t="s">
        <v>5901</v>
      </c>
      <c r="I100" t="s">
        <v>5902</v>
      </c>
      <c r="J100" t="s">
        <v>2413</v>
      </c>
    </row>
    <row r="101" spans="1:10" ht="15">
      <c r="A101" s="217">
        <v>46280</v>
      </c>
      <c r="B101" t="s">
        <v>4371</v>
      </c>
      <c r="C101" t="s">
        <v>6015</v>
      </c>
      <c r="D101" t="s">
        <v>3358</v>
      </c>
      <c r="E101">
        <v>1</v>
      </c>
      <c r="F101" s="218" t="s">
        <v>6044</v>
      </c>
      <c r="G101" t="s">
        <v>2411</v>
      </c>
      <c r="H101" t="s">
        <v>5901</v>
      </c>
      <c r="I101" t="s">
        <v>5902</v>
      </c>
      <c r="J101" t="s">
        <v>2413</v>
      </c>
    </row>
    <row r="102" spans="1:10" ht="15">
      <c r="A102" s="217">
        <v>46280</v>
      </c>
      <c r="B102" t="s">
        <v>4371</v>
      </c>
      <c r="C102" t="s">
        <v>6015</v>
      </c>
      <c r="D102" t="s">
        <v>3297</v>
      </c>
      <c r="E102">
        <v>1</v>
      </c>
      <c r="F102" s="218" t="s">
        <v>6100</v>
      </c>
      <c r="G102" t="s">
        <v>2411</v>
      </c>
      <c r="H102" t="s">
        <v>5901</v>
      </c>
      <c r="I102" t="s">
        <v>5902</v>
      </c>
      <c r="J102" t="s">
        <v>2413</v>
      </c>
    </row>
    <row r="103" spans="1:10" ht="15">
      <c r="A103" s="217">
        <v>46280</v>
      </c>
      <c r="B103" t="s">
        <v>47</v>
      </c>
      <c r="C103" t="s">
        <v>6015</v>
      </c>
      <c r="D103" t="s">
        <v>3365</v>
      </c>
      <c r="E103">
        <v>1</v>
      </c>
      <c r="F103" s="218" t="s">
        <v>6101</v>
      </c>
      <c r="G103" t="s">
        <v>2411</v>
      </c>
      <c r="H103" t="s">
        <v>5901</v>
      </c>
      <c r="I103" t="s">
        <v>5902</v>
      </c>
      <c r="J103" t="s">
        <v>2413</v>
      </c>
    </row>
    <row r="104" spans="1:10" ht="30.75">
      <c r="A104" s="217">
        <v>46280</v>
      </c>
      <c r="B104" t="s">
        <v>47</v>
      </c>
      <c r="C104" t="s">
        <v>6015</v>
      </c>
      <c r="D104" t="s">
        <v>666</v>
      </c>
      <c r="E104">
        <v>2</v>
      </c>
      <c r="F104" s="218" t="s">
        <v>6102</v>
      </c>
      <c r="G104" t="s">
        <v>2415</v>
      </c>
      <c r="H104" t="s">
        <v>5903</v>
      </c>
      <c r="I104" t="s">
        <v>5904</v>
      </c>
      <c r="J104" t="s">
        <v>228</v>
      </c>
    </row>
    <row r="105" spans="1:10" ht="15">
      <c r="A105" s="217">
        <v>46280</v>
      </c>
      <c r="B105" t="s">
        <v>47</v>
      </c>
      <c r="C105" t="s">
        <v>6015</v>
      </c>
      <c r="D105" t="s">
        <v>3370</v>
      </c>
      <c r="E105">
        <v>1</v>
      </c>
      <c r="F105" s="218" t="s">
        <v>6103</v>
      </c>
      <c r="G105" t="s">
        <v>2411</v>
      </c>
      <c r="H105" t="s">
        <v>5901</v>
      </c>
      <c r="I105" t="s">
        <v>5902</v>
      </c>
      <c r="J105" t="s">
        <v>2413</v>
      </c>
    </row>
    <row r="106" spans="1:10" ht="60.75">
      <c r="A106" s="217">
        <v>46280</v>
      </c>
      <c r="B106" t="s">
        <v>47</v>
      </c>
      <c r="C106" t="s">
        <v>6015</v>
      </c>
      <c r="D106" t="s">
        <v>214</v>
      </c>
      <c r="E106">
        <v>4</v>
      </c>
      <c r="F106" s="218" t="s">
        <v>6104</v>
      </c>
      <c r="G106" t="s">
        <v>2411</v>
      </c>
      <c r="H106" t="s">
        <v>5901</v>
      </c>
      <c r="I106" t="s">
        <v>5902</v>
      </c>
      <c r="J106" t="s">
        <v>2413</v>
      </c>
    </row>
    <row r="107" spans="1:10" ht="45.75">
      <c r="A107" s="217">
        <v>46280</v>
      </c>
      <c r="B107" t="s">
        <v>50</v>
      </c>
      <c r="C107" t="s">
        <v>6015</v>
      </c>
      <c r="D107" t="s">
        <v>214</v>
      </c>
      <c r="E107">
        <v>3</v>
      </c>
      <c r="F107" s="218" t="s">
        <v>6105</v>
      </c>
      <c r="G107" t="s">
        <v>2411</v>
      </c>
      <c r="H107" t="s">
        <v>5901</v>
      </c>
      <c r="I107" t="s">
        <v>5902</v>
      </c>
      <c r="J107" t="s">
        <v>2413</v>
      </c>
    </row>
    <row r="108" spans="1:10" ht="60.75">
      <c r="A108" s="217">
        <v>46280</v>
      </c>
      <c r="B108" t="s">
        <v>50</v>
      </c>
      <c r="C108" t="s">
        <v>6015</v>
      </c>
      <c r="D108" t="s">
        <v>2921</v>
      </c>
      <c r="E108">
        <v>4</v>
      </c>
      <c r="F108" s="218" t="s">
        <v>6030</v>
      </c>
      <c r="G108" t="s">
        <v>2766</v>
      </c>
      <c r="H108" t="s">
        <v>5905</v>
      </c>
      <c r="I108" t="s">
        <v>5906</v>
      </c>
      <c r="J108" t="s">
        <v>235</v>
      </c>
    </row>
    <row r="109" spans="1:10" ht="45.75">
      <c r="A109" s="217">
        <v>46280</v>
      </c>
      <c r="B109" t="s">
        <v>61</v>
      </c>
      <c r="C109" t="s">
        <v>6015</v>
      </c>
      <c r="D109" t="s">
        <v>214</v>
      </c>
      <c r="E109">
        <v>3</v>
      </c>
      <c r="F109" s="218" t="s">
        <v>6106</v>
      </c>
      <c r="G109" t="s">
        <v>2411</v>
      </c>
      <c r="H109" t="s">
        <v>5901</v>
      </c>
      <c r="I109" t="s">
        <v>5902</v>
      </c>
      <c r="J109" t="s">
        <v>2413</v>
      </c>
    </row>
    <row r="110" spans="1:10" ht="15">
      <c r="A110" s="217">
        <v>46280</v>
      </c>
      <c r="B110" t="s">
        <v>61</v>
      </c>
      <c r="C110" t="s">
        <v>6015</v>
      </c>
      <c r="D110" t="s">
        <v>3365</v>
      </c>
      <c r="E110">
        <v>1</v>
      </c>
      <c r="F110" s="218" t="s">
        <v>6107</v>
      </c>
      <c r="G110" t="s">
        <v>2411</v>
      </c>
      <c r="H110" t="s">
        <v>5901</v>
      </c>
      <c r="I110" t="s">
        <v>5902</v>
      </c>
      <c r="J110" t="s">
        <v>2413</v>
      </c>
    </row>
    <row r="111" spans="1:10" ht="15">
      <c r="A111" s="217">
        <v>46280</v>
      </c>
      <c r="B111" t="s">
        <v>61</v>
      </c>
      <c r="C111" t="s">
        <v>6015</v>
      </c>
      <c r="D111" t="s">
        <v>3389</v>
      </c>
      <c r="E111">
        <v>1</v>
      </c>
      <c r="F111" s="218" t="s">
        <v>6108</v>
      </c>
      <c r="G111" t="s">
        <v>2411</v>
      </c>
      <c r="H111" t="s">
        <v>5901</v>
      </c>
      <c r="I111" t="s">
        <v>5902</v>
      </c>
      <c r="J111" t="s">
        <v>2413</v>
      </c>
    </row>
    <row r="112" spans="1:10" ht="15">
      <c r="A112" s="217">
        <v>46280</v>
      </c>
      <c r="B112" t="s">
        <v>61</v>
      </c>
      <c r="C112" t="s">
        <v>6015</v>
      </c>
      <c r="D112" t="s">
        <v>3028</v>
      </c>
      <c r="E112">
        <v>1</v>
      </c>
      <c r="F112" s="218" t="s">
        <v>6109</v>
      </c>
      <c r="G112" t="s">
        <v>2411</v>
      </c>
      <c r="H112" t="s">
        <v>5901</v>
      </c>
      <c r="I112" t="s">
        <v>5902</v>
      </c>
      <c r="J112" t="s">
        <v>2413</v>
      </c>
    </row>
    <row r="113" spans="1:10" ht="45.75">
      <c r="A113" s="217">
        <v>46280</v>
      </c>
      <c r="B113" t="s">
        <v>61</v>
      </c>
      <c r="C113" t="s">
        <v>6015</v>
      </c>
      <c r="D113" t="s">
        <v>2921</v>
      </c>
      <c r="E113">
        <v>3</v>
      </c>
      <c r="F113" s="218" t="s">
        <v>6031</v>
      </c>
      <c r="G113" t="s">
        <v>2766</v>
      </c>
      <c r="H113" t="s">
        <v>5905</v>
      </c>
      <c r="I113" t="s">
        <v>5906</v>
      </c>
      <c r="J113" t="s">
        <v>235</v>
      </c>
    </row>
    <row r="114" spans="1:10" ht="15">
      <c r="A114" s="217">
        <v>46280</v>
      </c>
      <c r="B114" t="s">
        <v>61</v>
      </c>
      <c r="C114" t="s">
        <v>6015</v>
      </c>
      <c r="D114" t="s">
        <v>3083</v>
      </c>
      <c r="E114">
        <v>1</v>
      </c>
      <c r="F114" s="218" t="s">
        <v>6110</v>
      </c>
      <c r="G114" t="s">
        <v>2411</v>
      </c>
      <c r="H114" t="s">
        <v>5901</v>
      </c>
      <c r="I114" t="s">
        <v>5902</v>
      </c>
      <c r="J114" t="s">
        <v>2413</v>
      </c>
    </row>
    <row r="115" spans="1:10" ht="45.75">
      <c r="A115" s="217">
        <v>46280</v>
      </c>
      <c r="B115" t="s">
        <v>74</v>
      </c>
      <c r="C115" t="s">
        <v>6015</v>
      </c>
      <c r="D115" t="s">
        <v>3083</v>
      </c>
      <c r="E115">
        <v>3</v>
      </c>
      <c r="F115" s="218" t="s">
        <v>6111</v>
      </c>
      <c r="G115" t="s">
        <v>2411</v>
      </c>
      <c r="H115" t="s">
        <v>5901</v>
      </c>
      <c r="I115" t="s">
        <v>5902</v>
      </c>
      <c r="J115" t="s">
        <v>2413</v>
      </c>
    </row>
    <row r="116" spans="1:10" ht="15">
      <c r="A116" s="217">
        <v>46280</v>
      </c>
      <c r="B116" t="s">
        <v>74</v>
      </c>
      <c r="C116" t="s">
        <v>6015</v>
      </c>
      <c r="D116" t="s">
        <v>3397</v>
      </c>
      <c r="E116">
        <v>1</v>
      </c>
      <c r="F116" s="218" t="s">
        <v>6112</v>
      </c>
      <c r="G116" t="s">
        <v>2415</v>
      </c>
      <c r="H116" t="s">
        <v>5903</v>
      </c>
      <c r="I116" t="s">
        <v>5904</v>
      </c>
      <c r="J116" t="s">
        <v>228</v>
      </c>
    </row>
    <row r="117" spans="1:10" ht="60.75">
      <c r="A117" s="217">
        <v>46280</v>
      </c>
      <c r="B117" t="s">
        <v>74</v>
      </c>
      <c r="C117" t="s">
        <v>6015</v>
      </c>
      <c r="D117" t="s">
        <v>214</v>
      </c>
      <c r="E117">
        <v>4</v>
      </c>
      <c r="F117" s="218" t="s">
        <v>6113</v>
      </c>
      <c r="G117" t="s">
        <v>2411</v>
      </c>
      <c r="H117" t="s">
        <v>5901</v>
      </c>
      <c r="I117" t="s">
        <v>5902</v>
      </c>
      <c r="J117" t="s">
        <v>2413</v>
      </c>
    </row>
    <row r="118" spans="1:10" ht="30.75">
      <c r="A118" s="217">
        <v>46280</v>
      </c>
      <c r="B118" t="s">
        <v>74</v>
      </c>
      <c r="C118" t="s">
        <v>6015</v>
      </c>
      <c r="D118" t="s">
        <v>2921</v>
      </c>
      <c r="E118">
        <v>2</v>
      </c>
      <c r="F118" s="218" t="s">
        <v>6032</v>
      </c>
      <c r="G118" t="s">
        <v>2766</v>
      </c>
      <c r="H118" t="s">
        <v>5905</v>
      </c>
      <c r="I118" t="s">
        <v>5906</v>
      </c>
      <c r="J118" t="s">
        <v>235</v>
      </c>
    </row>
    <row r="119" spans="1:10" ht="30.75">
      <c r="A119" s="217">
        <v>46280</v>
      </c>
      <c r="B119" t="s">
        <v>82</v>
      </c>
      <c r="C119" t="s">
        <v>6015</v>
      </c>
      <c r="D119" t="s">
        <v>214</v>
      </c>
      <c r="E119">
        <v>2</v>
      </c>
      <c r="F119" s="218" t="s">
        <v>6114</v>
      </c>
      <c r="G119" t="s">
        <v>2411</v>
      </c>
      <c r="H119" t="s">
        <v>5901</v>
      </c>
      <c r="I119" t="s">
        <v>5902</v>
      </c>
      <c r="J119" t="s">
        <v>2413</v>
      </c>
    </row>
    <row r="120" spans="1:10" ht="45.75">
      <c r="A120" s="217">
        <v>46280</v>
      </c>
      <c r="B120" t="s">
        <v>87</v>
      </c>
      <c r="C120" t="s">
        <v>6015</v>
      </c>
      <c r="D120" t="s">
        <v>666</v>
      </c>
      <c r="E120">
        <v>3</v>
      </c>
      <c r="F120" s="218" t="s">
        <v>6115</v>
      </c>
      <c r="G120" t="s">
        <v>2415</v>
      </c>
      <c r="H120" t="s">
        <v>5903</v>
      </c>
      <c r="I120" t="s">
        <v>5904</v>
      </c>
      <c r="J120" t="s">
        <v>228</v>
      </c>
    </row>
    <row r="121" spans="1:10" ht="15">
      <c r="A121" s="217">
        <v>46280</v>
      </c>
      <c r="B121" t="s">
        <v>87</v>
      </c>
      <c r="C121" t="s">
        <v>6015</v>
      </c>
      <c r="D121" t="s">
        <v>3414</v>
      </c>
      <c r="E121">
        <v>1</v>
      </c>
      <c r="F121" s="218" t="s">
        <v>6116</v>
      </c>
      <c r="G121" t="s">
        <v>2415</v>
      </c>
      <c r="H121" t="s">
        <v>5903</v>
      </c>
      <c r="I121" t="s">
        <v>5904</v>
      </c>
      <c r="J121" t="s">
        <v>228</v>
      </c>
    </row>
    <row r="122" spans="1:10" ht="15">
      <c r="A122" s="217">
        <v>46280</v>
      </c>
      <c r="B122" t="s">
        <v>87</v>
      </c>
      <c r="C122" t="s">
        <v>6015</v>
      </c>
      <c r="D122" t="s">
        <v>3083</v>
      </c>
      <c r="E122">
        <v>1</v>
      </c>
      <c r="F122" s="218" t="s">
        <v>6117</v>
      </c>
      <c r="G122" t="s">
        <v>2411</v>
      </c>
      <c r="H122" t="s">
        <v>5901</v>
      </c>
      <c r="I122" t="s">
        <v>5902</v>
      </c>
      <c r="J122" t="s">
        <v>2413</v>
      </c>
    </row>
    <row r="123" spans="1:10" ht="45.75">
      <c r="A123" s="217">
        <v>46280</v>
      </c>
      <c r="B123" t="s">
        <v>87</v>
      </c>
      <c r="C123" t="s">
        <v>6015</v>
      </c>
      <c r="D123" t="s">
        <v>214</v>
      </c>
      <c r="E123">
        <v>3</v>
      </c>
      <c r="F123" s="218" t="s">
        <v>6118</v>
      </c>
      <c r="G123" t="s">
        <v>2411</v>
      </c>
      <c r="H123" t="s">
        <v>5901</v>
      </c>
      <c r="I123" t="s">
        <v>5902</v>
      </c>
      <c r="J123" t="s">
        <v>2413</v>
      </c>
    </row>
    <row r="124" spans="1:10" ht="15">
      <c r="A124" s="217">
        <v>46280</v>
      </c>
      <c r="B124" t="s">
        <v>87</v>
      </c>
      <c r="C124" t="s">
        <v>6015</v>
      </c>
      <c r="D124" t="s">
        <v>1902</v>
      </c>
      <c r="E124">
        <v>1</v>
      </c>
      <c r="F124" s="218" t="s">
        <v>6119</v>
      </c>
      <c r="G124" t="s">
        <v>2415</v>
      </c>
      <c r="H124" t="s">
        <v>5903</v>
      </c>
      <c r="I124" t="s">
        <v>5904</v>
      </c>
      <c r="J124" t="s">
        <v>228</v>
      </c>
    </row>
    <row r="125" spans="1:10" ht="15">
      <c r="A125" s="217">
        <v>46280</v>
      </c>
      <c r="B125" t="s">
        <v>87</v>
      </c>
      <c r="C125" t="s">
        <v>6015</v>
      </c>
      <c r="D125" t="s">
        <v>2960</v>
      </c>
      <c r="E125">
        <v>1</v>
      </c>
      <c r="F125" s="218" t="s">
        <v>6034</v>
      </c>
      <c r="G125" t="s">
        <v>2766</v>
      </c>
      <c r="H125" t="s">
        <v>5905</v>
      </c>
      <c r="I125" t="s">
        <v>5906</v>
      </c>
      <c r="J125" t="s">
        <v>235</v>
      </c>
    </row>
    <row r="126" spans="1:10" ht="30.75">
      <c r="A126" s="217">
        <v>46280</v>
      </c>
      <c r="B126" t="s">
        <v>87</v>
      </c>
      <c r="C126" t="s">
        <v>6015</v>
      </c>
      <c r="D126" t="s">
        <v>2921</v>
      </c>
      <c r="E126">
        <v>2</v>
      </c>
      <c r="F126" s="218" t="s">
        <v>6035</v>
      </c>
      <c r="G126" t="s">
        <v>2766</v>
      </c>
      <c r="H126" t="s">
        <v>5905</v>
      </c>
      <c r="I126" t="s">
        <v>5906</v>
      </c>
      <c r="J126" t="s">
        <v>235</v>
      </c>
    </row>
    <row r="127" spans="1:10" ht="60.75">
      <c r="A127" s="217">
        <v>46280</v>
      </c>
      <c r="B127" t="s">
        <v>88</v>
      </c>
      <c r="C127" t="s">
        <v>6015</v>
      </c>
      <c r="D127" t="s">
        <v>3083</v>
      </c>
      <c r="E127">
        <v>4</v>
      </c>
      <c r="F127" s="218" t="s">
        <v>6120</v>
      </c>
      <c r="G127" t="s">
        <v>2411</v>
      </c>
      <c r="H127" t="s">
        <v>5901</v>
      </c>
      <c r="I127" t="s">
        <v>5902</v>
      </c>
      <c r="J127" t="s">
        <v>2413</v>
      </c>
    </row>
    <row r="128" spans="1:10" ht="15">
      <c r="A128" s="217">
        <v>46280</v>
      </c>
      <c r="B128" t="s">
        <v>88</v>
      </c>
      <c r="C128" t="s">
        <v>6015</v>
      </c>
      <c r="D128" t="s">
        <v>214</v>
      </c>
      <c r="E128">
        <v>1</v>
      </c>
      <c r="F128" s="218" t="s">
        <v>6121</v>
      </c>
      <c r="G128" t="s">
        <v>2411</v>
      </c>
      <c r="H128" t="s">
        <v>5901</v>
      </c>
      <c r="I128" t="s">
        <v>5902</v>
      </c>
      <c r="J128" t="s">
        <v>2413</v>
      </c>
    </row>
    <row r="129" spans="1:10" ht="15">
      <c r="A129" s="217">
        <v>46280</v>
      </c>
      <c r="B129" t="s">
        <v>88</v>
      </c>
      <c r="C129" t="s">
        <v>6015</v>
      </c>
      <c r="D129" t="s">
        <v>666</v>
      </c>
      <c r="E129">
        <v>1</v>
      </c>
      <c r="F129" s="218" t="s">
        <v>6122</v>
      </c>
      <c r="G129" t="s">
        <v>2415</v>
      </c>
      <c r="H129" t="s">
        <v>5903</v>
      </c>
      <c r="I129" t="s">
        <v>5904</v>
      </c>
      <c r="J129" t="s">
        <v>228</v>
      </c>
    </row>
    <row r="130" spans="1:10" ht="15">
      <c r="A130" s="217">
        <v>46280</v>
      </c>
      <c r="B130" t="s">
        <v>93</v>
      </c>
      <c r="C130" t="s">
        <v>6015</v>
      </c>
      <c r="D130" t="s">
        <v>666</v>
      </c>
      <c r="E130">
        <v>1</v>
      </c>
      <c r="F130" s="218" t="s">
        <v>3066</v>
      </c>
      <c r="G130" t="s">
        <v>2415</v>
      </c>
      <c r="H130" t="s">
        <v>5903</v>
      </c>
      <c r="I130" t="s">
        <v>5904</v>
      </c>
      <c r="J130" t="s">
        <v>228</v>
      </c>
    </row>
    <row r="131" spans="1:10" ht="15">
      <c r="A131" s="217">
        <v>46280</v>
      </c>
      <c r="B131" t="s">
        <v>93</v>
      </c>
      <c r="C131" t="s">
        <v>6015</v>
      </c>
      <c r="D131" t="s">
        <v>214</v>
      </c>
      <c r="E131">
        <v>1</v>
      </c>
      <c r="F131" s="218" t="s">
        <v>6123</v>
      </c>
      <c r="G131" t="s">
        <v>2411</v>
      </c>
      <c r="H131" t="s">
        <v>5901</v>
      </c>
      <c r="I131" t="s">
        <v>5902</v>
      </c>
      <c r="J131" t="s">
        <v>2413</v>
      </c>
    </row>
    <row r="132" spans="1:10" ht="15">
      <c r="A132" s="217">
        <v>46280</v>
      </c>
      <c r="B132" t="s">
        <v>93</v>
      </c>
      <c r="C132" t="s">
        <v>6015</v>
      </c>
      <c r="D132" t="s">
        <v>3083</v>
      </c>
      <c r="E132">
        <v>1</v>
      </c>
      <c r="F132" s="218" t="s">
        <v>6124</v>
      </c>
      <c r="G132" t="s">
        <v>2411</v>
      </c>
      <c r="H132" t="s">
        <v>5901</v>
      </c>
      <c r="I132" t="s">
        <v>5902</v>
      </c>
      <c r="J132" t="s">
        <v>2413</v>
      </c>
    </row>
    <row r="133" spans="1:10" ht="15">
      <c r="A133" s="217">
        <v>46280</v>
      </c>
      <c r="B133" t="s">
        <v>93</v>
      </c>
      <c r="C133" t="s">
        <v>6015</v>
      </c>
      <c r="D133" t="s">
        <v>3442</v>
      </c>
      <c r="E133">
        <v>1</v>
      </c>
      <c r="F133" s="218" t="s">
        <v>6045</v>
      </c>
      <c r="G133" t="s">
        <v>2408</v>
      </c>
      <c r="H133" t="s">
        <v>5899</v>
      </c>
      <c r="I133" t="s">
        <v>5900</v>
      </c>
      <c r="J133" t="s">
        <v>1262</v>
      </c>
    </row>
    <row r="134" spans="1:10" ht="15">
      <c r="A134" s="217">
        <v>46280</v>
      </c>
      <c r="B134" t="s">
        <v>93</v>
      </c>
      <c r="C134" t="s">
        <v>6015</v>
      </c>
      <c r="D134" t="s">
        <v>3297</v>
      </c>
      <c r="E134">
        <v>1</v>
      </c>
      <c r="F134" s="218" t="s">
        <v>6125</v>
      </c>
      <c r="G134" t="s">
        <v>2411</v>
      </c>
      <c r="H134" t="s">
        <v>5901</v>
      </c>
      <c r="I134" t="s">
        <v>5902</v>
      </c>
      <c r="J134" t="s">
        <v>2413</v>
      </c>
    </row>
    <row r="135" spans="1:10" ht="15">
      <c r="A135" s="217">
        <v>46280</v>
      </c>
      <c r="B135" t="s">
        <v>93</v>
      </c>
      <c r="C135" t="s">
        <v>6015</v>
      </c>
      <c r="D135" t="s">
        <v>3448</v>
      </c>
      <c r="E135">
        <v>1</v>
      </c>
      <c r="F135" s="218" t="s">
        <v>6126</v>
      </c>
      <c r="G135" t="s">
        <v>2411</v>
      </c>
      <c r="H135" t="s">
        <v>5901</v>
      </c>
      <c r="I135" t="s">
        <v>5902</v>
      </c>
      <c r="J135" t="s">
        <v>2413</v>
      </c>
    </row>
    <row r="136" spans="1:10" ht="15">
      <c r="A136" s="217">
        <v>46280</v>
      </c>
      <c r="B136" t="s">
        <v>93</v>
      </c>
      <c r="C136" t="s">
        <v>6015</v>
      </c>
      <c r="D136" t="s">
        <v>3450</v>
      </c>
      <c r="E136">
        <v>1</v>
      </c>
      <c r="F136" s="218" t="s">
        <v>6127</v>
      </c>
      <c r="G136" t="s">
        <v>2411</v>
      </c>
      <c r="H136" t="s">
        <v>5901</v>
      </c>
      <c r="I136" t="s">
        <v>5902</v>
      </c>
      <c r="J136" t="s">
        <v>2413</v>
      </c>
    </row>
    <row r="137" spans="1:10" ht="15">
      <c r="A137" s="217">
        <v>46280</v>
      </c>
      <c r="B137" t="s">
        <v>93</v>
      </c>
      <c r="C137" t="s">
        <v>6015</v>
      </c>
      <c r="D137" t="s">
        <v>3453</v>
      </c>
      <c r="E137">
        <v>1</v>
      </c>
      <c r="F137" s="218" t="s">
        <v>6128</v>
      </c>
      <c r="G137" t="s">
        <v>2411</v>
      </c>
      <c r="H137" t="s">
        <v>5901</v>
      </c>
      <c r="I137" t="s">
        <v>5902</v>
      </c>
      <c r="J137" t="s">
        <v>2413</v>
      </c>
    </row>
    <row r="138" spans="1:10" ht="15">
      <c r="A138" s="217">
        <v>46280</v>
      </c>
      <c r="B138" t="s">
        <v>99</v>
      </c>
      <c r="C138" t="s">
        <v>6015</v>
      </c>
      <c r="D138" t="s">
        <v>3457</v>
      </c>
      <c r="E138">
        <v>1</v>
      </c>
      <c r="F138" s="218" t="s">
        <v>6129</v>
      </c>
      <c r="G138" t="s">
        <v>2411</v>
      </c>
      <c r="H138" t="s">
        <v>5901</v>
      </c>
      <c r="I138" t="s">
        <v>5902</v>
      </c>
      <c r="J138" t="s">
        <v>2413</v>
      </c>
    </row>
    <row r="139" spans="1:10" ht="30.75">
      <c r="A139" s="217">
        <v>46280</v>
      </c>
      <c r="B139" t="s">
        <v>99</v>
      </c>
      <c r="C139" t="s">
        <v>6015</v>
      </c>
      <c r="D139" t="s">
        <v>2921</v>
      </c>
      <c r="E139">
        <v>2</v>
      </c>
      <c r="F139" s="218" t="s">
        <v>6038</v>
      </c>
      <c r="G139" t="s">
        <v>2766</v>
      </c>
      <c r="H139" t="s">
        <v>5905</v>
      </c>
      <c r="I139" t="s">
        <v>5906</v>
      </c>
      <c r="J139" t="s">
        <v>235</v>
      </c>
    </row>
    <row r="140" spans="1:10" ht="15">
      <c r="A140" s="217">
        <v>46280</v>
      </c>
      <c r="B140" t="s">
        <v>99</v>
      </c>
      <c r="C140" t="s">
        <v>6015</v>
      </c>
      <c r="D140" t="s">
        <v>3078</v>
      </c>
      <c r="E140">
        <v>1</v>
      </c>
      <c r="F140" s="218" t="s">
        <v>6039</v>
      </c>
      <c r="G140" t="s">
        <v>2766</v>
      </c>
      <c r="H140" t="s">
        <v>5905</v>
      </c>
      <c r="I140" t="s">
        <v>5906</v>
      </c>
      <c r="J140" t="s">
        <v>235</v>
      </c>
    </row>
    <row r="141" spans="1:10" ht="15">
      <c r="A141" s="217">
        <v>46280</v>
      </c>
      <c r="B141" t="s">
        <v>99</v>
      </c>
      <c r="C141" t="s">
        <v>6015</v>
      </c>
      <c r="D141" t="s">
        <v>214</v>
      </c>
      <c r="E141">
        <v>1</v>
      </c>
      <c r="F141" s="218" t="s">
        <v>6130</v>
      </c>
      <c r="G141" t="s">
        <v>2411</v>
      </c>
      <c r="H141" t="s">
        <v>5901</v>
      </c>
      <c r="I141" t="s">
        <v>5902</v>
      </c>
      <c r="J141" t="s">
        <v>2413</v>
      </c>
    </row>
    <row r="142" spans="1:10" ht="15">
      <c r="A142" s="217">
        <v>46280</v>
      </c>
      <c r="B142" t="s">
        <v>7</v>
      </c>
      <c r="C142" t="s">
        <v>2383</v>
      </c>
      <c r="D142" t="s">
        <v>1330</v>
      </c>
      <c r="E142">
        <v>1</v>
      </c>
      <c r="F142" s="218" t="s">
        <v>6043</v>
      </c>
      <c r="G142" t="s">
        <v>2534</v>
      </c>
      <c r="H142" t="s">
        <v>6131</v>
      </c>
      <c r="I142" t="s">
        <v>6132</v>
      </c>
      <c r="J142" t="s">
        <v>235</v>
      </c>
    </row>
    <row r="143" spans="1:10" ht="15">
      <c r="A143" s="217">
        <v>46280</v>
      </c>
      <c r="B143" t="s">
        <v>7</v>
      </c>
      <c r="C143" t="s">
        <v>2383</v>
      </c>
      <c r="D143" t="s">
        <v>3342</v>
      </c>
      <c r="E143">
        <v>1</v>
      </c>
      <c r="F143" s="218" t="s">
        <v>3341</v>
      </c>
      <c r="G143" t="s">
        <v>2534</v>
      </c>
      <c r="H143" t="s">
        <v>6131</v>
      </c>
      <c r="I143" t="s">
        <v>6132</v>
      </c>
      <c r="J143" t="s">
        <v>235</v>
      </c>
    </row>
    <row r="144" spans="1:10" ht="15">
      <c r="A144" s="217">
        <v>46280</v>
      </c>
      <c r="B144" t="s">
        <v>93</v>
      </c>
      <c r="C144" t="s">
        <v>2383</v>
      </c>
      <c r="D144" t="s">
        <v>3442</v>
      </c>
      <c r="E144">
        <v>1</v>
      </c>
      <c r="F144" s="218" t="s">
        <v>6045</v>
      </c>
      <c r="G144" t="s">
        <v>2534</v>
      </c>
      <c r="H144" t="s">
        <v>6131</v>
      </c>
      <c r="I144" t="s">
        <v>6132</v>
      </c>
      <c r="J144" t="s">
        <v>235</v>
      </c>
    </row>
    <row r="145" spans="1:10" ht="30.75">
      <c r="A145" s="217">
        <v>46281</v>
      </c>
      <c r="B145" t="s">
        <v>62</v>
      </c>
      <c r="C145" t="s">
        <v>6015</v>
      </c>
      <c r="D145" t="s">
        <v>3115</v>
      </c>
      <c r="E145">
        <v>2</v>
      </c>
      <c r="F145" s="218" t="s">
        <v>6054</v>
      </c>
      <c r="G145" t="s">
        <v>2777</v>
      </c>
      <c r="H145" t="s">
        <v>5913</v>
      </c>
      <c r="I145" t="s">
        <v>5914</v>
      </c>
      <c r="J145" t="s">
        <v>228</v>
      </c>
    </row>
    <row r="146" spans="1:10" ht="15">
      <c r="A146" s="217">
        <v>46281</v>
      </c>
      <c r="B146" t="s">
        <v>62</v>
      </c>
      <c r="C146" t="s">
        <v>6015</v>
      </c>
      <c r="D146" t="s">
        <v>1330</v>
      </c>
      <c r="E146">
        <v>1</v>
      </c>
      <c r="F146" s="218" t="s">
        <v>6058</v>
      </c>
      <c r="G146" t="s">
        <v>2777</v>
      </c>
      <c r="H146" t="s">
        <v>5913</v>
      </c>
      <c r="I146" t="s">
        <v>5914</v>
      </c>
      <c r="J146" t="s">
        <v>228</v>
      </c>
    </row>
    <row r="147" spans="1:10" ht="15">
      <c r="A147" s="217">
        <v>46281</v>
      </c>
      <c r="B147" t="s">
        <v>70</v>
      </c>
      <c r="C147" t="s">
        <v>6015</v>
      </c>
      <c r="D147" t="s">
        <v>3182</v>
      </c>
      <c r="E147">
        <v>1</v>
      </c>
      <c r="F147" s="218" t="s">
        <v>6069</v>
      </c>
      <c r="G147" t="s">
        <v>2777</v>
      </c>
      <c r="H147" t="s">
        <v>5913</v>
      </c>
      <c r="I147" t="s">
        <v>5914</v>
      </c>
      <c r="J147" t="s">
        <v>228</v>
      </c>
    </row>
    <row r="148" spans="1:10" ht="15">
      <c r="A148" s="217">
        <v>46281</v>
      </c>
      <c r="B148" t="s">
        <v>70</v>
      </c>
      <c r="C148" t="s">
        <v>6015</v>
      </c>
      <c r="D148" t="s">
        <v>1330</v>
      </c>
      <c r="E148">
        <v>1</v>
      </c>
      <c r="F148" s="218" t="s">
        <v>6072</v>
      </c>
      <c r="G148" t="s">
        <v>2777</v>
      </c>
      <c r="H148" t="s">
        <v>5913</v>
      </c>
      <c r="I148" t="s">
        <v>5914</v>
      </c>
      <c r="J148" t="s">
        <v>228</v>
      </c>
    </row>
    <row r="149" spans="1:10" ht="15">
      <c r="A149" s="217">
        <v>46281</v>
      </c>
      <c r="B149" t="s">
        <v>71</v>
      </c>
      <c r="C149" t="s">
        <v>6015</v>
      </c>
      <c r="D149" t="s">
        <v>1330</v>
      </c>
      <c r="E149">
        <v>1</v>
      </c>
      <c r="F149" s="218" t="s">
        <v>6078</v>
      </c>
      <c r="G149" t="s">
        <v>2777</v>
      </c>
      <c r="H149" t="s">
        <v>5913</v>
      </c>
      <c r="I149" t="s">
        <v>5914</v>
      </c>
      <c r="J149" t="s">
        <v>228</v>
      </c>
    </row>
    <row r="150" spans="1:10" ht="30.75">
      <c r="A150" s="217">
        <v>46281</v>
      </c>
      <c r="B150" t="s">
        <v>98</v>
      </c>
      <c r="C150" t="s">
        <v>6015</v>
      </c>
      <c r="D150" t="s">
        <v>1330</v>
      </c>
      <c r="E150">
        <v>2</v>
      </c>
      <c r="F150" s="218" t="s">
        <v>6095</v>
      </c>
      <c r="G150" t="s">
        <v>2777</v>
      </c>
      <c r="H150" t="s">
        <v>5913</v>
      </c>
      <c r="I150" t="s">
        <v>5914</v>
      </c>
      <c r="J150" t="s">
        <v>228</v>
      </c>
    </row>
    <row r="151" spans="1:10" ht="15">
      <c r="A151" s="217">
        <v>46281</v>
      </c>
      <c r="B151" t="s">
        <v>7</v>
      </c>
      <c r="C151" t="s">
        <v>6015</v>
      </c>
      <c r="D151" t="s">
        <v>1330</v>
      </c>
      <c r="E151">
        <v>1</v>
      </c>
      <c r="F151" s="218" t="s">
        <v>6043</v>
      </c>
      <c r="G151" t="s">
        <v>2777</v>
      </c>
      <c r="H151" t="s">
        <v>5913</v>
      </c>
      <c r="I151" t="s">
        <v>5914</v>
      </c>
      <c r="J151" t="s">
        <v>228</v>
      </c>
    </row>
    <row r="152" spans="1:10" ht="15">
      <c r="A152" s="217">
        <v>46281</v>
      </c>
      <c r="B152" t="s">
        <v>7</v>
      </c>
      <c r="C152" t="s">
        <v>6015</v>
      </c>
      <c r="D152" t="s">
        <v>3342</v>
      </c>
      <c r="E152">
        <v>1</v>
      </c>
      <c r="F152" s="218" t="s">
        <v>3341</v>
      </c>
      <c r="G152" t="s">
        <v>2777</v>
      </c>
      <c r="H152" t="s">
        <v>5913</v>
      </c>
      <c r="I152" t="s">
        <v>5914</v>
      </c>
      <c r="J152" t="s">
        <v>228</v>
      </c>
    </row>
    <row r="153" spans="1:10" ht="15">
      <c r="A153" s="217">
        <v>46281</v>
      </c>
      <c r="B153" t="s">
        <v>93</v>
      </c>
      <c r="C153" t="s">
        <v>6015</v>
      </c>
      <c r="D153" t="s">
        <v>3442</v>
      </c>
      <c r="E153">
        <v>1</v>
      </c>
      <c r="F153" s="218" t="s">
        <v>6045</v>
      </c>
      <c r="G153" t="s">
        <v>2777</v>
      </c>
      <c r="H153" t="s">
        <v>5913</v>
      </c>
      <c r="I153" t="s">
        <v>5914</v>
      </c>
      <c r="J153" t="s">
        <v>228</v>
      </c>
    </row>
    <row r="154" spans="1:10" ht="15">
      <c r="A154" s="217">
        <v>46281</v>
      </c>
      <c r="B154" t="s">
        <v>7</v>
      </c>
      <c r="C154" t="s">
        <v>2383</v>
      </c>
      <c r="D154" t="s">
        <v>1330</v>
      </c>
      <c r="E154">
        <v>1</v>
      </c>
      <c r="F154" s="218" t="s">
        <v>6043</v>
      </c>
      <c r="G154" t="s">
        <v>2404</v>
      </c>
      <c r="H154" t="s">
        <v>6133</v>
      </c>
      <c r="I154" t="s">
        <v>6134</v>
      </c>
      <c r="J154" t="s">
        <v>214</v>
      </c>
    </row>
    <row r="155" spans="1:10" ht="30.75">
      <c r="A155" s="217">
        <v>46281</v>
      </c>
      <c r="B155" t="s">
        <v>74</v>
      </c>
      <c r="C155" t="s">
        <v>2383</v>
      </c>
      <c r="D155" t="s">
        <v>3035</v>
      </c>
      <c r="E155">
        <v>2</v>
      </c>
      <c r="F155" s="218" t="s">
        <v>6135</v>
      </c>
      <c r="G155" t="s">
        <v>2404</v>
      </c>
      <c r="H155" t="s">
        <v>6133</v>
      </c>
      <c r="I155" t="s">
        <v>6134</v>
      </c>
      <c r="J155" t="s">
        <v>214</v>
      </c>
    </row>
    <row r="156" spans="1:10" ht="15">
      <c r="A156" s="217">
        <v>46281</v>
      </c>
      <c r="B156" t="s">
        <v>93</v>
      </c>
      <c r="C156" t="s">
        <v>2383</v>
      </c>
      <c r="D156" t="s">
        <v>3442</v>
      </c>
      <c r="E156">
        <v>1</v>
      </c>
      <c r="F156" s="218" t="s">
        <v>6045</v>
      </c>
      <c r="G156" t="s">
        <v>2404</v>
      </c>
      <c r="H156" t="s">
        <v>6133</v>
      </c>
      <c r="I156" t="s">
        <v>6134</v>
      </c>
      <c r="J156" t="s">
        <v>214</v>
      </c>
    </row>
    <row r="157" spans="1:10" ht="30.75">
      <c r="A157" s="217">
        <v>46282</v>
      </c>
      <c r="B157" t="s">
        <v>32</v>
      </c>
      <c r="C157" t="s">
        <v>6015</v>
      </c>
      <c r="D157" t="s">
        <v>3083</v>
      </c>
      <c r="E157">
        <v>2</v>
      </c>
      <c r="F157" s="218" t="s">
        <v>6046</v>
      </c>
      <c r="G157" t="s">
        <v>2794</v>
      </c>
      <c r="H157" t="s">
        <v>5922</v>
      </c>
      <c r="I157" t="s">
        <v>5923</v>
      </c>
      <c r="J157" t="s">
        <v>2796</v>
      </c>
    </row>
    <row r="158" spans="1:10" ht="30.75">
      <c r="A158" s="217">
        <v>46282</v>
      </c>
      <c r="B158" t="s">
        <v>32</v>
      </c>
      <c r="C158" t="s">
        <v>6015</v>
      </c>
      <c r="D158" t="s">
        <v>666</v>
      </c>
      <c r="E158">
        <v>2</v>
      </c>
      <c r="F158" s="218" t="s">
        <v>6047</v>
      </c>
      <c r="G158" t="s">
        <v>2792</v>
      </c>
      <c r="H158" t="s">
        <v>5921</v>
      </c>
      <c r="I158" t="s">
        <v>5920</v>
      </c>
      <c r="J158" t="s">
        <v>2700</v>
      </c>
    </row>
    <row r="159" spans="1:10" ht="15">
      <c r="A159" s="217">
        <v>46282</v>
      </c>
      <c r="B159" t="s">
        <v>32</v>
      </c>
      <c r="C159" t="s">
        <v>6015</v>
      </c>
      <c r="D159" t="s">
        <v>1902</v>
      </c>
      <c r="E159">
        <v>1</v>
      </c>
      <c r="F159" s="218" t="s">
        <v>6049</v>
      </c>
      <c r="G159" t="s">
        <v>2798</v>
      </c>
      <c r="H159" t="s">
        <v>5924</v>
      </c>
      <c r="I159" t="s">
        <v>5923</v>
      </c>
      <c r="J159" t="s">
        <v>2800</v>
      </c>
    </row>
    <row r="160" spans="1:10" ht="15">
      <c r="A160" s="217">
        <v>46282</v>
      </c>
      <c r="B160" t="s">
        <v>32</v>
      </c>
      <c r="C160" t="s">
        <v>6015</v>
      </c>
      <c r="D160" t="s">
        <v>214</v>
      </c>
      <c r="E160">
        <v>1</v>
      </c>
      <c r="F160" s="218" t="s">
        <v>6050</v>
      </c>
      <c r="G160" t="s">
        <v>2794</v>
      </c>
      <c r="H160" t="s">
        <v>5922</v>
      </c>
      <c r="I160" t="s">
        <v>5923</v>
      </c>
      <c r="J160" t="s">
        <v>2796</v>
      </c>
    </row>
    <row r="161" spans="1:10" ht="15">
      <c r="A161" s="217">
        <v>46282</v>
      </c>
      <c r="B161" t="s">
        <v>62</v>
      </c>
      <c r="C161" t="s">
        <v>6015</v>
      </c>
      <c r="D161" t="s">
        <v>2916</v>
      </c>
      <c r="E161">
        <v>1</v>
      </c>
      <c r="F161" s="218" t="s">
        <v>6016</v>
      </c>
      <c r="G161" t="s">
        <v>2809</v>
      </c>
      <c r="H161" t="s">
        <v>5933</v>
      </c>
      <c r="I161" t="s">
        <v>5934</v>
      </c>
      <c r="J161" t="s">
        <v>2811</v>
      </c>
    </row>
    <row r="162" spans="1:10" ht="76.5">
      <c r="A162" s="217">
        <v>46282</v>
      </c>
      <c r="B162" t="s">
        <v>62</v>
      </c>
      <c r="C162" t="s">
        <v>6015</v>
      </c>
      <c r="D162" t="s">
        <v>2921</v>
      </c>
      <c r="E162">
        <v>5</v>
      </c>
      <c r="F162" s="218" t="s">
        <v>6017</v>
      </c>
      <c r="G162" t="s">
        <v>2809</v>
      </c>
      <c r="H162" t="s">
        <v>5933</v>
      </c>
      <c r="I162" t="s">
        <v>5934</v>
      </c>
      <c r="J162" t="s">
        <v>2811</v>
      </c>
    </row>
    <row r="163" spans="1:10" ht="45.75">
      <c r="A163" s="217">
        <v>46282</v>
      </c>
      <c r="B163" t="s">
        <v>62</v>
      </c>
      <c r="C163" t="s">
        <v>6015</v>
      </c>
      <c r="D163" t="s">
        <v>214</v>
      </c>
      <c r="E163">
        <v>3</v>
      </c>
      <c r="F163" s="218" t="s">
        <v>6051</v>
      </c>
      <c r="G163" t="s">
        <v>2794</v>
      </c>
      <c r="H163" t="s">
        <v>5922</v>
      </c>
      <c r="I163" t="s">
        <v>5923</v>
      </c>
      <c r="J163" t="s">
        <v>2796</v>
      </c>
    </row>
    <row r="164" spans="1:10" ht="15">
      <c r="A164" s="217">
        <v>46282</v>
      </c>
      <c r="B164" t="s">
        <v>62</v>
      </c>
      <c r="C164" t="s">
        <v>6015</v>
      </c>
      <c r="D164" t="s">
        <v>3111</v>
      </c>
      <c r="E164">
        <v>1</v>
      </c>
      <c r="F164" s="218" t="s">
        <v>6052</v>
      </c>
      <c r="G164" t="s">
        <v>2792</v>
      </c>
      <c r="H164" t="s">
        <v>5921</v>
      </c>
      <c r="I164" t="s">
        <v>5920</v>
      </c>
      <c r="J164" t="s">
        <v>2700</v>
      </c>
    </row>
    <row r="165" spans="1:10" ht="30.75">
      <c r="A165" s="217">
        <v>46282</v>
      </c>
      <c r="B165" t="s">
        <v>62</v>
      </c>
      <c r="C165" t="s">
        <v>6015</v>
      </c>
      <c r="D165" t="s">
        <v>666</v>
      </c>
      <c r="E165">
        <v>2</v>
      </c>
      <c r="F165" s="218" t="s">
        <v>6053</v>
      </c>
      <c r="G165" t="s">
        <v>2792</v>
      </c>
      <c r="H165" t="s">
        <v>5921</v>
      </c>
      <c r="I165" t="s">
        <v>5920</v>
      </c>
      <c r="J165" t="s">
        <v>2700</v>
      </c>
    </row>
    <row r="166" spans="1:10" ht="30.75">
      <c r="A166" s="217">
        <v>46282</v>
      </c>
      <c r="B166" t="s">
        <v>62</v>
      </c>
      <c r="C166" t="s">
        <v>6015</v>
      </c>
      <c r="D166" t="s">
        <v>3115</v>
      </c>
      <c r="E166">
        <v>2</v>
      </c>
      <c r="F166" s="218" t="s">
        <v>6054</v>
      </c>
      <c r="G166" t="s">
        <v>2807</v>
      </c>
      <c r="H166" t="s">
        <v>5931</v>
      </c>
      <c r="I166" t="s">
        <v>5932</v>
      </c>
      <c r="J166" t="s">
        <v>666</v>
      </c>
    </row>
    <row r="167" spans="1:10" ht="15">
      <c r="A167" s="217">
        <v>46282</v>
      </c>
      <c r="B167" t="s">
        <v>62</v>
      </c>
      <c r="C167" t="s">
        <v>6015</v>
      </c>
      <c r="D167" t="s">
        <v>3120</v>
      </c>
      <c r="E167">
        <v>1</v>
      </c>
      <c r="F167" s="218" t="s">
        <v>6055</v>
      </c>
      <c r="G167" t="s">
        <v>2792</v>
      </c>
      <c r="H167" t="s">
        <v>5921</v>
      </c>
      <c r="I167" t="s">
        <v>5920</v>
      </c>
      <c r="J167" t="s">
        <v>2700</v>
      </c>
    </row>
    <row r="168" spans="1:10" ht="60.75">
      <c r="A168" s="217">
        <v>46282</v>
      </c>
      <c r="B168" t="s">
        <v>62</v>
      </c>
      <c r="C168" t="s">
        <v>6015</v>
      </c>
      <c r="D168" t="s">
        <v>3083</v>
      </c>
      <c r="E168">
        <v>4</v>
      </c>
      <c r="F168" s="218" t="s">
        <v>6056</v>
      </c>
      <c r="G168" t="s">
        <v>2794</v>
      </c>
      <c r="H168" t="s">
        <v>5922</v>
      </c>
      <c r="I168" t="s">
        <v>5923</v>
      </c>
      <c r="J168" t="s">
        <v>2796</v>
      </c>
    </row>
    <row r="169" spans="1:10" ht="15">
      <c r="A169" s="217">
        <v>46282</v>
      </c>
      <c r="B169" t="s">
        <v>62</v>
      </c>
      <c r="C169" t="s">
        <v>6015</v>
      </c>
      <c r="D169" t="s">
        <v>3127</v>
      </c>
      <c r="E169">
        <v>1</v>
      </c>
      <c r="F169" s="218" t="s">
        <v>6057</v>
      </c>
      <c r="G169" t="s">
        <v>2794</v>
      </c>
      <c r="H169" t="s">
        <v>5922</v>
      </c>
      <c r="I169" t="s">
        <v>5923</v>
      </c>
      <c r="J169" t="s">
        <v>2796</v>
      </c>
    </row>
    <row r="170" spans="1:10" ht="15">
      <c r="A170" s="217">
        <v>46282</v>
      </c>
      <c r="B170" t="s">
        <v>62</v>
      </c>
      <c r="C170" t="s">
        <v>6015</v>
      </c>
      <c r="D170" t="s">
        <v>1330</v>
      </c>
      <c r="E170">
        <v>1</v>
      </c>
      <c r="F170" s="218" t="s">
        <v>6058</v>
      </c>
      <c r="G170" t="s">
        <v>2807</v>
      </c>
      <c r="H170" t="s">
        <v>5931</v>
      </c>
      <c r="I170" t="s">
        <v>5932</v>
      </c>
      <c r="J170" t="s">
        <v>666</v>
      </c>
    </row>
    <row r="171" spans="1:10" ht="45.75">
      <c r="A171" s="217">
        <v>46282</v>
      </c>
      <c r="B171" t="s">
        <v>66</v>
      </c>
      <c r="C171" t="s">
        <v>6015</v>
      </c>
      <c r="D171" t="s">
        <v>666</v>
      </c>
      <c r="E171">
        <v>3</v>
      </c>
      <c r="F171" s="218" t="s">
        <v>6059</v>
      </c>
      <c r="G171" t="s">
        <v>2792</v>
      </c>
      <c r="H171" t="s">
        <v>5921</v>
      </c>
      <c r="I171" t="s">
        <v>5920</v>
      </c>
      <c r="J171" t="s">
        <v>2700</v>
      </c>
    </row>
    <row r="172" spans="1:10" ht="106.5">
      <c r="A172" s="217">
        <v>46282</v>
      </c>
      <c r="B172" t="s">
        <v>66</v>
      </c>
      <c r="C172" t="s">
        <v>6015</v>
      </c>
      <c r="D172" t="s">
        <v>214</v>
      </c>
      <c r="E172">
        <v>7</v>
      </c>
      <c r="F172" s="218" t="s">
        <v>6060</v>
      </c>
      <c r="G172" t="s">
        <v>2794</v>
      </c>
      <c r="H172" t="s">
        <v>5922</v>
      </c>
      <c r="I172" t="s">
        <v>5923</v>
      </c>
      <c r="J172" t="s">
        <v>2796</v>
      </c>
    </row>
    <row r="173" spans="1:10" ht="15">
      <c r="A173" s="217">
        <v>46282</v>
      </c>
      <c r="B173" t="s">
        <v>66</v>
      </c>
      <c r="C173" t="s">
        <v>6015</v>
      </c>
      <c r="D173" t="s">
        <v>3147</v>
      </c>
      <c r="E173">
        <v>1</v>
      </c>
      <c r="F173" s="218" t="s">
        <v>6061</v>
      </c>
      <c r="G173" t="s">
        <v>2794</v>
      </c>
      <c r="H173" t="s">
        <v>5922</v>
      </c>
      <c r="I173" t="s">
        <v>5923</v>
      </c>
      <c r="J173" t="s">
        <v>2796</v>
      </c>
    </row>
    <row r="174" spans="1:10" ht="15">
      <c r="A174" s="217">
        <v>46282</v>
      </c>
      <c r="B174" t="s">
        <v>66</v>
      </c>
      <c r="C174" t="s">
        <v>6015</v>
      </c>
      <c r="D174" t="s">
        <v>3150</v>
      </c>
      <c r="E174">
        <v>1</v>
      </c>
      <c r="F174" s="218" t="s">
        <v>6062</v>
      </c>
      <c r="G174" t="s">
        <v>2807</v>
      </c>
      <c r="H174" t="s">
        <v>5931</v>
      </c>
      <c r="I174" t="s">
        <v>5932</v>
      </c>
      <c r="J174" t="s">
        <v>666</v>
      </c>
    </row>
    <row r="175" spans="1:10" ht="15">
      <c r="A175" s="217">
        <v>46282</v>
      </c>
      <c r="B175" t="s">
        <v>66</v>
      </c>
      <c r="C175" t="s">
        <v>6015</v>
      </c>
      <c r="D175" t="s">
        <v>3083</v>
      </c>
      <c r="E175">
        <v>1</v>
      </c>
      <c r="F175" s="218" t="s">
        <v>6063</v>
      </c>
      <c r="G175" t="s">
        <v>2794</v>
      </c>
      <c r="H175" t="s">
        <v>5922</v>
      </c>
      <c r="I175" t="s">
        <v>5923</v>
      </c>
      <c r="J175" t="s">
        <v>2796</v>
      </c>
    </row>
    <row r="176" spans="1:10" ht="15">
      <c r="A176" s="217">
        <v>46282</v>
      </c>
      <c r="B176" t="s">
        <v>66</v>
      </c>
      <c r="C176" t="s">
        <v>6015</v>
      </c>
      <c r="D176" t="s">
        <v>3164</v>
      </c>
      <c r="E176">
        <v>1</v>
      </c>
      <c r="F176" s="218" t="s">
        <v>6064</v>
      </c>
      <c r="G176" t="s">
        <v>2794</v>
      </c>
      <c r="H176" t="s">
        <v>5922</v>
      </c>
      <c r="I176" t="s">
        <v>5923</v>
      </c>
      <c r="J176" t="s">
        <v>2796</v>
      </c>
    </row>
    <row r="177" spans="1:10" ht="30.75">
      <c r="A177" s="217">
        <v>46282</v>
      </c>
      <c r="B177" t="s">
        <v>70</v>
      </c>
      <c r="C177" t="s">
        <v>6015</v>
      </c>
      <c r="D177" t="s">
        <v>3083</v>
      </c>
      <c r="E177">
        <v>2</v>
      </c>
      <c r="F177" s="218" t="s">
        <v>6065</v>
      </c>
      <c r="G177" t="s">
        <v>2794</v>
      </c>
      <c r="H177" t="s">
        <v>5922</v>
      </c>
      <c r="I177" t="s">
        <v>5923</v>
      </c>
      <c r="J177" t="s">
        <v>2796</v>
      </c>
    </row>
    <row r="178" spans="1:10" ht="15">
      <c r="A178" s="217">
        <v>46282</v>
      </c>
      <c r="B178" t="s">
        <v>70</v>
      </c>
      <c r="C178" t="s">
        <v>6015</v>
      </c>
      <c r="D178" t="s">
        <v>3172</v>
      </c>
      <c r="E178">
        <v>1</v>
      </c>
      <c r="F178" s="218" t="s">
        <v>6066</v>
      </c>
      <c r="G178" t="s">
        <v>2792</v>
      </c>
      <c r="H178" t="s">
        <v>5921</v>
      </c>
      <c r="I178" t="s">
        <v>5920</v>
      </c>
      <c r="J178" t="s">
        <v>2700</v>
      </c>
    </row>
    <row r="179" spans="1:10" ht="15">
      <c r="A179" s="217">
        <v>46282</v>
      </c>
      <c r="B179" t="s">
        <v>70</v>
      </c>
      <c r="C179" t="s">
        <v>6015</v>
      </c>
      <c r="D179" t="s">
        <v>3175</v>
      </c>
      <c r="E179">
        <v>1</v>
      </c>
      <c r="F179" s="218" t="s">
        <v>6067</v>
      </c>
      <c r="G179" t="s">
        <v>2794</v>
      </c>
      <c r="H179" t="s">
        <v>5922</v>
      </c>
      <c r="I179" t="s">
        <v>5923</v>
      </c>
      <c r="J179" t="s">
        <v>2796</v>
      </c>
    </row>
    <row r="180" spans="1:10" ht="45.75">
      <c r="A180" s="217">
        <v>46282</v>
      </c>
      <c r="B180" t="s">
        <v>70</v>
      </c>
      <c r="C180" t="s">
        <v>6015</v>
      </c>
      <c r="D180" t="s">
        <v>2921</v>
      </c>
      <c r="E180">
        <v>3</v>
      </c>
      <c r="F180" s="218" t="s">
        <v>6019</v>
      </c>
      <c r="G180" t="s">
        <v>2809</v>
      </c>
      <c r="H180" t="s">
        <v>5933</v>
      </c>
      <c r="I180" t="s">
        <v>5934</v>
      </c>
      <c r="J180" t="s">
        <v>2811</v>
      </c>
    </row>
    <row r="181" spans="1:10" ht="15">
      <c r="A181" s="217">
        <v>46282</v>
      </c>
      <c r="B181" t="s">
        <v>70</v>
      </c>
      <c r="C181" t="s">
        <v>6015</v>
      </c>
      <c r="D181" t="s">
        <v>2960</v>
      </c>
      <c r="E181">
        <v>1</v>
      </c>
      <c r="F181" s="218" t="s">
        <v>6020</v>
      </c>
      <c r="G181" t="s">
        <v>2809</v>
      </c>
      <c r="H181" t="s">
        <v>5933</v>
      </c>
      <c r="I181" t="s">
        <v>5934</v>
      </c>
      <c r="J181" t="s">
        <v>2811</v>
      </c>
    </row>
    <row r="182" spans="1:10" ht="30.75">
      <c r="A182" s="217">
        <v>46282</v>
      </c>
      <c r="B182" t="s">
        <v>70</v>
      </c>
      <c r="C182" t="s">
        <v>6015</v>
      </c>
      <c r="D182" t="s">
        <v>214</v>
      </c>
      <c r="E182">
        <v>2</v>
      </c>
      <c r="F182" s="218" t="s">
        <v>6068</v>
      </c>
      <c r="G182" t="s">
        <v>2794</v>
      </c>
      <c r="H182" t="s">
        <v>5922</v>
      </c>
      <c r="I182" t="s">
        <v>5923</v>
      </c>
      <c r="J182" t="s">
        <v>2796</v>
      </c>
    </row>
    <row r="183" spans="1:10" ht="15">
      <c r="A183" s="217">
        <v>46282</v>
      </c>
      <c r="B183" t="s">
        <v>70</v>
      </c>
      <c r="C183" t="s">
        <v>6015</v>
      </c>
      <c r="D183" t="s">
        <v>3182</v>
      </c>
      <c r="E183">
        <v>1</v>
      </c>
      <c r="F183" s="218" t="s">
        <v>6069</v>
      </c>
      <c r="G183" t="s">
        <v>2807</v>
      </c>
      <c r="H183" t="s">
        <v>5931</v>
      </c>
      <c r="I183" t="s">
        <v>5932</v>
      </c>
      <c r="J183" t="s">
        <v>666</v>
      </c>
    </row>
    <row r="184" spans="1:10" ht="30.75">
      <c r="A184" s="217">
        <v>46282</v>
      </c>
      <c r="B184" t="s">
        <v>70</v>
      </c>
      <c r="C184" t="s">
        <v>6015</v>
      </c>
      <c r="D184" t="s">
        <v>666</v>
      </c>
      <c r="E184">
        <v>2</v>
      </c>
      <c r="F184" s="218" t="s">
        <v>6070</v>
      </c>
      <c r="G184" t="s">
        <v>2792</v>
      </c>
      <c r="H184" t="s">
        <v>5921</v>
      </c>
      <c r="I184" t="s">
        <v>5920</v>
      </c>
      <c r="J184" t="s">
        <v>2700</v>
      </c>
    </row>
    <row r="185" spans="1:10" ht="15">
      <c r="A185" s="217">
        <v>46282</v>
      </c>
      <c r="B185" t="s">
        <v>70</v>
      </c>
      <c r="C185" t="s">
        <v>6015</v>
      </c>
      <c r="D185" t="s">
        <v>2965</v>
      </c>
      <c r="E185">
        <v>1</v>
      </c>
      <c r="F185" s="218" t="s">
        <v>6071</v>
      </c>
      <c r="G185" t="s">
        <v>2807</v>
      </c>
      <c r="H185" t="s">
        <v>5931</v>
      </c>
      <c r="I185" t="s">
        <v>5932</v>
      </c>
      <c r="J185" t="s">
        <v>666</v>
      </c>
    </row>
    <row r="186" spans="1:10" ht="15">
      <c r="A186" s="217">
        <v>46282</v>
      </c>
      <c r="B186" t="s">
        <v>70</v>
      </c>
      <c r="C186" t="s">
        <v>6015</v>
      </c>
      <c r="D186" t="s">
        <v>1330</v>
      </c>
      <c r="E186">
        <v>1</v>
      </c>
      <c r="F186" s="218" t="s">
        <v>6072</v>
      </c>
      <c r="G186" t="s">
        <v>2807</v>
      </c>
      <c r="H186" t="s">
        <v>5931</v>
      </c>
      <c r="I186" t="s">
        <v>5932</v>
      </c>
      <c r="J186" t="s">
        <v>666</v>
      </c>
    </row>
    <row r="187" spans="1:10" ht="76.5">
      <c r="A187" s="217">
        <v>46282</v>
      </c>
      <c r="B187" t="s">
        <v>71</v>
      </c>
      <c r="C187" t="s">
        <v>6015</v>
      </c>
      <c r="D187" t="s">
        <v>214</v>
      </c>
      <c r="E187">
        <v>5</v>
      </c>
      <c r="F187" s="218" t="s">
        <v>6073</v>
      </c>
      <c r="G187" t="s">
        <v>2794</v>
      </c>
      <c r="H187" t="s">
        <v>5922</v>
      </c>
      <c r="I187" t="s">
        <v>5923</v>
      </c>
      <c r="J187" t="s">
        <v>2796</v>
      </c>
    </row>
    <row r="188" spans="1:10" ht="30.75">
      <c r="A188" s="217">
        <v>46282</v>
      </c>
      <c r="B188" t="s">
        <v>71</v>
      </c>
      <c r="C188" t="s">
        <v>6015</v>
      </c>
      <c r="D188" t="s">
        <v>666</v>
      </c>
      <c r="E188">
        <v>2</v>
      </c>
      <c r="F188" s="218" t="s">
        <v>6074</v>
      </c>
      <c r="G188" t="s">
        <v>2792</v>
      </c>
      <c r="H188" t="s">
        <v>5921</v>
      </c>
      <c r="I188" t="s">
        <v>5920</v>
      </c>
      <c r="J188" t="s">
        <v>2700</v>
      </c>
    </row>
    <row r="189" spans="1:10" ht="30.75">
      <c r="A189" s="217">
        <v>46282</v>
      </c>
      <c r="B189" t="s">
        <v>71</v>
      </c>
      <c r="C189" t="s">
        <v>6015</v>
      </c>
      <c r="D189" t="s">
        <v>2921</v>
      </c>
      <c r="E189">
        <v>2</v>
      </c>
      <c r="F189" s="218" t="s">
        <v>6022</v>
      </c>
      <c r="G189" t="s">
        <v>2809</v>
      </c>
      <c r="H189" t="s">
        <v>5933</v>
      </c>
      <c r="I189" t="s">
        <v>5934</v>
      </c>
      <c r="J189" t="s">
        <v>2811</v>
      </c>
    </row>
    <row r="190" spans="1:10" ht="60.75">
      <c r="A190" s="217">
        <v>46282</v>
      </c>
      <c r="B190" t="s">
        <v>71</v>
      </c>
      <c r="C190" t="s">
        <v>6015</v>
      </c>
      <c r="D190" t="s">
        <v>3083</v>
      </c>
      <c r="E190">
        <v>4</v>
      </c>
      <c r="F190" s="218" t="s">
        <v>6075</v>
      </c>
      <c r="G190" t="s">
        <v>2794</v>
      </c>
      <c r="H190" t="s">
        <v>5922</v>
      </c>
      <c r="I190" t="s">
        <v>5923</v>
      </c>
      <c r="J190" t="s">
        <v>2796</v>
      </c>
    </row>
    <row r="191" spans="1:10" ht="15">
      <c r="A191" s="217">
        <v>46282</v>
      </c>
      <c r="B191" t="s">
        <v>71</v>
      </c>
      <c r="C191" t="s">
        <v>6015</v>
      </c>
      <c r="D191" t="s">
        <v>2960</v>
      </c>
      <c r="E191">
        <v>1</v>
      </c>
      <c r="F191" s="218" t="s">
        <v>6023</v>
      </c>
      <c r="G191" t="s">
        <v>2809</v>
      </c>
      <c r="H191" t="s">
        <v>5933</v>
      </c>
      <c r="I191" t="s">
        <v>5934</v>
      </c>
      <c r="J191" t="s">
        <v>2811</v>
      </c>
    </row>
    <row r="192" spans="1:10" ht="15">
      <c r="A192" s="217">
        <v>46282</v>
      </c>
      <c r="B192" t="s">
        <v>71</v>
      </c>
      <c r="C192" t="s">
        <v>6015</v>
      </c>
      <c r="D192" t="s">
        <v>3209</v>
      </c>
      <c r="E192">
        <v>1</v>
      </c>
      <c r="F192" s="218" t="s">
        <v>6076</v>
      </c>
      <c r="G192" t="s">
        <v>2794</v>
      </c>
      <c r="H192" t="s">
        <v>5922</v>
      </c>
      <c r="I192" t="s">
        <v>5923</v>
      </c>
      <c r="J192" t="s">
        <v>2796</v>
      </c>
    </row>
    <row r="193" spans="1:10" ht="15">
      <c r="A193" s="217">
        <v>46282</v>
      </c>
      <c r="B193" t="s">
        <v>71</v>
      </c>
      <c r="C193" t="s">
        <v>6015</v>
      </c>
      <c r="D193" t="s">
        <v>3214</v>
      </c>
      <c r="E193">
        <v>1</v>
      </c>
      <c r="F193" s="218" t="s">
        <v>6077</v>
      </c>
      <c r="G193" t="s">
        <v>2794</v>
      </c>
      <c r="H193" t="s">
        <v>5922</v>
      </c>
      <c r="I193" t="s">
        <v>5923</v>
      </c>
      <c r="J193" t="s">
        <v>2796</v>
      </c>
    </row>
    <row r="194" spans="1:10" ht="15">
      <c r="A194" s="217">
        <v>46282</v>
      </c>
      <c r="B194" t="s">
        <v>71</v>
      </c>
      <c r="C194" t="s">
        <v>6015</v>
      </c>
      <c r="D194" t="s">
        <v>2983</v>
      </c>
      <c r="E194">
        <v>1</v>
      </c>
      <c r="F194" s="218" t="s">
        <v>6136</v>
      </c>
      <c r="G194" t="s">
        <v>2792</v>
      </c>
      <c r="H194" t="s">
        <v>5921</v>
      </c>
      <c r="I194" t="s">
        <v>5920</v>
      </c>
      <c r="J194" t="s">
        <v>2700</v>
      </c>
    </row>
    <row r="195" spans="1:10" ht="15">
      <c r="A195" s="217">
        <v>46282</v>
      </c>
      <c r="B195" t="s">
        <v>71</v>
      </c>
      <c r="C195" t="s">
        <v>6015</v>
      </c>
      <c r="D195" t="s">
        <v>1330</v>
      </c>
      <c r="E195">
        <v>1</v>
      </c>
      <c r="F195" s="218" t="s">
        <v>6078</v>
      </c>
      <c r="G195" t="s">
        <v>2807</v>
      </c>
      <c r="H195" t="s">
        <v>5931</v>
      </c>
      <c r="I195" t="s">
        <v>5932</v>
      </c>
      <c r="J195" t="s">
        <v>666</v>
      </c>
    </row>
    <row r="196" spans="1:10" ht="45.75">
      <c r="A196" s="217">
        <v>46282</v>
      </c>
      <c r="B196" t="s">
        <v>73</v>
      </c>
      <c r="C196" t="s">
        <v>6015</v>
      </c>
      <c r="D196" t="s">
        <v>666</v>
      </c>
      <c r="E196">
        <v>3</v>
      </c>
      <c r="F196" s="218" t="s">
        <v>6079</v>
      </c>
      <c r="G196" t="s">
        <v>2792</v>
      </c>
      <c r="H196" t="s">
        <v>5921</v>
      </c>
      <c r="I196" t="s">
        <v>5920</v>
      </c>
      <c r="J196" t="s">
        <v>2700</v>
      </c>
    </row>
    <row r="197" spans="1:10" ht="152.25">
      <c r="A197" s="217">
        <v>46282</v>
      </c>
      <c r="B197" t="s">
        <v>73</v>
      </c>
      <c r="C197" t="s">
        <v>6015</v>
      </c>
      <c r="D197" t="s">
        <v>3083</v>
      </c>
      <c r="E197">
        <v>10</v>
      </c>
      <c r="F197" s="218" t="s">
        <v>6080</v>
      </c>
      <c r="G197" t="s">
        <v>2794</v>
      </c>
      <c r="H197" t="s">
        <v>5922</v>
      </c>
      <c r="I197" t="s">
        <v>5923</v>
      </c>
      <c r="J197" t="s">
        <v>2796</v>
      </c>
    </row>
    <row r="198" spans="1:10" ht="15">
      <c r="A198" s="217">
        <v>46282</v>
      </c>
      <c r="B198" t="s">
        <v>73</v>
      </c>
      <c r="C198" t="s">
        <v>6015</v>
      </c>
      <c r="D198" t="s">
        <v>3230</v>
      </c>
      <c r="E198">
        <v>1</v>
      </c>
      <c r="F198" s="218" t="s">
        <v>6081</v>
      </c>
      <c r="G198" t="s">
        <v>2792</v>
      </c>
      <c r="H198" t="s">
        <v>5921</v>
      </c>
      <c r="I198" t="s">
        <v>5920</v>
      </c>
      <c r="J198" t="s">
        <v>2700</v>
      </c>
    </row>
    <row r="199" spans="1:10" ht="60.75">
      <c r="A199" s="217">
        <v>46282</v>
      </c>
      <c r="B199" t="s">
        <v>73</v>
      </c>
      <c r="C199" t="s">
        <v>6015</v>
      </c>
      <c r="D199" t="s">
        <v>214</v>
      </c>
      <c r="E199">
        <v>4</v>
      </c>
      <c r="F199" s="218" t="s">
        <v>6082</v>
      </c>
      <c r="G199" t="s">
        <v>2794</v>
      </c>
      <c r="H199" t="s">
        <v>5922</v>
      </c>
      <c r="I199" t="s">
        <v>5923</v>
      </c>
      <c r="J199" t="s">
        <v>2796</v>
      </c>
    </row>
    <row r="200" spans="1:10" ht="15">
      <c r="A200" s="217">
        <v>46282</v>
      </c>
      <c r="B200" t="s">
        <v>73</v>
      </c>
      <c r="C200" t="s">
        <v>6015</v>
      </c>
      <c r="D200" t="s">
        <v>2960</v>
      </c>
      <c r="E200">
        <v>1</v>
      </c>
      <c r="F200" s="218" t="s">
        <v>6024</v>
      </c>
      <c r="G200" t="s">
        <v>2809</v>
      </c>
      <c r="H200" t="s">
        <v>5933</v>
      </c>
      <c r="I200" t="s">
        <v>5934</v>
      </c>
      <c r="J200" t="s">
        <v>2811</v>
      </c>
    </row>
    <row r="201" spans="1:10" ht="30.75">
      <c r="A201" s="217">
        <v>46282</v>
      </c>
      <c r="B201" t="s">
        <v>73</v>
      </c>
      <c r="C201" t="s">
        <v>6015</v>
      </c>
      <c r="D201" t="s">
        <v>3239</v>
      </c>
      <c r="E201">
        <v>2</v>
      </c>
      <c r="F201" s="218" t="s">
        <v>6083</v>
      </c>
      <c r="G201" t="s">
        <v>2792</v>
      </c>
      <c r="H201" t="s">
        <v>5921</v>
      </c>
      <c r="I201" t="s">
        <v>5920</v>
      </c>
      <c r="J201" t="s">
        <v>2700</v>
      </c>
    </row>
    <row r="202" spans="1:10" ht="15">
      <c r="A202" s="217">
        <v>46282</v>
      </c>
      <c r="B202" t="s">
        <v>73</v>
      </c>
      <c r="C202" t="s">
        <v>6015</v>
      </c>
      <c r="D202" t="s">
        <v>2989</v>
      </c>
      <c r="E202">
        <v>1</v>
      </c>
      <c r="F202" s="218" t="s">
        <v>6025</v>
      </c>
      <c r="G202" t="s">
        <v>2809</v>
      </c>
      <c r="H202" t="s">
        <v>5933</v>
      </c>
      <c r="I202" t="s">
        <v>5934</v>
      </c>
      <c r="J202" t="s">
        <v>2811</v>
      </c>
    </row>
    <row r="203" spans="1:10" ht="15">
      <c r="A203" s="217">
        <v>46282</v>
      </c>
      <c r="B203" t="s">
        <v>73</v>
      </c>
      <c r="C203" t="s">
        <v>6015</v>
      </c>
      <c r="D203" t="s">
        <v>2921</v>
      </c>
      <c r="E203">
        <v>1</v>
      </c>
      <c r="F203" s="218" t="s">
        <v>6026</v>
      </c>
      <c r="G203" t="s">
        <v>2809</v>
      </c>
      <c r="H203" t="s">
        <v>5933</v>
      </c>
      <c r="I203" t="s">
        <v>5934</v>
      </c>
      <c r="J203" t="s">
        <v>2811</v>
      </c>
    </row>
    <row r="204" spans="1:10" ht="15">
      <c r="A204" s="217">
        <v>46282</v>
      </c>
      <c r="B204" t="s">
        <v>73</v>
      </c>
      <c r="C204" t="s">
        <v>6015</v>
      </c>
      <c r="D204" t="s">
        <v>3263</v>
      </c>
      <c r="E204">
        <v>1</v>
      </c>
      <c r="F204" s="218" t="s">
        <v>6084</v>
      </c>
      <c r="G204" t="s">
        <v>2798</v>
      </c>
      <c r="H204" t="s">
        <v>5924</v>
      </c>
      <c r="I204" t="s">
        <v>5923</v>
      </c>
      <c r="J204" t="s">
        <v>2800</v>
      </c>
    </row>
    <row r="205" spans="1:10" ht="121.5">
      <c r="A205" s="217">
        <v>46282</v>
      </c>
      <c r="B205" t="s">
        <v>79</v>
      </c>
      <c r="C205" t="s">
        <v>6015</v>
      </c>
      <c r="D205" t="s">
        <v>214</v>
      </c>
      <c r="E205">
        <v>8</v>
      </c>
      <c r="F205" s="218" t="s">
        <v>6086</v>
      </c>
      <c r="G205" t="s">
        <v>2794</v>
      </c>
      <c r="H205" t="s">
        <v>5922</v>
      </c>
      <c r="I205" t="s">
        <v>5923</v>
      </c>
      <c r="J205" t="s">
        <v>2796</v>
      </c>
    </row>
    <row r="206" spans="1:10" ht="60.75">
      <c r="A206" s="217">
        <v>46282</v>
      </c>
      <c r="B206" t="s">
        <v>79</v>
      </c>
      <c r="C206" t="s">
        <v>6015</v>
      </c>
      <c r="D206" t="s">
        <v>3083</v>
      </c>
      <c r="E206">
        <v>4</v>
      </c>
      <c r="F206" s="218" t="s">
        <v>6087</v>
      </c>
      <c r="G206" t="s">
        <v>2794</v>
      </c>
      <c r="H206" t="s">
        <v>5922</v>
      </c>
      <c r="I206" t="s">
        <v>5923</v>
      </c>
      <c r="J206" t="s">
        <v>2796</v>
      </c>
    </row>
    <row r="207" spans="1:10" ht="15">
      <c r="A207" s="217">
        <v>46282</v>
      </c>
      <c r="B207" t="s">
        <v>79</v>
      </c>
      <c r="C207" t="s">
        <v>6015</v>
      </c>
      <c r="D207" t="s">
        <v>666</v>
      </c>
      <c r="E207">
        <v>1</v>
      </c>
      <c r="F207" s="218" t="s">
        <v>6088</v>
      </c>
      <c r="G207" t="s">
        <v>2792</v>
      </c>
      <c r="H207" t="s">
        <v>5921</v>
      </c>
      <c r="I207" t="s">
        <v>5920</v>
      </c>
      <c r="J207" t="s">
        <v>2700</v>
      </c>
    </row>
    <row r="208" spans="1:10" ht="15">
      <c r="A208" s="217">
        <v>46282</v>
      </c>
      <c r="B208" t="s">
        <v>79</v>
      </c>
      <c r="C208" t="s">
        <v>6015</v>
      </c>
      <c r="D208" t="s">
        <v>3473</v>
      </c>
      <c r="E208">
        <v>1</v>
      </c>
      <c r="F208" s="218" t="s">
        <v>6137</v>
      </c>
      <c r="G208" t="s">
        <v>2807</v>
      </c>
      <c r="H208" t="s">
        <v>5931</v>
      </c>
      <c r="I208" t="s">
        <v>5932</v>
      </c>
      <c r="J208" t="s">
        <v>666</v>
      </c>
    </row>
    <row r="209" spans="1:10" ht="15">
      <c r="A209" s="217">
        <v>46282</v>
      </c>
      <c r="B209" t="s">
        <v>79</v>
      </c>
      <c r="C209" t="s">
        <v>6015</v>
      </c>
      <c r="D209" t="s">
        <v>3297</v>
      </c>
      <c r="E209">
        <v>1</v>
      </c>
      <c r="F209" s="218" t="s">
        <v>6089</v>
      </c>
      <c r="G209" t="s">
        <v>2794</v>
      </c>
      <c r="H209" t="s">
        <v>5922</v>
      </c>
      <c r="I209" t="s">
        <v>5923</v>
      </c>
      <c r="J209" t="s">
        <v>2796</v>
      </c>
    </row>
    <row r="210" spans="1:10" ht="15">
      <c r="A210" s="217">
        <v>46282</v>
      </c>
      <c r="B210" t="s">
        <v>79</v>
      </c>
      <c r="C210" t="s">
        <v>6015</v>
      </c>
      <c r="D210" t="s">
        <v>3008</v>
      </c>
      <c r="E210">
        <v>1</v>
      </c>
      <c r="F210" s="218" t="s">
        <v>6138</v>
      </c>
      <c r="G210" t="s">
        <v>2792</v>
      </c>
      <c r="H210" t="s">
        <v>5921</v>
      </c>
      <c r="I210" t="s">
        <v>5920</v>
      </c>
      <c r="J210" t="s">
        <v>2700</v>
      </c>
    </row>
    <row r="211" spans="1:10" ht="15">
      <c r="A211" s="217">
        <v>46282</v>
      </c>
      <c r="B211" t="s">
        <v>98</v>
      </c>
      <c r="C211" t="s">
        <v>6015</v>
      </c>
      <c r="D211" t="s">
        <v>3302</v>
      </c>
      <c r="E211">
        <v>1</v>
      </c>
      <c r="F211" s="218" t="s">
        <v>6090</v>
      </c>
      <c r="G211" t="s">
        <v>2792</v>
      </c>
      <c r="H211" t="s">
        <v>5921</v>
      </c>
      <c r="I211" t="s">
        <v>5920</v>
      </c>
      <c r="J211" t="s">
        <v>2700</v>
      </c>
    </row>
    <row r="212" spans="1:10" ht="106.5">
      <c r="A212" s="217">
        <v>46282</v>
      </c>
      <c r="B212" t="s">
        <v>98</v>
      </c>
      <c r="C212" t="s">
        <v>6015</v>
      </c>
      <c r="D212" t="s">
        <v>214</v>
      </c>
      <c r="E212">
        <v>7</v>
      </c>
      <c r="F212" s="218" t="s">
        <v>6091</v>
      </c>
      <c r="G212" t="s">
        <v>2794</v>
      </c>
      <c r="H212" t="s">
        <v>5922</v>
      </c>
      <c r="I212" t="s">
        <v>5923</v>
      </c>
      <c r="J212" t="s">
        <v>2796</v>
      </c>
    </row>
    <row r="213" spans="1:10" ht="76.5">
      <c r="A213" s="217">
        <v>46282</v>
      </c>
      <c r="B213" t="s">
        <v>98</v>
      </c>
      <c r="C213" t="s">
        <v>6015</v>
      </c>
      <c r="D213" t="s">
        <v>3083</v>
      </c>
      <c r="E213">
        <v>5</v>
      </c>
      <c r="F213" s="218" t="s">
        <v>6092</v>
      </c>
      <c r="G213" t="s">
        <v>2794</v>
      </c>
      <c r="H213" t="s">
        <v>5922</v>
      </c>
      <c r="I213" t="s">
        <v>5923</v>
      </c>
      <c r="J213" t="s">
        <v>2796</v>
      </c>
    </row>
    <row r="214" spans="1:10" ht="30.75">
      <c r="A214" s="217">
        <v>46282</v>
      </c>
      <c r="B214" t="s">
        <v>98</v>
      </c>
      <c r="C214" t="s">
        <v>6015</v>
      </c>
      <c r="D214" t="s">
        <v>3311</v>
      </c>
      <c r="E214">
        <v>2</v>
      </c>
      <c r="F214" s="218" t="s">
        <v>6093</v>
      </c>
      <c r="G214" t="s">
        <v>2794</v>
      </c>
      <c r="H214" t="s">
        <v>5922</v>
      </c>
      <c r="I214" t="s">
        <v>5923</v>
      </c>
      <c r="J214" t="s">
        <v>2796</v>
      </c>
    </row>
    <row r="215" spans="1:10" ht="15">
      <c r="A215" s="217">
        <v>46282</v>
      </c>
      <c r="B215" t="s">
        <v>98</v>
      </c>
      <c r="C215" t="s">
        <v>6015</v>
      </c>
      <c r="D215" t="s">
        <v>3319</v>
      </c>
      <c r="E215">
        <v>1</v>
      </c>
      <c r="F215" s="218" t="s">
        <v>6094</v>
      </c>
      <c r="G215" t="s">
        <v>2792</v>
      </c>
      <c r="H215" t="s">
        <v>5921</v>
      </c>
      <c r="I215" t="s">
        <v>5920</v>
      </c>
      <c r="J215" t="s">
        <v>2700</v>
      </c>
    </row>
    <row r="216" spans="1:10" ht="15">
      <c r="A216" s="217">
        <v>46282</v>
      </c>
      <c r="B216" t="s">
        <v>98</v>
      </c>
      <c r="C216" t="s">
        <v>6015</v>
      </c>
      <c r="D216" t="s">
        <v>2916</v>
      </c>
      <c r="E216">
        <v>1</v>
      </c>
      <c r="F216" s="218" t="s">
        <v>6027</v>
      </c>
      <c r="G216" t="s">
        <v>2809</v>
      </c>
      <c r="H216" t="s">
        <v>5933</v>
      </c>
      <c r="I216" t="s">
        <v>5934</v>
      </c>
      <c r="J216" t="s">
        <v>2811</v>
      </c>
    </row>
    <row r="217" spans="1:10" ht="30.75">
      <c r="A217" s="217">
        <v>46282</v>
      </c>
      <c r="B217" t="s">
        <v>98</v>
      </c>
      <c r="C217" t="s">
        <v>6015</v>
      </c>
      <c r="D217" t="s">
        <v>1330</v>
      </c>
      <c r="E217">
        <v>2</v>
      </c>
      <c r="F217" s="218" t="s">
        <v>6095</v>
      </c>
      <c r="G217" t="s">
        <v>2807</v>
      </c>
      <c r="H217" t="s">
        <v>5931</v>
      </c>
      <c r="I217" t="s">
        <v>5932</v>
      </c>
      <c r="J217" t="s">
        <v>666</v>
      </c>
    </row>
    <row r="218" spans="1:10" ht="15">
      <c r="A218" s="217">
        <v>46282</v>
      </c>
      <c r="B218" t="s">
        <v>7</v>
      </c>
      <c r="C218" t="s">
        <v>6015</v>
      </c>
      <c r="D218" t="s">
        <v>666</v>
      </c>
      <c r="E218">
        <v>1</v>
      </c>
      <c r="F218" s="218" t="s">
        <v>6096</v>
      </c>
      <c r="G218" t="s">
        <v>2792</v>
      </c>
      <c r="H218" t="s">
        <v>5927</v>
      </c>
      <c r="I218" t="s">
        <v>5926</v>
      </c>
      <c r="J218" t="s">
        <v>2700</v>
      </c>
    </row>
    <row r="219" spans="1:10" ht="15">
      <c r="A219" s="217">
        <v>46282</v>
      </c>
      <c r="B219" t="s">
        <v>7</v>
      </c>
      <c r="C219" t="s">
        <v>6015</v>
      </c>
      <c r="D219" t="s">
        <v>1330</v>
      </c>
      <c r="E219">
        <v>1</v>
      </c>
      <c r="F219" s="218" t="s">
        <v>6043</v>
      </c>
      <c r="G219" t="s">
        <v>2807</v>
      </c>
      <c r="H219" t="s">
        <v>5931</v>
      </c>
      <c r="I219" t="s">
        <v>5932</v>
      </c>
      <c r="J219" t="s">
        <v>666</v>
      </c>
    </row>
    <row r="220" spans="1:10" ht="15">
      <c r="A220" s="217">
        <v>46282</v>
      </c>
      <c r="B220" t="s">
        <v>7</v>
      </c>
      <c r="C220" t="s">
        <v>6015</v>
      </c>
      <c r="D220" t="s">
        <v>3342</v>
      </c>
      <c r="E220">
        <v>1</v>
      </c>
      <c r="F220" s="218" t="s">
        <v>3341</v>
      </c>
      <c r="G220" t="s">
        <v>2807</v>
      </c>
      <c r="H220" t="s">
        <v>5931</v>
      </c>
      <c r="I220" t="s">
        <v>5932</v>
      </c>
      <c r="J220" t="s">
        <v>666</v>
      </c>
    </row>
    <row r="221" spans="1:10" ht="15">
      <c r="A221" s="217">
        <v>46282</v>
      </c>
      <c r="B221" t="s">
        <v>7</v>
      </c>
      <c r="C221" t="s">
        <v>6015</v>
      </c>
      <c r="D221" t="s">
        <v>3083</v>
      </c>
      <c r="E221">
        <v>1</v>
      </c>
      <c r="F221" s="218" t="s">
        <v>6097</v>
      </c>
      <c r="G221" t="s">
        <v>2794</v>
      </c>
      <c r="H221" t="s">
        <v>5928</v>
      </c>
      <c r="I221" t="s">
        <v>5929</v>
      </c>
      <c r="J221" t="s">
        <v>2805</v>
      </c>
    </row>
    <row r="222" spans="1:10" ht="15">
      <c r="A222" s="217">
        <v>46282</v>
      </c>
      <c r="B222" t="s">
        <v>7</v>
      </c>
      <c r="C222" t="s">
        <v>6015</v>
      </c>
      <c r="D222" t="s">
        <v>214</v>
      </c>
      <c r="E222">
        <v>1</v>
      </c>
      <c r="F222" s="218" t="s">
        <v>3346</v>
      </c>
      <c r="G222" t="s">
        <v>2794</v>
      </c>
      <c r="H222" t="s">
        <v>5928</v>
      </c>
      <c r="I222" t="s">
        <v>5929</v>
      </c>
      <c r="J222" t="s">
        <v>2805</v>
      </c>
    </row>
    <row r="223" spans="1:10" ht="60.75">
      <c r="A223" s="217">
        <v>46282</v>
      </c>
      <c r="B223" t="s">
        <v>23</v>
      </c>
      <c r="C223" t="s">
        <v>6015</v>
      </c>
      <c r="D223" t="s">
        <v>214</v>
      </c>
      <c r="E223">
        <v>4</v>
      </c>
      <c r="F223" s="218" t="s">
        <v>6098</v>
      </c>
      <c r="G223" t="s">
        <v>2794</v>
      </c>
      <c r="H223" t="s">
        <v>5928</v>
      </c>
      <c r="I223" t="s">
        <v>5929</v>
      </c>
      <c r="J223" t="s">
        <v>2805</v>
      </c>
    </row>
    <row r="224" spans="1:10" ht="15">
      <c r="A224" s="217">
        <v>46282</v>
      </c>
      <c r="B224" t="s">
        <v>23</v>
      </c>
      <c r="C224" t="s">
        <v>6015</v>
      </c>
      <c r="D224" t="s">
        <v>2921</v>
      </c>
      <c r="E224">
        <v>1</v>
      </c>
      <c r="F224" s="218" t="s">
        <v>6029</v>
      </c>
      <c r="G224" t="s">
        <v>2809</v>
      </c>
      <c r="H224" t="s">
        <v>5935</v>
      </c>
      <c r="I224" t="s">
        <v>5936</v>
      </c>
      <c r="J224" t="s">
        <v>2814</v>
      </c>
    </row>
    <row r="225" spans="1:10" ht="30.75">
      <c r="A225" s="217">
        <v>46282</v>
      </c>
      <c r="B225" t="s">
        <v>4371</v>
      </c>
      <c r="C225" t="s">
        <v>6015</v>
      </c>
      <c r="D225" t="s">
        <v>214</v>
      </c>
      <c r="E225">
        <v>2</v>
      </c>
      <c r="F225" s="218" t="s">
        <v>6099</v>
      </c>
      <c r="G225" t="s">
        <v>2794</v>
      </c>
      <c r="H225" t="s">
        <v>5928</v>
      </c>
      <c r="I225" t="s">
        <v>5929</v>
      </c>
      <c r="J225" t="s">
        <v>2805</v>
      </c>
    </row>
    <row r="226" spans="1:10" ht="15">
      <c r="A226" s="217">
        <v>46282</v>
      </c>
      <c r="B226" t="s">
        <v>4371</v>
      </c>
      <c r="C226" t="s">
        <v>6015</v>
      </c>
      <c r="D226" t="s">
        <v>3358</v>
      </c>
      <c r="E226">
        <v>1</v>
      </c>
      <c r="F226" s="218" t="s">
        <v>6044</v>
      </c>
      <c r="G226" t="s">
        <v>2807</v>
      </c>
      <c r="H226" t="s">
        <v>5931</v>
      </c>
      <c r="I226" t="s">
        <v>5932</v>
      </c>
      <c r="J226" t="s">
        <v>666</v>
      </c>
    </row>
    <row r="227" spans="1:10" ht="15">
      <c r="A227" s="217">
        <v>46282</v>
      </c>
      <c r="B227" t="s">
        <v>4371</v>
      </c>
      <c r="C227" t="s">
        <v>6015</v>
      </c>
      <c r="D227" t="s">
        <v>3297</v>
      </c>
      <c r="E227">
        <v>1</v>
      </c>
      <c r="F227" s="218" t="s">
        <v>6100</v>
      </c>
      <c r="G227" t="s">
        <v>2794</v>
      </c>
      <c r="H227" t="s">
        <v>5928</v>
      </c>
      <c r="I227" t="s">
        <v>5929</v>
      </c>
      <c r="J227" t="s">
        <v>2805</v>
      </c>
    </row>
    <row r="228" spans="1:10" ht="15">
      <c r="A228" s="217">
        <v>46282</v>
      </c>
      <c r="B228" t="s">
        <v>47</v>
      </c>
      <c r="C228" t="s">
        <v>6015</v>
      </c>
      <c r="D228" t="s">
        <v>3365</v>
      </c>
      <c r="E228">
        <v>1</v>
      </c>
      <c r="F228" s="218" t="s">
        <v>6101</v>
      </c>
      <c r="G228" t="s">
        <v>2794</v>
      </c>
      <c r="H228" t="s">
        <v>5928</v>
      </c>
      <c r="I228" t="s">
        <v>5929</v>
      </c>
      <c r="J228" t="s">
        <v>2805</v>
      </c>
    </row>
    <row r="229" spans="1:10" ht="30.75">
      <c r="A229" s="217">
        <v>46282</v>
      </c>
      <c r="B229" t="s">
        <v>47</v>
      </c>
      <c r="C229" t="s">
        <v>6015</v>
      </c>
      <c r="D229" t="s">
        <v>666</v>
      </c>
      <c r="E229">
        <v>2</v>
      </c>
      <c r="F229" s="218" t="s">
        <v>6102</v>
      </c>
      <c r="G229" t="s">
        <v>2792</v>
      </c>
      <c r="H229" t="s">
        <v>5927</v>
      </c>
      <c r="I229" t="s">
        <v>5926</v>
      </c>
      <c r="J229" t="s">
        <v>2700</v>
      </c>
    </row>
    <row r="230" spans="1:10" ht="15">
      <c r="A230" s="217">
        <v>46282</v>
      </c>
      <c r="B230" t="s">
        <v>47</v>
      </c>
      <c r="C230" t="s">
        <v>6015</v>
      </c>
      <c r="D230" t="s">
        <v>3370</v>
      </c>
      <c r="E230">
        <v>1</v>
      </c>
      <c r="F230" s="218" t="s">
        <v>6103</v>
      </c>
      <c r="G230" t="s">
        <v>2794</v>
      </c>
      <c r="H230" t="s">
        <v>5928</v>
      </c>
      <c r="I230" t="s">
        <v>5929</v>
      </c>
      <c r="J230" t="s">
        <v>2805</v>
      </c>
    </row>
    <row r="231" spans="1:10" ht="60.75">
      <c r="A231" s="217">
        <v>46282</v>
      </c>
      <c r="B231" t="s">
        <v>47</v>
      </c>
      <c r="C231" t="s">
        <v>6015</v>
      </c>
      <c r="D231" t="s">
        <v>214</v>
      </c>
      <c r="E231">
        <v>4</v>
      </c>
      <c r="F231" s="218" t="s">
        <v>6104</v>
      </c>
      <c r="G231" t="s">
        <v>2794</v>
      </c>
      <c r="H231" t="s">
        <v>5928</v>
      </c>
      <c r="I231" t="s">
        <v>5929</v>
      </c>
      <c r="J231" t="s">
        <v>2805</v>
      </c>
    </row>
    <row r="232" spans="1:10" ht="45.75">
      <c r="A232" s="217">
        <v>46282</v>
      </c>
      <c r="B232" t="s">
        <v>50</v>
      </c>
      <c r="C232" t="s">
        <v>6015</v>
      </c>
      <c r="D232" t="s">
        <v>214</v>
      </c>
      <c r="E232">
        <v>3</v>
      </c>
      <c r="F232" s="218" t="s">
        <v>6105</v>
      </c>
      <c r="G232" t="s">
        <v>2794</v>
      </c>
      <c r="H232" t="s">
        <v>5928</v>
      </c>
      <c r="I232" t="s">
        <v>5929</v>
      </c>
      <c r="J232" t="s">
        <v>2805</v>
      </c>
    </row>
    <row r="233" spans="1:10" ht="60.75">
      <c r="A233" s="217">
        <v>46282</v>
      </c>
      <c r="B233" t="s">
        <v>50</v>
      </c>
      <c r="C233" t="s">
        <v>6015</v>
      </c>
      <c r="D233" t="s">
        <v>2921</v>
      </c>
      <c r="E233">
        <v>4</v>
      </c>
      <c r="F233" s="218" t="s">
        <v>6030</v>
      </c>
      <c r="G233" t="s">
        <v>2809</v>
      </c>
      <c r="H233" t="s">
        <v>5935</v>
      </c>
      <c r="I233" t="s">
        <v>5936</v>
      </c>
      <c r="J233" t="s">
        <v>2814</v>
      </c>
    </row>
    <row r="234" spans="1:10" ht="45.75">
      <c r="A234" s="217">
        <v>46282</v>
      </c>
      <c r="B234" t="s">
        <v>61</v>
      </c>
      <c r="C234" t="s">
        <v>6015</v>
      </c>
      <c r="D234" t="s">
        <v>214</v>
      </c>
      <c r="E234">
        <v>3</v>
      </c>
      <c r="F234" s="218" t="s">
        <v>6106</v>
      </c>
      <c r="G234" t="s">
        <v>2794</v>
      </c>
      <c r="H234" t="s">
        <v>5928</v>
      </c>
      <c r="I234" t="s">
        <v>5929</v>
      </c>
      <c r="J234" t="s">
        <v>2805</v>
      </c>
    </row>
    <row r="235" spans="1:10" ht="15">
      <c r="A235" s="217">
        <v>46282</v>
      </c>
      <c r="B235" t="s">
        <v>61</v>
      </c>
      <c r="C235" t="s">
        <v>6015</v>
      </c>
      <c r="D235" t="s">
        <v>3365</v>
      </c>
      <c r="E235">
        <v>1</v>
      </c>
      <c r="F235" s="218" t="s">
        <v>6107</v>
      </c>
      <c r="G235" t="s">
        <v>2794</v>
      </c>
      <c r="H235" t="s">
        <v>5928</v>
      </c>
      <c r="I235" t="s">
        <v>5929</v>
      </c>
      <c r="J235" t="s">
        <v>2805</v>
      </c>
    </row>
    <row r="236" spans="1:10" ht="15">
      <c r="A236" s="217">
        <v>46282</v>
      </c>
      <c r="B236" t="s">
        <v>61</v>
      </c>
      <c r="C236" t="s">
        <v>6015</v>
      </c>
      <c r="D236" t="s">
        <v>3389</v>
      </c>
      <c r="E236">
        <v>1</v>
      </c>
      <c r="F236" s="218" t="s">
        <v>6108</v>
      </c>
      <c r="G236" t="s">
        <v>2794</v>
      </c>
      <c r="H236" t="s">
        <v>5928</v>
      </c>
      <c r="I236" t="s">
        <v>5929</v>
      </c>
      <c r="J236" t="s">
        <v>2805</v>
      </c>
    </row>
    <row r="237" spans="1:10" ht="15">
      <c r="A237" s="217">
        <v>46282</v>
      </c>
      <c r="B237" t="s">
        <v>61</v>
      </c>
      <c r="C237" t="s">
        <v>6015</v>
      </c>
      <c r="D237" t="s">
        <v>3028</v>
      </c>
      <c r="E237">
        <v>1</v>
      </c>
      <c r="F237" s="218" t="s">
        <v>6109</v>
      </c>
      <c r="G237" t="s">
        <v>2807</v>
      </c>
      <c r="H237" t="s">
        <v>5931</v>
      </c>
      <c r="I237" t="s">
        <v>5932</v>
      </c>
      <c r="J237" t="s">
        <v>666</v>
      </c>
    </row>
    <row r="238" spans="1:10" ht="45.75">
      <c r="A238" s="217">
        <v>46282</v>
      </c>
      <c r="B238" t="s">
        <v>61</v>
      </c>
      <c r="C238" t="s">
        <v>6015</v>
      </c>
      <c r="D238" t="s">
        <v>2921</v>
      </c>
      <c r="E238">
        <v>3</v>
      </c>
      <c r="F238" s="218" t="s">
        <v>6031</v>
      </c>
      <c r="G238" t="s">
        <v>2809</v>
      </c>
      <c r="H238" t="s">
        <v>5935</v>
      </c>
      <c r="I238" t="s">
        <v>5936</v>
      </c>
      <c r="J238" t="s">
        <v>2814</v>
      </c>
    </row>
    <row r="239" spans="1:10" ht="15">
      <c r="A239" s="217">
        <v>46282</v>
      </c>
      <c r="B239" t="s">
        <v>61</v>
      </c>
      <c r="C239" t="s">
        <v>6015</v>
      </c>
      <c r="D239" t="s">
        <v>3083</v>
      </c>
      <c r="E239">
        <v>1</v>
      </c>
      <c r="F239" s="218" t="s">
        <v>6110</v>
      </c>
      <c r="G239" t="s">
        <v>2794</v>
      </c>
      <c r="H239" t="s">
        <v>5928</v>
      </c>
      <c r="I239" t="s">
        <v>5929</v>
      </c>
      <c r="J239" t="s">
        <v>2805</v>
      </c>
    </row>
    <row r="240" spans="1:10" ht="45.75">
      <c r="A240" s="217">
        <v>46282</v>
      </c>
      <c r="B240" t="s">
        <v>74</v>
      </c>
      <c r="C240" t="s">
        <v>6015</v>
      </c>
      <c r="D240" t="s">
        <v>3083</v>
      </c>
      <c r="E240">
        <v>3</v>
      </c>
      <c r="F240" s="218" t="s">
        <v>6111</v>
      </c>
      <c r="G240" t="s">
        <v>2794</v>
      </c>
      <c r="H240" t="s">
        <v>5928</v>
      </c>
      <c r="I240" t="s">
        <v>5929</v>
      </c>
      <c r="J240" t="s">
        <v>2805</v>
      </c>
    </row>
    <row r="241" spans="1:10" ht="15">
      <c r="A241" s="217">
        <v>46282</v>
      </c>
      <c r="B241" t="s">
        <v>74</v>
      </c>
      <c r="C241" t="s">
        <v>6015</v>
      </c>
      <c r="D241" t="s">
        <v>3397</v>
      </c>
      <c r="E241">
        <v>1</v>
      </c>
      <c r="F241" s="218" t="s">
        <v>6112</v>
      </c>
      <c r="G241" t="s">
        <v>2798</v>
      </c>
      <c r="H241" t="s">
        <v>5930</v>
      </c>
      <c r="I241" t="s">
        <v>5929</v>
      </c>
      <c r="J241" t="s">
        <v>2800</v>
      </c>
    </row>
    <row r="242" spans="1:10" ht="60.75">
      <c r="A242" s="217">
        <v>46282</v>
      </c>
      <c r="B242" t="s">
        <v>74</v>
      </c>
      <c r="C242" t="s">
        <v>6015</v>
      </c>
      <c r="D242" t="s">
        <v>214</v>
      </c>
      <c r="E242">
        <v>4</v>
      </c>
      <c r="F242" s="218" t="s">
        <v>6113</v>
      </c>
      <c r="G242" t="s">
        <v>2794</v>
      </c>
      <c r="H242" t="s">
        <v>5928</v>
      </c>
      <c r="I242" t="s">
        <v>5929</v>
      </c>
      <c r="J242" t="s">
        <v>2805</v>
      </c>
    </row>
    <row r="243" spans="1:10" ht="30.75">
      <c r="A243" s="217">
        <v>46282</v>
      </c>
      <c r="B243" t="s">
        <v>74</v>
      </c>
      <c r="C243" t="s">
        <v>6015</v>
      </c>
      <c r="D243" t="s">
        <v>2921</v>
      </c>
      <c r="E243">
        <v>2</v>
      </c>
      <c r="F243" s="218" t="s">
        <v>6032</v>
      </c>
      <c r="G243" t="s">
        <v>2809</v>
      </c>
      <c r="H243" t="s">
        <v>5935</v>
      </c>
      <c r="I243" t="s">
        <v>5936</v>
      </c>
      <c r="J243" t="s">
        <v>2814</v>
      </c>
    </row>
    <row r="244" spans="1:10" ht="30.75">
      <c r="A244" s="217">
        <v>46282</v>
      </c>
      <c r="B244" t="s">
        <v>82</v>
      </c>
      <c r="C244" t="s">
        <v>6015</v>
      </c>
      <c r="D244" t="s">
        <v>214</v>
      </c>
      <c r="E244">
        <v>2</v>
      </c>
      <c r="F244" s="218" t="s">
        <v>6114</v>
      </c>
      <c r="G244" t="s">
        <v>2794</v>
      </c>
      <c r="H244" t="s">
        <v>5928</v>
      </c>
      <c r="I244" t="s">
        <v>5929</v>
      </c>
      <c r="J244" t="s">
        <v>2805</v>
      </c>
    </row>
    <row r="245" spans="1:10" ht="45.75">
      <c r="A245" s="217">
        <v>46282</v>
      </c>
      <c r="B245" t="s">
        <v>87</v>
      </c>
      <c r="C245" t="s">
        <v>6015</v>
      </c>
      <c r="D245" t="s">
        <v>666</v>
      </c>
      <c r="E245">
        <v>3</v>
      </c>
      <c r="F245" s="218" t="s">
        <v>6115</v>
      </c>
      <c r="G245" t="s">
        <v>2792</v>
      </c>
      <c r="H245" t="s">
        <v>5927</v>
      </c>
      <c r="I245" t="s">
        <v>5926</v>
      </c>
      <c r="J245" t="s">
        <v>2700</v>
      </c>
    </row>
    <row r="246" spans="1:10" ht="15">
      <c r="A246" s="217">
        <v>46282</v>
      </c>
      <c r="B246" t="s">
        <v>87</v>
      </c>
      <c r="C246" t="s">
        <v>6015</v>
      </c>
      <c r="D246" t="s">
        <v>3414</v>
      </c>
      <c r="E246">
        <v>1</v>
      </c>
      <c r="F246" s="218" t="s">
        <v>6116</v>
      </c>
      <c r="G246" t="s">
        <v>2792</v>
      </c>
      <c r="H246" t="s">
        <v>5927</v>
      </c>
      <c r="I246" t="s">
        <v>5926</v>
      </c>
      <c r="J246" t="s">
        <v>2700</v>
      </c>
    </row>
    <row r="247" spans="1:10" ht="15">
      <c r="A247" s="217">
        <v>46282</v>
      </c>
      <c r="B247" t="s">
        <v>87</v>
      </c>
      <c r="C247" t="s">
        <v>6015</v>
      </c>
      <c r="D247" t="s">
        <v>3083</v>
      </c>
      <c r="E247">
        <v>1</v>
      </c>
      <c r="F247" s="218" t="s">
        <v>6117</v>
      </c>
      <c r="G247" t="s">
        <v>2794</v>
      </c>
      <c r="H247" t="s">
        <v>5928</v>
      </c>
      <c r="I247" t="s">
        <v>5929</v>
      </c>
      <c r="J247" t="s">
        <v>2805</v>
      </c>
    </row>
    <row r="248" spans="1:10" ht="45.75">
      <c r="A248" s="217">
        <v>46282</v>
      </c>
      <c r="B248" t="s">
        <v>87</v>
      </c>
      <c r="C248" t="s">
        <v>6015</v>
      </c>
      <c r="D248" t="s">
        <v>214</v>
      </c>
      <c r="E248">
        <v>3</v>
      </c>
      <c r="F248" s="218" t="s">
        <v>6118</v>
      </c>
      <c r="G248" t="s">
        <v>2794</v>
      </c>
      <c r="H248" t="s">
        <v>5928</v>
      </c>
      <c r="I248" t="s">
        <v>5929</v>
      </c>
      <c r="J248" t="s">
        <v>2805</v>
      </c>
    </row>
    <row r="249" spans="1:10" ht="15">
      <c r="A249" s="217">
        <v>46282</v>
      </c>
      <c r="B249" t="s">
        <v>87</v>
      </c>
      <c r="C249" t="s">
        <v>6015</v>
      </c>
      <c r="D249" t="s">
        <v>1902</v>
      </c>
      <c r="E249">
        <v>1</v>
      </c>
      <c r="F249" s="218" t="s">
        <v>6119</v>
      </c>
      <c r="G249" t="s">
        <v>2798</v>
      </c>
      <c r="H249" t="s">
        <v>5930</v>
      </c>
      <c r="I249" t="s">
        <v>5929</v>
      </c>
      <c r="J249" t="s">
        <v>2800</v>
      </c>
    </row>
    <row r="250" spans="1:10" ht="15">
      <c r="A250" s="217">
        <v>46282</v>
      </c>
      <c r="B250" t="s">
        <v>87</v>
      </c>
      <c r="C250" t="s">
        <v>6015</v>
      </c>
      <c r="D250" t="s">
        <v>2960</v>
      </c>
      <c r="E250">
        <v>1</v>
      </c>
      <c r="F250" s="218" t="s">
        <v>6034</v>
      </c>
      <c r="G250" t="s">
        <v>2809</v>
      </c>
      <c r="H250" t="s">
        <v>5935</v>
      </c>
      <c r="I250" t="s">
        <v>5936</v>
      </c>
      <c r="J250" t="s">
        <v>2814</v>
      </c>
    </row>
    <row r="251" spans="1:10" ht="30.75">
      <c r="A251" s="217">
        <v>46282</v>
      </c>
      <c r="B251" t="s">
        <v>87</v>
      </c>
      <c r="C251" t="s">
        <v>6015</v>
      </c>
      <c r="D251" t="s">
        <v>2921</v>
      </c>
      <c r="E251">
        <v>2</v>
      </c>
      <c r="F251" s="218" t="s">
        <v>6035</v>
      </c>
      <c r="G251" t="s">
        <v>2809</v>
      </c>
      <c r="H251" t="s">
        <v>5935</v>
      </c>
      <c r="I251" t="s">
        <v>5936</v>
      </c>
      <c r="J251" t="s">
        <v>2814</v>
      </c>
    </row>
    <row r="252" spans="1:10" ht="60.75">
      <c r="A252" s="217">
        <v>46282</v>
      </c>
      <c r="B252" t="s">
        <v>88</v>
      </c>
      <c r="C252" t="s">
        <v>6015</v>
      </c>
      <c r="D252" t="s">
        <v>3083</v>
      </c>
      <c r="E252">
        <v>4</v>
      </c>
      <c r="F252" s="218" t="s">
        <v>6120</v>
      </c>
      <c r="G252" t="s">
        <v>2794</v>
      </c>
      <c r="H252" t="s">
        <v>5928</v>
      </c>
      <c r="I252" t="s">
        <v>5929</v>
      </c>
      <c r="J252" t="s">
        <v>2805</v>
      </c>
    </row>
    <row r="253" spans="1:10" ht="15">
      <c r="A253" s="217">
        <v>46282</v>
      </c>
      <c r="B253" t="s">
        <v>88</v>
      </c>
      <c r="C253" t="s">
        <v>6015</v>
      </c>
      <c r="D253" t="s">
        <v>214</v>
      </c>
      <c r="E253">
        <v>1</v>
      </c>
      <c r="F253" s="218" t="s">
        <v>6121</v>
      </c>
      <c r="G253" t="s">
        <v>2794</v>
      </c>
      <c r="H253" t="s">
        <v>5928</v>
      </c>
      <c r="I253" t="s">
        <v>5929</v>
      </c>
      <c r="J253" t="s">
        <v>2805</v>
      </c>
    </row>
    <row r="254" spans="1:10" ht="15">
      <c r="A254" s="217">
        <v>46282</v>
      </c>
      <c r="B254" t="s">
        <v>88</v>
      </c>
      <c r="C254" t="s">
        <v>6015</v>
      </c>
      <c r="D254" t="s">
        <v>666</v>
      </c>
      <c r="E254">
        <v>1</v>
      </c>
      <c r="F254" s="218" t="s">
        <v>6122</v>
      </c>
      <c r="G254" t="s">
        <v>2792</v>
      </c>
      <c r="H254" t="s">
        <v>5927</v>
      </c>
      <c r="I254" t="s">
        <v>5926</v>
      </c>
      <c r="J254" t="s">
        <v>2700</v>
      </c>
    </row>
    <row r="255" spans="1:10" ht="15">
      <c r="A255" s="217">
        <v>46282</v>
      </c>
      <c r="B255" t="s">
        <v>93</v>
      </c>
      <c r="C255" t="s">
        <v>6015</v>
      </c>
      <c r="D255" t="s">
        <v>666</v>
      </c>
      <c r="E255">
        <v>1</v>
      </c>
      <c r="F255" s="218" t="s">
        <v>3066</v>
      </c>
      <c r="G255" t="s">
        <v>2792</v>
      </c>
      <c r="H255" t="s">
        <v>5927</v>
      </c>
      <c r="I255" t="s">
        <v>5926</v>
      </c>
      <c r="J255" t="s">
        <v>2700</v>
      </c>
    </row>
    <row r="256" spans="1:10" ht="15">
      <c r="A256" s="217">
        <v>46282</v>
      </c>
      <c r="B256" t="s">
        <v>93</v>
      </c>
      <c r="C256" t="s">
        <v>6015</v>
      </c>
      <c r="D256" t="s">
        <v>214</v>
      </c>
      <c r="E256">
        <v>1</v>
      </c>
      <c r="F256" s="218" t="s">
        <v>6123</v>
      </c>
      <c r="G256" t="s">
        <v>2794</v>
      </c>
      <c r="H256" t="s">
        <v>5928</v>
      </c>
      <c r="I256" t="s">
        <v>5929</v>
      </c>
      <c r="J256" t="s">
        <v>2805</v>
      </c>
    </row>
    <row r="257" spans="1:10" ht="15">
      <c r="A257" s="217">
        <v>46282</v>
      </c>
      <c r="B257" t="s">
        <v>93</v>
      </c>
      <c r="C257" t="s">
        <v>6015</v>
      </c>
      <c r="D257" t="s">
        <v>3083</v>
      </c>
      <c r="E257">
        <v>1</v>
      </c>
      <c r="F257" s="218" t="s">
        <v>6124</v>
      </c>
      <c r="G257" t="s">
        <v>2794</v>
      </c>
      <c r="H257" t="s">
        <v>5928</v>
      </c>
      <c r="I257" t="s">
        <v>5929</v>
      </c>
      <c r="J257" t="s">
        <v>2805</v>
      </c>
    </row>
    <row r="258" spans="1:10" ht="15">
      <c r="A258" s="217">
        <v>46282</v>
      </c>
      <c r="B258" t="s">
        <v>93</v>
      </c>
      <c r="C258" t="s">
        <v>6015</v>
      </c>
      <c r="D258" t="s">
        <v>3442</v>
      </c>
      <c r="E258">
        <v>1</v>
      </c>
      <c r="F258" s="218" t="s">
        <v>6045</v>
      </c>
      <c r="G258" t="s">
        <v>2807</v>
      </c>
      <c r="H258" t="s">
        <v>5931</v>
      </c>
      <c r="I258" t="s">
        <v>5932</v>
      </c>
      <c r="J258" t="s">
        <v>666</v>
      </c>
    </row>
    <row r="259" spans="1:10" ht="15">
      <c r="A259" s="217">
        <v>46282</v>
      </c>
      <c r="B259" t="s">
        <v>93</v>
      </c>
      <c r="C259" t="s">
        <v>6015</v>
      </c>
      <c r="D259" t="s">
        <v>3297</v>
      </c>
      <c r="E259">
        <v>1</v>
      </c>
      <c r="F259" s="218" t="s">
        <v>6125</v>
      </c>
      <c r="G259" t="s">
        <v>2794</v>
      </c>
      <c r="H259" t="s">
        <v>5928</v>
      </c>
      <c r="I259" t="s">
        <v>5929</v>
      </c>
      <c r="J259" t="s">
        <v>2805</v>
      </c>
    </row>
    <row r="260" spans="1:10" ht="15">
      <c r="A260" s="217">
        <v>46282</v>
      </c>
      <c r="B260" t="s">
        <v>93</v>
      </c>
      <c r="C260" t="s">
        <v>6015</v>
      </c>
      <c r="D260" t="s">
        <v>3448</v>
      </c>
      <c r="E260">
        <v>1</v>
      </c>
      <c r="F260" s="218" t="s">
        <v>6126</v>
      </c>
      <c r="G260" t="s">
        <v>2794</v>
      </c>
      <c r="H260" t="s">
        <v>5928</v>
      </c>
      <c r="I260" t="s">
        <v>5929</v>
      </c>
      <c r="J260" t="s">
        <v>2805</v>
      </c>
    </row>
    <row r="261" spans="1:10" ht="15">
      <c r="A261" s="217">
        <v>46282</v>
      </c>
      <c r="B261" t="s">
        <v>93</v>
      </c>
      <c r="C261" t="s">
        <v>6015</v>
      </c>
      <c r="D261" t="s">
        <v>3450</v>
      </c>
      <c r="E261">
        <v>1</v>
      </c>
      <c r="F261" s="218" t="s">
        <v>6127</v>
      </c>
      <c r="G261" t="s">
        <v>2794</v>
      </c>
      <c r="H261" t="s">
        <v>5928</v>
      </c>
      <c r="I261" t="s">
        <v>5929</v>
      </c>
      <c r="J261" t="s">
        <v>2805</v>
      </c>
    </row>
    <row r="262" spans="1:10" ht="15">
      <c r="A262" s="217">
        <v>46282</v>
      </c>
      <c r="B262" t="s">
        <v>93</v>
      </c>
      <c r="C262" t="s">
        <v>6015</v>
      </c>
      <c r="D262" t="s">
        <v>3453</v>
      </c>
      <c r="E262">
        <v>1</v>
      </c>
      <c r="F262" s="218" t="s">
        <v>6128</v>
      </c>
      <c r="G262" t="s">
        <v>2794</v>
      </c>
      <c r="H262" t="s">
        <v>5928</v>
      </c>
      <c r="I262" t="s">
        <v>5929</v>
      </c>
      <c r="J262" t="s">
        <v>2805</v>
      </c>
    </row>
    <row r="263" spans="1:10" ht="15">
      <c r="A263" s="217">
        <v>46282</v>
      </c>
      <c r="B263" t="s">
        <v>99</v>
      </c>
      <c r="C263" t="s">
        <v>6015</v>
      </c>
      <c r="D263" t="s">
        <v>3457</v>
      </c>
      <c r="E263">
        <v>1</v>
      </c>
      <c r="F263" s="218" t="s">
        <v>6129</v>
      </c>
      <c r="G263" t="s">
        <v>2794</v>
      </c>
      <c r="H263" t="s">
        <v>5928</v>
      </c>
      <c r="I263" t="s">
        <v>5929</v>
      </c>
      <c r="J263" t="s">
        <v>2805</v>
      </c>
    </row>
    <row r="264" spans="1:10" ht="30.75">
      <c r="A264" s="217">
        <v>46282</v>
      </c>
      <c r="B264" t="s">
        <v>99</v>
      </c>
      <c r="C264" t="s">
        <v>6015</v>
      </c>
      <c r="D264" t="s">
        <v>2921</v>
      </c>
      <c r="E264">
        <v>2</v>
      </c>
      <c r="F264" s="218" t="s">
        <v>6038</v>
      </c>
      <c r="G264" t="s">
        <v>2809</v>
      </c>
      <c r="H264" t="s">
        <v>5935</v>
      </c>
      <c r="I264" t="s">
        <v>5936</v>
      </c>
      <c r="J264" t="s">
        <v>2814</v>
      </c>
    </row>
    <row r="265" spans="1:10" ht="15">
      <c r="A265" s="217">
        <v>46282</v>
      </c>
      <c r="B265" t="s">
        <v>99</v>
      </c>
      <c r="C265" t="s">
        <v>6015</v>
      </c>
      <c r="D265" t="s">
        <v>3078</v>
      </c>
      <c r="E265">
        <v>1</v>
      </c>
      <c r="F265" s="218" t="s">
        <v>6039</v>
      </c>
      <c r="G265" t="s">
        <v>2809</v>
      </c>
      <c r="H265" t="s">
        <v>5935</v>
      </c>
      <c r="I265" t="s">
        <v>5936</v>
      </c>
      <c r="J265" t="s">
        <v>2814</v>
      </c>
    </row>
    <row r="266" spans="1:10" ht="15">
      <c r="A266" s="217">
        <v>46282</v>
      </c>
      <c r="B266" t="s">
        <v>99</v>
      </c>
      <c r="C266" t="s">
        <v>6015</v>
      </c>
      <c r="D266" t="s">
        <v>214</v>
      </c>
      <c r="E266">
        <v>1</v>
      </c>
      <c r="F266" s="218" t="s">
        <v>6130</v>
      </c>
      <c r="G266" t="s">
        <v>2794</v>
      </c>
      <c r="H266" t="s">
        <v>5928</v>
      </c>
      <c r="I266" t="s">
        <v>5929</v>
      </c>
      <c r="J266" t="s">
        <v>2805</v>
      </c>
    </row>
    <row r="267" spans="1:10" ht="15">
      <c r="A267" s="217">
        <v>46282</v>
      </c>
      <c r="B267" t="s">
        <v>7</v>
      </c>
      <c r="C267" t="s">
        <v>2383</v>
      </c>
      <c r="D267" t="s">
        <v>1330</v>
      </c>
      <c r="E267">
        <v>1</v>
      </c>
      <c r="F267" s="218" t="s">
        <v>6043</v>
      </c>
      <c r="G267" t="s">
        <v>2819</v>
      </c>
      <c r="H267" t="s">
        <v>6139</v>
      </c>
      <c r="I267" t="s">
        <v>6140</v>
      </c>
      <c r="J267" t="s">
        <v>235</v>
      </c>
    </row>
    <row r="268" spans="1:10" ht="15">
      <c r="A268" s="217">
        <v>46282</v>
      </c>
      <c r="B268" t="s">
        <v>7</v>
      </c>
      <c r="C268" t="s">
        <v>2383</v>
      </c>
      <c r="D268" t="s">
        <v>3342</v>
      </c>
      <c r="E268">
        <v>1</v>
      </c>
      <c r="F268" s="218" t="s">
        <v>3341</v>
      </c>
      <c r="G268" t="s">
        <v>2819</v>
      </c>
      <c r="H268" t="s">
        <v>6139</v>
      </c>
      <c r="I268" t="s">
        <v>6140</v>
      </c>
      <c r="J268" t="s">
        <v>235</v>
      </c>
    </row>
    <row r="269" spans="1:10" ht="15">
      <c r="A269" s="217">
        <v>46282</v>
      </c>
      <c r="B269" t="s">
        <v>93</v>
      </c>
      <c r="C269" t="s">
        <v>2383</v>
      </c>
      <c r="D269" t="s">
        <v>3442</v>
      </c>
      <c r="E269">
        <v>1</v>
      </c>
      <c r="F269" s="218" t="s">
        <v>6045</v>
      </c>
      <c r="G269" t="s">
        <v>2819</v>
      </c>
      <c r="H269" t="s">
        <v>6139</v>
      </c>
      <c r="I269" t="s">
        <v>6140</v>
      </c>
      <c r="J269" t="s">
        <v>235</v>
      </c>
    </row>
    <row r="270" spans="1:10" ht="15">
      <c r="A270" s="217">
        <v>46283</v>
      </c>
      <c r="B270" t="s">
        <v>62</v>
      </c>
      <c r="C270" t="s">
        <v>6015</v>
      </c>
      <c r="D270" t="s">
        <v>2916</v>
      </c>
      <c r="E270">
        <v>1</v>
      </c>
      <c r="F270" s="218" t="s">
        <v>6016</v>
      </c>
      <c r="G270" t="s">
        <v>2827</v>
      </c>
      <c r="H270" t="s">
        <v>5947</v>
      </c>
      <c r="I270" t="s">
        <v>5948</v>
      </c>
      <c r="J270" t="s">
        <v>235</v>
      </c>
    </row>
    <row r="271" spans="1:10" ht="76.5">
      <c r="A271" s="217">
        <v>46283</v>
      </c>
      <c r="B271" t="s">
        <v>62</v>
      </c>
      <c r="C271" t="s">
        <v>6015</v>
      </c>
      <c r="D271" t="s">
        <v>2921</v>
      </c>
      <c r="E271">
        <v>5</v>
      </c>
      <c r="F271" s="218" t="s">
        <v>6017</v>
      </c>
      <c r="G271" t="s">
        <v>2827</v>
      </c>
      <c r="H271" t="s">
        <v>5947</v>
      </c>
      <c r="I271" t="s">
        <v>5948</v>
      </c>
      <c r="J271" t="s">
        <v>235</v>
      </c>
    </row>
    <row r="272" spans="1:10" ht="45.75">
      <c r="A272" s="217">
        <v>46283</v>
      </c>
      <c r="B272" t="s">
        <v>62</v>
      </c>
      <c r="C272" t="s">
        <v>6015</v>
      </c>
      <c r="D272" t="s">
        <v>2925</v>
      </c>
      <c r="E272">
        <v>3</v>
      </c>
      <c r="F272" s="218" t="s">
        <v>6018</v>
      </c>
      <c r="G272" t="s">
        <v>2827</v>
      </c>
      <c r="H272" t="s">
        <v>5947</v>
      </c>
      <c r="I272" t="s">
        <v>5948</v>
      </c>
      <c r="J272" t="s">
        <v>235</v>
      </c>
    </row>
    <row r="273" spans="1:10" ht="45.75">
      <c r="A273" s="217">
        <v>46283</v>
      </c>
      <c r="B273" t="s">
        <v>70</v>
      </c>
      <c r="C273" t="s">
        <v>6015</v>
      </c>
      <c r="D273" t="s">
        <v>2921</v>
      </c>
      <c r="E273">
        <v>3</v>
      </c>
      <c r="F273" s="218" t="s">
        <v>6019</v>
      </c>
      <c r="G273" t="s">
        <v>2827</v>
      </c>
      <c r="H273" t="s">
        <v>5947</v>
      </c>
      <c r="I273" t="s">
        <v>5948</v>
      </c>
      <c r="J273" t="s">
        <v>235</v>
      </c>
    </row>
    <row r="274" spans="1:10" ht="15">
      <c r="A274" s="217">
        <v>46283</v>
      </c>
      <c r="B274" t="s">
        <v>70</v>
      </c>
      <c r="C274" t="s">
        <v>6015</v>
      </c>
      <c r="D274" t="s">
        <v>2960</v>
      </c>
      <c r="E274">
        <v>1</v>
      </c>
      <c r="F274" s="218" t="s">
        <v>6020</v>
      </c>
      <c r="G274" t="s">
        <v>2827</v>
      </c>
      <c r="H274" t="s">
        <v>5947</v>
      </c>
      <c r="I274" t="s">
        <v>5948</v>
      </c>
      <c r="J274" t="s">
        <v>235</v>
      </c>
    </row>
    <row r="275" spans="1:10" ht="45.75">
      <c r="A275" s="217">
        <v>46283</v>
      </c>
      <c r="B275" t="s">
        <v>70</v>
      </c>
      <c r="C275" t="s">
        <v>6015</v>
      </c>
      <c r="D275" t="s">
        <v>2925</v>
      </c>
      <c r="E275">
        <v>3</v>
      </c>
      <c r="F275" s="218" t="s">
        <v>6021</v>
      </c>
      <c r="G275" t="s">
        <v>2827</v>
      </c>
      <c r="H275" t="s">
        <v>5947</v>
      </c>
      <c r="I275" t="s">
        <v>5948</v>
      </c>
      <c r="J275" t="s">
        <v>235</v>
      </c>
    </row>
    <row r="276" spans="1:10" ht="30.75">
      <c r="A276" s="217">
        <v>46283</v>
      </c>
      <c r="B276" t="s">
        <v>71</v>
      </c>
      <c r="C276" t="s">
        <v>6015</v>
      </c>
      <c r="D276" t="s">
        <v>2921</v>
      </c>
      <c r="E276">
        <v>2</v>
      </c>
      <c r="F276" s="218" t="s">
        <v>6022</v>
      </c>
      <c r="G276" t="s">
        <v>2827</v>
      </c>
      <c r="H276" t="s">
        <v>5947</v>
      </c>
      <c r="I276" t="s">
        <v>5948</v>
      </c>
      <c r="J276" t="s">
        <v>235</v>
      </c>
    </row>
    <row r="277" spans="1:10" ht="15">
      <c r="A277" s="217">
        <v>46283</v>
      </c>
      <c r="B277" t="s">
        <v>71</v>
      </c>
      <c r="C277" t="s">
        <v>6015</v>
      </c>
      <c r="D277" t="s">
        <v>2960</v>
      </c>
      <c r="E277">
        <v>1</v>
      </c>
      <c r="F277" s="218" t="s">
        <v>6023</v>
      </c>
      <c r="G277" t="s">
        <v>2827</v>
      </c>
      <c r="H277" t="s">
        <v>5947</v>
      </c>
      <c r="I277" t="s">
        <v>5948</v>
      </c>
      <c r="J277" t="s">
        <v>235</v>
      </c>
    </row>
    <row r="278" spans="1:10" ht="15">
      <c r="A278" s="217">
        <v>46283</v>
      </c>
      <c r="B278" t="s">
        <v>71</v>
      </c>
      <c r="C278" t="s">
        <v>6015</v>
      </c>
      <c r="D278" t="s">
        <v>2983</v>
      </c>
      <c r="E278">
        <v>1</v>
      </c>
      <c r="F278" s="218" t="s">
        <v>6136</v>
      </c>
      <c r="G278" t="s">
        <v>2822</v>
      </c>
      <c r="H278" t="s">
        <v>5945</v>
      </c>
      <c r="I278" t="s">
        <v>5946</v>
      </c>
      <c r="J278" t="s">
        <v>228</v>
      </c>
    </row>
    <row r="279" spans="1:10" ht="15">
      <c r="A279" s="217">
        <v>46283</v>
      </c>
      <c r="B279" t="s">
        <v>73</v>
      </c>
      <c r="C279" t="s">
        <v>6015</v>
      </c>
      <c r="D279" t="s">
        <v>2960</v>
      </c>
      <c r="E279">
        <v>1</v>
      </c>
      <c r="F279" s="218" t="s">
        <v>6024</v>
      </c>
      <c r="G279" t="s">
        <v>2827</v>
      </c>
      <c r="H279" t="s">
        <v>5947</v>
      </c>
      <c r="I279" t="s">
        <v>5948</v>
      </c>
      <c r="J279" t="s">
        <v>235</v>
      </c>
    </row>
    <row r="280" spans="1:10" ht="15">
      <c r="A280" s="217">
        <v>46283</v>
      </c>
      <c r="B280" t="s">
        <v>73</v>
      </c>
      <c r="C280" t="s">
        <v>6015</v>
      </c>
      <c r="D280" t="s">
        <v>2989</v>
      </c>
      <c r="E280">
        <v>1</v>
      </c>
      <c r="F280" s="218" t="s">
        <v>6025</v>
      </c>
      <c r="G280" t="s">
        <v>2827</v>
      </c>
      <c r="H280" t="s">
        <v>5947</v>
      </c>
      <c r="I280" t="s">
        <v>5948</v>
      </c>
      <c r="J280" t="s">
        <v>235</v>
      </c>
    </row>
    <row r="281" spans="1:10" ht="15">
      <c r="A281" s="217">
        <v>46283</v>
      </c>
      <c r="B281" t="s">
        <v>73</v>
      </c>
      <c r="C281" t="s">
        <v>6015</v>
      </c>
      <c r="D281" t="s">
        <v>2921</v>
      </c>
      <c r="E281">
        <v>1</v>
      </c>
      <c r="F281" s="218" t="s">
        <v>6026</v>
      </c>
      <c r="G281" t="s">
        <v>2827</v>
      </c>
      <c r="H281" t="s">
        <v>5947</v>
      </c>
      <c r="I281" t="s">
        <v>5948</v>
      </c>
      <c r="J281" t="s">
        <v>235</v>
      </c>
    </row>
    <row r="282" spans="1:10" ht="15">
      <c r="A282" s="217">
        <v>46283</v>
      </c>
      <c r="B282" t="s">
        <v>79</v>
      </c>
      <c r="C282" t="s">
        <v>6015</v>
      </c>
      <c r="D282" t="s">
        <v>3008</v>
      </c>
      <c r="E282">
        <v>1</v>
      </c>
      <c r="F282" s="218" t="s">
        <v>6138</v>
      </c>
      <c r="G282" t="s">
        <v>2822</v>
      </c>
      <c r="H282" t="s">
        <v>5945</v>
      </c>
      <c r="I282" t="s">
        <v>5946</v>
      </c>
      <c r="J282" t="s">
        <v>228</v>
      </c>
    </row>
    <row r="283" spans="1:10" ht="15">
      <c r="A283" s="217">
        <v>46283</v>
      </c>
      <c r="B283" t="s">
        <v>98</v>
      </c>
      <c r="C283" t="s">
        <v>6015</v>
      </c>
      <c r="D283" t="s">
        <v>2916</v>
      </c>
      <c r="E283">
        <v>1</v>
      </c>
      <c r="F283" s="218" t="s">
        <v>6027</v>
      </c>
      <c r="G283" t="s">
        <v>2827</v>
      </c>
      <c r="H283" t="s">
        <v>5947</v>
      </c>
      <c r="I283" t="s">
        <v>5948</v>
      </c>
      <c r="J283" t="s">
        <v>235</v>
      </c>
    </row>
    <row r="284" spans="1:10" ht="15">
      <c r="A284" s="217">
        <v>46283</v>
      </c>
      <c r="B284" t="s">
        <v>7</v>
      </c>
      <c r="C284" t="s">
        <v>6015</v>
      </c>
      <c r="D284" t="s">
        <v>2925</v>
      </c>
      <c r="E284">
        <v>1</v>
      </c>
      <c r="F284" s="218" t="s">
        <v>6028</v>
      </c>
      <c r="G284" t="s">
        <v>2827</v>
      </c>
      <c r="H284" t="s">
        <v>5947</v>
      </c>
      <c r="I284" t="s">
        <v>5948</v>
      </c>
      <c r="J284" t="s">
        <v>235</v>
      </c>
    </row>
    <row r="285" spans="1:10" ht="15">
      <c r="A285" s="217">
        <v>46283</v>
      </c>
      <c r="B285" t="s">
        <v>23</v>
      </c>
      <c r="C285" t="s">
        <v>6015</v>
      </c>
      <c r="D285" t="s">
        <v>2921</v>
      </c>
      <c r="E285">
        <v>1</v>
      </c>
      <c r="F285" s="218" t="s">
        <v>6029</v>
      </c>
      <c r="G285" t="s">
        <v>2827</v>
      </c>
      <c r="H285" t="s">
        <v>5947</v>
      </c>
      <c r="I285" t="s">
        <v>5948</v>
      </c>
      <c r="J285" t="s">
        <v>235</v>
      </c>
    </row>
    <row r="286" spans="1:10" ht="60.75">
      <c r="A286" s="217">
        <v>46283</v>
      </c>
      <c r="B286" t="s">
        <v>50</v>
      </c>
      <c r="C286" t="s">
        <v>6015</v>
      </c>
      <c r="D286" t="s">
        <v>2921</v>
      </c>
      <c r="E286">
        <v>4</v>
      </c>
      <c r="F286" s="218" t="s">
        <v>6030</v>
      </c>
      <c r="G286" t="s">
        <v>2827</v>
      </c>
      <c r="H286" t="s">
        <v>5947</v>
      </c>
      <c r="I286" t="s">
        <v>5948</v>
      </c>
      <c r="J286" t="s">
        <v>235</v>
      </c>
    </row>
    <row r="287" spans="1:10" ht="45.75">
      <c r="A287" s="217">
        <v>46283</v>
      </c>
      <c r="B287" t="s">
        <v>61</v>
      </c>
      <c r="C287" t="s">
        <v>6015</v>
      </c>
      <c r="D287" t="s">
        <v>2921</v>
      </c>
      <c r="E287">
        <v>3</v>
      </c>
      <c r="F287" s="218" t="s">
        <v>6031</v>
      </c>
      <c r="G287" t="s">
        <v>2827</v>
      </c>
      <c r="H287" t="s">
        <v>5947</v>
      </c>
      <c r="I287" t="s">
        <v>5948</v>
      </c>
      <c r="J287" t="s">
        <v>235</v>
      </c>
    </row>
    <row r="288" spans="1:10" ht="30.75">
      <c r="A288" s="217">
        <v>46283</v>
      </c>
      <c r="B288" t="s">
        <v>74</v>
      </c>
      <c r="C288" t="s">
        <v>6015</v>
      </c>
      <c r="D288" t="s">
        <v>2921</v>
      </c>
      <c r="E288">
        <v>2</v>
      </c>
      <c r="F288" s="218" t="s">
        <v>6032</v>
      </c>
      <c r="G288" t="s">
        <v>2827</v>
      </c>
      <c r="H288" t="s">
        <v>5947</v>
      </c>
      <c r="I288" t="s">
        <v>5948</v>
      </c>
      <c r="J288" t="s">
        <v>235</v>
      </c>
    </row>
    <row r="289" spans="1:10" ht="60.75">
      <c r="A289" s="217">
        <v>46283</v>
      </c>
      <c r="B289" t="s">
        <v>87</v>
      </c>
      <c r="C289" t="s">
        <v>6015</v>
      </c>
      <c r="D289" t="s">
        <v>2925</v>
      </c>
      <c r="E289">
        <v>4</v>
      </c>
      <c r="F289" s="218" t="s">
        <v>6033</v>
      </c>
      <c r="G289" t="s">
        <v>2827</v>
      </c>
      <c r="H289" t="s">
        <v>5947</v>
      </c>
      <c r="I289" t="s">
        <v>5948</v>
      </c>
      <c r="J289" t="s">
        <v>235</v>
      </c>
    </row>
    <row r="290" spans="1:10" ht="15">
      <c r="A290" s="217">
        <v>46283</v>
      </c>
      <c r="B290" t="s">
        <v>87</v>
      </c>
      <c r="C290" t="s">
        <v>6015</v>
      </c>
      <c r="D290" t="s">
        <v>2960</v>
      </c>
      <c r="E290">
        <v>1</v>
      </c>
      <c r="F290" s="218" t="s">
        <v>6034</v>
      </c>
      <c r="G290" t="s">
        <v>2827</v>
      </c>
      <c r="H290" t="s">
        <v>5947</v>
      </c>
      <c r="I290" t="s">
        <v>5948</v>
      </c>
      <c r="J290" t="s">
        <v>235</v>
      </c>
    </row>
    <row r="291" spans="1:10" ht="30.75">
      <c r="A291" s="217">
        <v>46283</v>
      </c>
      <c r="B291" t="s">
        <v>87</v>
      </c>
      <c r="C291" t="s">
        <v>6015</v>
      </c>
      <c r="D291" t="s">
        <v>2921</v>
      </c>
      <c r="E291">
        <v>2</v>
      </c>
      <c r="F291" s="218" t="s">
        <v>6035</v>
      </c>
      <c r="G291" t="s">
        <v>2827</v>
      </c>
      <c r="H291" t="s">
        <v>5947</v>
      </c>
      <c r="I291" t="s">
        <v>5948</v>
      </c>
      <c r="J291" t="s">
        <v>235</v>
      </c>
    </row>
    <row r="292" spans="1:10" ht="15">
      <c r="A292" s="217">
        <v>46283</v>
      </c>
      <c r="B292" t="s">
        <v>88</v>
      </c>
      <c r="C292" t="s">
        <v>6015</v>
      </c>
      <c r="D292" t="s">
        <v>2925</v>
      </c>
      <c r="E292">
        <v>1</v>
      </c>
      <c r="F292" s="218" t="s">
        <v>6036</v>
      </c>
      <c r="G292" t="s">
        <v>2827</v>
      </c>
      <c r="H292" t="s">
        <v>5947</v>
      </c>
      <c r="I292" t="s">
        <v>5948</v>
      </c>
      <c r="J292" t="s">
        <v>235</v>
      </c>
    </row>
    <row r="293" spans="1:10" ht="15">
      <c r="A293" s="217">
        <v>46283</v>
      </c>
      <c r="B293" t="s">
        <v>93</v>
      </c>
      <c r="C293" t="s">
        <v>6015</v>
      </c>
      <c r="D293" t="s">
        <v>3442</v>
      </c>
      <c r="E293">
        <v>1</v>
      </c>
      <c r="F293" s="218" t="s">
        <v>6045</v>
      </c>
      <c r="G293" t="s">
        <v>2822</v>
      </c>
      <c r="H293" t="s">
        <v>5945</v>
      </c>
      <c r="I293" t="s">
        <v>5946</v>
      </c>
      <c r="J293" t="s">
        <v>228</v>
      </c>
    </row>
    <row r="294" spans="1:10" ht="15">
      <c r="A294" s="217">
        <v>46283</v>
      </c>
      <c r="B294" t="s">
        <v>99</v>
      </c>
      <c r="C294" t="s">
        <v>6015</v>
      </c>
      <c r="D294" t="s">
        <v>2925</v>
      </c>
      <c r="E294">
        <v>1</v>
      </c>
      <c r="F294" s="218" t="s">
        <v>6037</v>
      </c>
      <c r="G294" t="s">
        <v>2827</v>
      </c>
      <c r="H294" t="s">
        <v>5947</v>
      </c>
      <c r="I294" t="s">
        <v>5948</v>
      </c>
      <c r="J294" t="s">
        <v>235</v>
      </c>
    </row>
    <row r="295" spans="1:10" ht="30.75">
      <c r="A295" s="217">
        <v>46283</v>
      </c>
      <c r="B295" t="s">
        <v>99</v>
      </c>
      <c r="C295" t="s">
        <v>6015</v>
      </c>
      <c r="D295" t="s">
        <v>2921</v>
      </c>
      <c r="E295">
        <v>2</v>
      </c>
      <c r="F295" s="218" t="s">
        <v>6038</v>
      </c>
      <c r="G295" t="s">
        <v>2827</v>
      </c>
      <c r="H295" t="s">
        <v>5947</v>
      </c>
      <c r="I295" t="s">
        <v>5948</v>
      </c>
      <c r="J295" t="s">
        <v>235</v>
      </c>
    </row>
    <row r="296" spans="1:10" ht="15">
      <c r="A296" s="217">
        <v>46283</v>
      </c>
      <c r="B296" t="s">
        <v>99</v>
      </c>
      <c r="C296" t="s">
        <v>6015</v>
      </c>
      <c r="D296" t="s">
        <v>3078</v>
      </c>
      <c r="E296">
        <v>1</v>
      </c>
      <c r="F296" s="218" t="s">
        <v>6039</v>
      </c>
      <c r="G296" t="s">
        <v>2827</v>
      </c>
      <c r="H296" t="s">
        <v>5947</v>
      </c>
      <c r="I296" t="s">
        <v>5948</v>
      </c>
      <c r="J296" t="s">
        <v>235</v>
      </c>
    </row>
    <row r="297" spans="1:10" ht="15">
      <c r="A297" s="217">
        <v>46283</v>
      </c>
      <c r="B297" t="s">
        <v>7</v>
      </c>
      <c r="C297" t="s">
        <v>2383</v>
      </c>
      <c r="D297" t="s">
        <v>1330</v>
      </c>
      <c r="E297">
        <v>1</v>
      </c>
      <c r="F297" s="218" t="s">
        <v>6043</v>
      </c>
      <c r="G297" t="s">
        <v>2836</v>
      </c>
      <c r="H297" t="s">
        <v>6141</v>
      </c>
      <c r="I297" t="s">
        <v>6142</v>
      </c>
      <c r="J297" t="s">
        <v>228</v>
      </c>
    </row>
    <row r="298" spans="1:10" ht="15">
      <c r="A298" s="217">
        <v>46283</v>
      </c>
      <c r="B298" t="s">
        <v>7</v>
      </c>
      <c r="C298" t="s">
        <v>2383</v>
      </c>
      <c r="D298" t="s">
        <v>3342</v>
      </c>
      <c r="E298">
        <v>1</v>
      </c>
      <c r="F298" s="218" t="s">
        <v>3341</v>
      </c>
      <c r="G298" t="s">
        <v>2836</v>
      </c>
      <c r="H298" t="s">
        <v>6141</v>
      </c>
      <c r="I298" t="s">
        <v>6142</v>
      </c>
      <c r="J298" t="s">
        <v>228</v>
      </c>
    </row>
    <row r="299" spans="1:10" ht="15">
      <c r="A299" s="217">
        <v>46283</v>
      </c>
      <c r="B299" t="s">
        <v>93</v>
      </c>
      <c r="C299" t="s">
        <v>2383</v>
      </c>
      <c r="D299" t="s">
        <v>3442</v>
      </c>
      <c r="E299">
        <v>1</v>
      </c>
      <c r="F299" s="218" t="s">
        <v>6045</v>
      </c>
      <c r="G299" t="s">
        <v>2836</v>
      </c>
      <c r="H299" t="s">
        <v>6141</v>
      </c>
      <c r="I299" t="s">
        <v>6142</v>
      </c>
      <c r="J299" t="s">
        <v>228</v>
      </c>
    </row>
    <row r="300" spans="1:10" ht="30.75">
      <c r="A300" s="217">
        <v>46286</v>
      </c>
      <c r="B300" t="s">
        <v>32</v>
      </c>
      <c r="C300" t="s">
        <v>2481</v>
      </c>
      <c r="D300" t="s">
        <v>3083</v>
      </c>
      <c r="E300">
        <v>2</v>
      </c>
      <c r="F300" s="218" t="s">
        <v>6046</v>
      </c>
      <c r="G300" t="s">
        <v>2797</v>
      </c>
      <c r="H300" t="s">
        <v>6143</v>
      </c>
      <c r="I300" t="s">
        <v>6144</v>
      </c>
      <c r="J300" t="s">
        <v>222</v>
      </c>
    </row>
    <row r="301" spans="1:10" ht="15">
      <c r="A301" s="217">
        <v>46286</v>
      </c>
      <c r="B301" t="s">
        <v>32</v>
      </c>
      <c r="C301" t="s">
        <v>2481</v>
      </c>
      <c r="D301" t="s">
        <v>1902</v>
      </c>
      <c r="E301">
        <v>1</v>
      </c>
      <c r="F301" s="218" t="s">
        <v>6049</v>
      </c>
      <c r="G301" t="s">
        <v>2797</v>
      </c>
      <c r="H301" t="s">
        <v>6143</v>
      </c>
      <c r="I301" t="s">
        <v>6144</v>
      </c>
      <c r="J301" t="s">
        <v>222</v>
      </c>
    </row>
    <row r="302" spans="1:10" ht="15">
      <c r="A302" s="217">
        <v>46286</v>
      </c>
      <c r="B302" t="s">
        <v>32</v>
      </c>
      <c r="C302" t="s">
        <v>2481</v>
      </c>
      <c r="D302" t="s">
        <v>214</v>
      </c>
      <c r="E302">
        <v>1</v>
      </c>
      <c r="F302" s="218" t="s">
        <v>6050</v>
      </c>
      <c r="G302" t="s">
        <v>2797</v>
      </c>
      <c r="H302" t="s">
        <v>6143</v>
      </c>
      <c r="I302" t="s">
        <v>6144</v>
      </c>
      <c r="J302" t="s">
        <v>222</v>
      </c>
    </row>
    <row r="303" spans="1:10" ht="15">
      <c r="A303" s="217">
        <v>46286</v>
      </c>
      <c r="B303" t="s">
        <v>62</v>
      </c>
      <c r="C303" t="s">
        <v>2481</v>
      </c>
      <c r="D303" t="s">
        <v>2916</v>
      </c>
      <c r="E303">
        <v>1</v>
      </c>
      <c r="F303" s="218" t="s">
        <v>6016</v>
      </c>
      <c r="G303" t="s">
        <v>2797</v>
      </c>
      <c r="H303" t="s">
        <v>6143</v>
      </c>
      <c r="I303" t="s">
        <v>6144</v>
      </c>
      <c r="J303" t="s">
        <v>222</v>
      </c>
    </row>
    <row r="304" spans="1:10" ht="76.5">
      <c r="A304" s="217">
        <v>46286</v>
      </c>
      <c r="B304" t="s">
        <v>62</v>
      </c>
      <c r="C304" t="s">
        <v>2481</v>
      </c>
      <c r="D304" t="s">
        <v>2921</v>
      </c>
      <c r="E304">
        <v>5</v>
      </c>
      <c r="F304" s="218" t="s">
        <v>6017</v>
      </c>
      <c r="G304" t="s">
        <v>2797</v>
      </c>
      <c r="H304" t="s">
        <v>6143</v>
      </c>
      <c r="I304" t="s">
        <v>6144</v>
      </c>
      <c r="J304" t="s">
        <v>222</v>
      </c>
    </row>
    <row r="305" spans="1:10" ht="45.75">
      <c r="A305" s="217">
        <v>46286</v>
      </c>
      <c r="B305" t="s">
        <v>62</v>
      </c>
      <c r="C305" t="s">
        <v>2481</v>
      </c>
      <c r="D305" t="s">
        <v>214</v>
      </c>
      <c r="E305">
        <v>3</v>
      </c>
      <c r="F305" s="218" t="s">
        <v>6051</v>
      </c>
      <c r="G305" t="s">
        <v>2797</v>
      </c>
      <c r="H305" t="s">
        <v>6143</v>
      </c>
      <c r="I305" t="s">
        <v>6144</v>
      </c>
      <c r="J305" t="s">
        <v>222</v>
      </c>
    </row>
    <row r="306" spans="1:10" ht="60.75">
      <c r="A306" s="217">
        <v>46286</v>
      </c>
      <c r="B306" t="s">
        <v>62</v>
      </c>
      <c r="C306" t="s">
        <v>2481</v>
      </c>
      <c r="D306" t="s">
        <v>3083</v>
      </c>
      <c r="E306">
        <v>4</v>
      </c>
      <c r="F306" s="218" t="s">
        <v>6056</v>
      </c>
      <c r="G306" t="s">
        <v>2797</v>
      </c>
      <c r="H306" t="s">
        <v>6143</v>
      </c>
      <c r="I306" t="s">
        <v>6144</v>
      </c>
      <c r="J306" t="s">
        <v>222</v>
      </c>
    </row>
    <row r="307" spans="1:10" ht="15">
      <c r="A307" s="217">
        <v>46286</v>
      </c>
      <c r="B307" t="s">
        <v>62</v>
      </c>
      <c r="C307" t="s">
        <v>2481</v>
      </c>
      <c r="D307" t="s">
        <v>3127</v>
      </c>
      <c r="E307">
        <v>1</v>
      </c>
      <c r="F307" s="218" t="s">
        <v>6057</v>
      </c>
      <c r="G307" t="s">
        <v>2797</v>
      </c>
      <c r="H307" t="s">
        <v>6143</v>
      </c>
      <c r="I307" t="s">
        <v>6144</v>
      </c>
      <c r="J307" t="s">
        <v>222</v>
      </c>
    </row>
    <row r="308" spans="1:10" ht="106.5">
      <c r="A308" s="217">
        <v>46286</v>
      </c>
      <c r="B308" t="s">
        <v>66</v>
      </c>
      <c r="C308" t="s">
        <v>2481</v>
      </c>
      <c r="D308" t="s">
        <v>214</v>
      </c>
      <c r="E308">
        <v>7</v>
      </c>
      <c r="F308" s="218" t="s">
        <v>6060</v>
      </c>
      <c r="G308" t="s">
        <v>2797</v>
      </c>
      <c r="H308" t="s">
        <v>6143</v>
      </c>
      <c r="I308" t="s">
        <v>6144</v>
      </c>
      <c r="J308" t="s">
        <v>222</v>
      </c>
    </row>
    <row r="309" spans="1:10" ht="15">
      <c r="A309" s="217">
        <v>46286</v>
      </c>
      <c r="B309" t="s">
        <v>66</v>
      </c>
      <c r="C309" t="s">
        <v>2481</v>
      </c>
      <c r="D309" t="s">
        <v>3147</v>
      </c>
      <c r="E309">
        <v>1</v>
      </c>
      <c r="F309" s="218" t="s">
        <v>6061</v>
      </c>
      <c r="G309" t="s">
        <v>2797</v>
      </c>
      <c r="H309" t="s">
        <v>6143</v>
      </c>
      <c r="I309" t="s">
        <v>6144</v>
      </c>
      <c r="J309" t="s">
        <v>222</v>
      </c>
    </row>
    <row r="310" spans="1:10" ht="15">
      <c r="A310" s="217">
        <v>46286</v>
      </c>
      <c r="B310" t="s">
        <v>66</v>
      </c>
      <c r="C310" t="s">
        <v>2481</v>
      </c>
      <c r="D310" t="s">
        <v>3083</v>
      </c>
      <c r="E310">
        <v>1</v>
      </c>
      <c r="F310" s="218" t="s">
        <v>6063</v>
      </c>
      <c r="G310" t="s">
        <v>2797</v>
      </c>
      <c r="H310" t="s">
        <v>6143</v>
      </c>
      <c r="I310" t="s">
        <v>6144</v>
      </c>
      <c r="J310" t="s">
        <v>222</v>
      </c>
    </row>
    <row r="311" spans="1:10" ht="15">
      <c r="A311" s="217">
        <v>46286</v>
      </c>
      <c r="B311" t="s">
        <v>66</v>
      </c>
      <c r="C311" t="s">
        <v>2481</v>
      </c>
      <c r="D311" t="s">
        <v>3164</v>
      </c>
      <c r="E311">
        <v>1</v>
      </c>
      <c r="F311" s="218" t="s">
        <v>6064</v>
      </c>
      <c r="G311" t="s">
        <v>2797</v>
      </c>
      <c r="H311" t="s">
        <v>6143</v>
      </c>
      <c r="I311" t="s">
        <v>6144</v>
      </c>
      <c r="J311" t="s">
        <v>222</v>
      </c>
    </row>
    <row r="312" spans="1:10" ht="30.75">
      <c r="A312" s="217">
        <v>46286</v>
      </c>
      <c r="B312" t="s">
        <v>70</v>
      </c>
      <c r="C312" t="s">
        <v>2481</v>
      </c>
      <c r="D312" t="s">
        <v>3083</v>
      </c>
      <c r="E312">
        <v>2</v>
      </c>
      <c r="F312" s="218" t="s">
        <v>6065</v>
      </c>
      <c r="G312" t="s">
        <v>2797</v>
      </c>
      <c r="H312" t="s">
        <v>6143</v>
      </c>
      <c r="I312" t="s">
        <v>6144</v>
      </c>
      <c r="J312" t="s">
        <v>222</v>
      </c>
    </row>
    <row r="313" spans="1:10" ht="15">
      <c r="A313" s="217">
        <v>46286</v>
      </c>
      <c r="B313" t="s">
        <v>70</v>
      </c>
      <c r="C313" t="s">
        <v>2481</v>
      </c>
      <c r="D313" t="s">
        <v>3175</v>
      </c>
      <c r="E313">
        <v>1</v>
      </c>
      <c r="F313" s="218" t="s">
        <v>6067</v>
      </c>
      <c r="G313" t="s">
        <v>2797</v>
      </c>
      <c r="H313" t="s">
        <v>6143</v>
      </c>
      <c r="I313" t="s">
        <v>6144</v>
      </c>
      <c r="J313" t="s">
        <v>222</v>
      </c>
    </row>
    <row r="314" spans="1:10" ht="45.75">
      <c r="A314" s="217">
        <v>46286</v>
      </c>
      <c r="B314" t="s">
        <v>70</v>
      </c>
      <c r="C314" t="s">
        <v>2481</v>
      </c>
      <c r="D314" t="s">
        <v>2921</v>
      </c>
      <c r="E314">
        <v>3</v>
      </c>
      <c r="F314" s="218" t="s">
        <v>6019</v>
      </c>
      <c r="G314" t="s">
        <v>2797</v>
      </c>
      <c r="H314" t="s">
        <v>6143</v>
      </c>
      <c r="I314" t="s">
        <v>6144</v>
      </c>
      <c r="J314" t="s">
        <v>222</v>
      </c>
    </row>
    <row r="315" spans="1:10" ht="30.75">
      <c r="A315" s="217">
        <v>46286</v>
      </c>
      <c r="B315" t="s">
        <v>70</v>
      </c>
      <c r="C315" t="s">
        <v>2481</v>
      </c>
      <c r="D315" t="s">
        <v>214</v>
      </c>
      <c r="E315">
        <v>2</v>
      </c>
      <c r="F315" s="218" t="s">
        <v>6068</v>
      </c>
      <c r="G315" t="s">
        <v>2797</v>
      </c>
      <c r="H315" t="s">
        <v>6143</v>
      </c>
      <c r="I315" t="s">
        <v>6144</v>
      </c>
      <c r="J315" t="s">
        <v>222</v>
      </c>
    </row>
    <row r="316" spans="1:10" ht="76.5">
      <c r="A316" s="217">
        <v>46286</v>
      </c>
      <c r="B316" t="s">
        <v>71</v>
      </c>
      <c r="C316" t="s">
        <v>2481</v>
      </c>
      <c r="D316" t="s">
        <v>214</v>
      </c>
      <c r="E316">
        <v>5</v>
      </c>
      <c r="F316" s="218" t="s">
        <v>6073</v>
      </c>
      <c r="G316" t="s">
        <v>2797</v>
      </c>
      <c r="H316" t="s">
        <v>6143</v>
      </c>
      <c r="I316" t="s">
        <v>6144</v>
      </c>
      <c r="J316" t="s">
        <v>222</v>
      </c>
    </row>
    <row r="317" spans="1:10" ht="30.75">
      <c r="A317" s="217">
        <v>46286</v>
      </c>
      <c r="B317" t="s">
        <v>71</v>
      </c>
      <c r="C317" t="s">
        <v>2481</v>
      </c>
      <c r="D317" t="s">
        <v>2921</v>
      </c>
      <c r="E317">
        <v>2</v>
      </c>
      <c r="F317" s="218" t="s">
        <v>6022</v>
      </c>
      <c r="G317" t="s">
        <v>2797</v>
      </c>
      <c r="H317" t="s">
        <v>6143</v>
      </c>
      <c r="I317" t="s">
        <v>6144</v>
      </c>
      <c r="J317" t="s">
        <v>222</v>
      </c>
    </row>
    <row r="318" spans="1:10" ht="60.75">
      <c r="A318" s="217">
        <v>46286</v>
      </c>
      <c r="B318" t="s">
        <v>71</v>
      </c>
      <c r="C318" t="s">
        <v>2481</v>
      </c>
      <c r="D318" t="s">
        <v>3083</v>
      </c>
      <c r="E318">
        <v>4</v>
      </c>
      <c r="F318" s="218" t="s">
        <v>6075</v>
      </c>
      <c r="G318" t="s">
        <v>2797</v>
      </c>
      <c r="H318" t="s">
        <v>6143</v>
      </c>
      <c r="I318" t="s">
        <v>6144</v>
      </c>
      <c r="J318" t="s">
        <v>222</v>
      </c>
    </row>
    <row r="319" spans="1:10" ht="15">
      <c r="A319" s="217">
        <v>46286</v>
      </c>
      <c r="B319" t="s">
        <v>71</v>
      </c>
      <c r="C319" t="s">
        <v>2481</v>
      </c>
      <c r="D319" t="s">
        <v>3209</v>
      </c>
      <c r="E319">
        <v>1</v>
      </c>
      <c r="F319" s="218" t="s">
        <v>6076</v>
      </c>
      <c r="G319" t="s">
        <v>2797</v>
      </c>
      <c r="H319" t="s">
        <v>6143</v>
      </c>
      <c r="I319" t="s">
        <v>6144</v>
      </c>
      <c r="J319" t="s">
        <v>222</v>
      </c>
    </row>
    <row r="320" spans="1:10" ht="15">
      <c r="A320" s="217">
        <v>46286</v>
      </c>
      <c r="B320" t="s">
        <v>71</v>
      </c>
      <c r="C320" t="s">
        <v>2481</v>
      </c>
      <c r="D320" t="s">
        <v>3214</v>
      </c>
      <c r="E320">
        <v>1</v>
      </c>
      <c r="F320" s="218" t="s">
        <v>6077</v>
      </c>
      <c r="G320" t="s">
        <v>2797</v>
      </c>
      <c r="H320" t="s">
        <v>6143</v>
      </c>
      <c r="I320" t="s">
        <v>6144</v>
      </c>
      <c r="J320" t="s">
        <v>222</v>
      </c>
    </row>
    <row r="321" spans="1:10" ht="152.25">
      <c r="A321" s="217">
        <v>46286</v>
      </c>
      <c r="B321" t="s">
        <v>73</v>
      </c>
      <c r="C321" t="s">
        <v>2481</v>
      </c>
      <c r="D321" t="s">
        <v>3083</v>
      </c>
      <c r="E321">
        <v>10</v>
      </c>
      <c r="F321" s="218" t="s">
        <v>6080</v>
      </c>
      <c r="G321" t="s">
        <v>2797</v>
      </c>
      <c r="H321" t="s">
        <v>6143</v>
      </c>
      <c r="I321" t="s">
        <v>6144</v>
      </c>
      <c r="J321" t="s">
        <v>222</v>
      </c>
    </row>
    <row r="322" spans="1:10" ht="60.75">
      <c r="A322" s="217">
        <v>46286</v>
      </c>
      <c r="B322" t="s">
        <v>73</v>
      </c>
      <c r="C322" t="s">
        <v>2481</v>
      </c>
      <c r="D322" t="s">
        <v>214</v>
      </c>
      <c r="E322">
        <v>4</v>
      </c>
      <c r="F322" s="218" t="s">
        <v>6082</v>
      </c>
      <c r="G322" t="s">
        <v>2797</v>
      </c>
      <c r="H322" t="s">
        <v>6143</v>
      </c>
      <c r="I322" t="s">
        <v>6144</v>
      </c>
      <c r="J322" t="s">
        <v>222</v>
      </c>
    </row>
    <row r="323" spans="1:10" ht="15">
      <c r="A323" s="217">
        <v>46286</v>
      </c>
      <c r="B323" t="s">
        <v>73</v>
      </c>
      <c r="C323" t="s">
        <v>2481</v>
      </c>
      <c r="D323" t="s">
        <v>2989</v>
      </c>
      <c r="E323">
        <v>1</v>
      </c>
      <c r="F323" s="218" t="s">
        <v>6025</v>
      </c>
      <c r="G323" t="s">
        <v>2797</v>
      </c>
      <c r="H323" t="s">
        <v>6143</v>
      </c>
      <c r="I323" t="s">
        <v>6144</v>
      </c>
      <c r="J323" t="s">
        <v>222</v>
      </c>
    </row>
    <row r="324" spans="1:10" ht="15">
      <c r="A324" s="217">
        <v>46286</v>
      </c>
      <c r="B324" t="s">
        <v>73</v>
      </c>
      <c r="C324" t="s">
        <v>2481</v>
      </c>
      <c r="D324" t="s">
        <v>2921</v>
      </c>
      <c r="E324">
        <v>1</v>
      </c>
      <c r="F324" s="218" t="s">
        <v>6026</v>
      </c>
      <c r="G324" t="s">
        <v>2797</v>
      </c>
      <c r="H324" t="s">
        <v>6143</v>
      </c>
      <c r="I324" t="s">
        <v>6144</v>
      </c>
      <c r="J324" t="s">
        <v>222</v>
      </c>
    </row>
    <row r="325" spans="1:10" ht="15">
      <c r="A325" s="217">
        <v>46286</v>
      </c>
      <c r="B325" t="s">
        <v>73</v>
      </c>
      <c r="C325" t="s">
        <v>2481</v>
      </c>
      <c r="D325" t="s">
        <v>3263</v>
      </c>
      <c r="E325">
        <v>1</v>
      </c>
      <c r="F325" s="218" t="s">
        <v>6084</v>
      </c>
      <c r="G325" t="s">
        <v>2797</v>
      </c>
      <c r="H325" t="s">
        <v>6143</v>
      </c>
      <c r="I325" t="s">
        <v>6144</v>
      </c>
      <c r="J325" t="s">
        <v>222</v>
      </c>
    </row>
    <row r="326" spans="1:10" ht="121.5">
      <c r="A326" s="217">
        <v>46286</v>
      </c>
      <c r="B326" t="s">
        <v>79</v>
      </c>
      <c r="C326" t="s">
        <v>2481</v>
      </c>
      <c r="D326" t="s">
        <v>214</v>
      </c>
      <c r="E326">
        <v>8</v>
      </c>
      <c r="F326" s="218" t="s">
        <v>6086</v>
      </c>
      <c r="G326" t="s">
        <v>2797</v>
      </c>
      <c r="H326" t="s">
        <v>6143</v>
      </c>
      <c r="I326" t="s">
        <v>6144</v>
      </c>
      <c r="J326" t="s">
        <v>222</v>
      </c>
    </row>
    <row r="327" spans="1:10" ht="60.75">
      <c r="A327" s="217">
        <v>46286</v>
      </c>
      <c r="B327" t="s">
        <v>79</v>
      </c>
      <c r="C327" t="s">
        <v>2481</v>
      </c>
      <c r="D327" t="s">
        <v>3083</v>
      </c>
      <c r="E327">
        <v>4</v>
      </c>
      <c r="F327" s="218" t="s">
        <v>6087</v>
      </c>
      <c r="G327" t="s">
        <v>2797</v>
      </c>
      <c r="H327" t="s">
        <v>6143</v>
      </c>
      <c r="I327" t="s">
        <v>6144</v>
      </c>
      <c r="J327" t="s">
        <v>222</v>
      </c>
    </row>
    <row r="328" spans="1:10" ht="15">
      <c r="A328" s="217">
        <v>46286</v>
      </c>
      <c r="B328" t="s">
        <v>79</v>
      </c>
      <c r="C328" t="s">
        <v>2481</v>
      </c>
      <c r="D328" t="s">
        <v>3297</v>
      </c>
      <c r="E328">
        <v>1</v>
      </c>
      <c r="F328" s="218" t="s">
        <v>6089</v>
      </c>
      <c r="G328" t="s">
        <v>2797</v>
      </c>
      <c r="H328" t="s">
        <v>6143</v>
      </c>
      <c r="I328" t="s">
        <v>6144</v>
      </c>
      <c r="J328" t="s">
        <v>222</v>
      </c>
    </row>
    <row r="329" spans="1:10" ht="106.5">
      <c r="A329" s="217">
        <v>46286</v>
      </c>
      <c r="B329" t="s">
        <v>98</v>
      </c>
      <c r="C329" t="s">
        <v>2481</v>
      </c>
      <c r="D329" t="s">
        <v>214</v>
      </c>
      <c r="E329">
        <v>7</v>
      </c>
      <c r="F329" s="218" t="s">
        <v>6091</v>
      </c>
      <c r="G329" t="s">
        <v>2797</v>
      </c>
      <c r="H329" t="s">
        <v>6143</v>
      </c>
      <c r="I329" t="s">
        <v>6144</v>
      </c>
      <c r="J329" t="s">
        <v>222</v>
      </c>
    </row>
    <row r="330" spans="1:10" ht="76.5">
      <c r="A330" s="217">
        <v>46286</v>
      </c>
      <c r="B330" t="s">
        <v>98</v>
      </c>
      <c r="C330" t="s">
        <v>2481</v>
      </c>
      <c r="D330" t="s">
        <v>3083</v>
      </c>
      <c r="E330">
        <v>5</v>
      </c>
      <c r="F330" s="218" t="s">
        <v>6092</v>
      </c>
      <c r="G330" t="s">
        <v>2797</v>
      </c>
      <c r="H330" t="s">
        <v>6143</v>
      </c>
      <c r="I330" t="s">
        <v>6144</v>
      </c>
      <c r="J330" t="s">
        <v>222</v>
      </c>
    </row>
    <row r="331" spans="1:10" ht="30.75">
      <c r="A331" s="217">
        <v>46286</v>
      </c>
      <c r="B331" t="s">
        <v>98</v>
      </c>
      <c r="C331" t="s">
        <v>2481</v>
      </c>
      <c r="D331" t="s">
        <v>3311</v>
      </c>
      <c r="E331">
        <v>2</v>
      </c>
      <c r="F331" s="218" t="s">
        <v>6093</v>
      </c>
      <c r="G331" t="s">
        <v>2797</v>
      </c>
      <c r="H331" t="s">
        <v>6143</v>
      </c>
      <c r="I331" t="s">
        <v>6144</v>
      </c>
      <c r="J331" t="s">
        <v>222</v>
      </c>
    </row>
    <row r="332" spans="1:10" ht="15">
      <c r="A332" s="217">
        <v>46286</v>
      </c>
      <c r="B332" t="s">
        <v>98</v>
      </c>
      <c r="C332" t="s">
        <v>2481</v>
      </c>
      <c r="D332" t="s">
        <v>2916</v>
      </c>
      <c r="E332">
        <v>1</v>
      </c>
      <c r="F332" s="218" t="s">
        <v>6027</v>
      </c>
      <c r="G332" t="s">
        <v>2797</v>
      </c>
      <c r="H332" t="s">
        <v>6143</v>
      </c>
      <c r="I332" t="s">
        <v>6144</v>
      </c>
      <c r="J332" t="s">
        <v>222</v>
      </c>
    </row>
    <row r="333" spans="1:10" ht="15">
      <c r="A333" s="217">
        <v>46286</v>
      </c>
      <c r="B333" t="s">
        <v>7</v>
      </c>
      <c r="C333" t="s">
        <v>2481</v>
      </c>
      <c r="D333" t="s">
        <v>3083</v>
      </c>
      <c r="E333">
        <v>1</v>
      </c>
      <c r="F333" s="218" t="s">
        <v>6097</v>
      </c>
      <c r="G333" t="s">
        <v>2797</v>
      </c>
      <c r="H333" t="s">
        <v>6143</v>
      </c>
      <c r="I333" t="s">
        <v>6144</v>
      </c>
      <c r="J333" t="s">
        <v>222</v>
      </c>
    </row>
    <row r="334" spans="1:10" ht="15">
      <c r="A334" s="217">
        <v>46286</v>
      </c>
      <c r="B334" t="s">
        <v>7</v>
      </c>
      <c r="C334" t="s">
        <v>2481</v>
      </c>
      <c r="D334" t="s">
        <v>214</v>
      </c>
      <c r="E334">
        <v>1</v>
      </c>
      <c r="F334" s="218" t="s">
        <v>3346</v>
      </c>
      <c r="G334" t="s">
        <v>2797</v>
      </c>
      <c r="H334" t="s">
        <v>6143</v>
      </c>
      <c r="I334" t="s">
        <v>6144</v>
      </c>
      <c r="J334" t="s">
        <v>222</v>
      </c>
    </row>
    <row r="335" spans="1:10" ht="60.75">
      <c r="A335" s="217">
        <v>46286</v>
      </c>
      <c r="B335" t="s">
        <v>23</v>
      </c>
      <c r="C335" t="s">
        <v>2481</v>
      </c>
      <c r="D335" t="s">
        <v>214</v>
      </c>
      <c r="E335">
        <v>4</v>
      </c>
      <c r="F335" s="218" t="s">
        <v>6098</v>
      </c>
      <c r="G335" t="s">
        <v>2797</v>
      </c>
      <c r="H335" t="s">
        <v>6143</v>
      </c>
      <c r="I335" t="s">
        <v>6144</v>
      </c>
      <c r="J335" t="s">
        <v>222</v>
      </c>
    </row>
    <row r="336" spans="1:10" ht="15">
      <c r="A336" s="217">
        <v>46286</v>
      </c>
      <c r="B336" t="s">
        <v>23</v>
      </c>
      <c r="C336" t="s">
        <v>2481</v>
      </c>
      <c r="D336" t="s">
        <v>2921</v>
      </c>
      <c r="E336">
        <v>1</v>
      </c>
      <c r="F336" s="218" t="s">
        <v>6029</v>
      </c>
      <c r="G336" t="s">
        <v>2797</v>
      </c>
      <c r="H336" t="s">
        <v>6143</v>
      </c>
      <c r="I336" t="s">
        <v>6144</v>
      </c>
      <c r="J336" t="s">
        <v>222</v>
      </c>
    </row>
    <row r="337" spans="1:10" ht="30.75">
      <c r="A337" s="217">
        <v>46286</v>
      </c>
      <c r="B337" t="s">
        <v>4371</v>
      </c>
      <c r="C337" t="s">
        <v>2481</v>
      </c>
      <c r="D337" t="s">
        <v>214</v>
      </c>
      <c r="E337">
        <v>2</v>
      </c>
      <c r="F337" s="218" t="s">
        <v>6099</v>
      </c>
      <c r="G337" t="s">
        <v>2797</v>
      </c>
      <c r="H337" t="s">
        <v>6143</v>
      </c>
      <c r="I337" t="s">
        <v>6144</v>
      </c>
      <c r="J337" t="s">
        <v>222</v>
      </c>
    </row>
    <row r="338" spans="1:10" ht="15">
      <c r="A338" s="217">
        <v>46286</v>
      </c>
      <c r="B338" t="s">
        <v>4371</v>
      </c>
      <c r="C338" t="s">
        <v>2481</v>
      </c>
      <c r="D338" t="s">
        <v>3297</v>
      </c>
      <c r="E338">
        <v>1</v>
      </c>
      <c r="F338" s="218" t="s">
        <v>6100</v>
      </c>
      <c r="G338" t="s">
        <v>2797</v>
      </c>
      <c r="H338" t="s">
        <v>6143</v>
      </c>
      <c r="I338" t="s">
        <v>6144</v>
      </c>
      <c r="J338" t="s">
        <v>222</v>
      </c>
    </row>
    <row r="339" spans="1:10" ht="15">
      <c r="A339" s="217">
        <v>46286</v>
      </c>
      <c r="B339" t="s">
        <v>47</v>
      </c>
      <c r="C339" t="s">
        <v>2481</v>
      </c>
      <c r="D339" t="s">
        <v>3365</v>
      </c>
      <c r="E339">
        <v>1</v>
      </c>
      <c r="F339" s="218" t="s">
        <v>6101</v>
      </c>
      <c r="G339" t="s">
        <v>2797</v>
      </c>
      <c r="H339" t="s">
        <v>6143</v>
      </c>
      <c r="I339" t="s">
        <v>6144</v>
      </c>
      <c r="J339" t="s">
        <v>222</v>
      </c>
    </row>
    <row r="340" spans="1:10" ht="15">
      <c r="A340" s="217">
        <v>46286</v>
      </c>
      <c r="B340" t="s">
        <v>47</v>
      </c>
      <c r="C340" t="s">
        <v>2481</v>
      </c>
      <c r="D340" t="s">
        <v>3370</v>
      </c>
      <c r="E340">
        <v>1</v>
      </c>
      <c r="F340" s="218" t="s">
        <v>6103</v>
      </c>
      <c r="G340" t="s">
        <v>2797</v>
      </c>
      <c r="H340" t="s">
        <v>6143</v>
      </c>
      <c r="I340" t="s">
        <v>6144</v>
      </c>
      <c r="J340" t="s">
        <v>222</v>
      </c>
    </row>
    <row r="341" spans="1:10" ht="60.75">
      <c r="A341" s="217">
        <v>46286</v>
      </c>
      <c r="B341" t="s">
        <v>47</v>
      </c>
      <c r="C341" t="s">
        <v>2481</v>
      </c>
      <c r="D341" t="s">
        <v>214</v>
      </c>
      <c r="E341">
        <v>4</v>
      </c>
      <c r="F341" s="218" t="s">
        <v>6104</v>
      </c>
      <c r="G341" t="s">
        <v>2797</v>
      </c>
      <c r="H341" t="s">
        <v>6143</v>
      </c>
      <c r="I341" t="s">
        <v>6144</v>
      </c>
      <c r="J341" t="s">
        <v>222</v>
      </c>
    </row>
    <row r="342" spans="1:10" ht="45.75">
      <c r="A342" s="217">
        <v>46286</v>
      </c>
      <c r="B342" t="s">
        <v>50</v>
      </c>
      <c r="C342" t="s">
        <v>2481</v>
      </c>
      <c r="D342" t="s">
        <v>214</v>
      </c>
      <c r="E342">
        <v>3</v>
      </c>
      <c r="F342" s="218" t="s">
        <v>6105</v>
      </c>
      <c r="G342" t="s">
        <v>2797</v>
      </c>
      <c r="H342" t="s">
        <v>6143</v>
      </c>
      <c r="I342" t="s">
        <v>6144</v>
      </c>
      <c r="J342" t="s">
        <v>222</v>
      </c>
    </row>
    <row r="343" spans="1:10" ht="60.75">
      <c r="A343" s="217">
        <v>46286</v>
      </c>
      <c r="B343" t="s">
        <v>50</v>
      </c>
      <c r="C343" t="s">
        <v>2481</v>
      </c>
      <c r="D343" t="s">
        <v>2921</v>
      </c>
      <c r="E343">
        <v>4</v>
      </c>
      <c r="F343" s="218" t="s">
        <v>6030</v>
      </c>
      <c r="G343" t="s">
        <v>2797</v>
      </c>
      <c r="H343" t="s">
        <v>6143</v>
      </c>
      <c r="I343" t="s">
        <v>6144</v>
      </c>
      <c r="J343" t="s">
        <v>222</v>
      </c>
    </row>
    <row r="344" spans="1:10" ht="45.75">
      <c r="A344" s="217">
        <v>46286</v>
      </c>
      <c r="B344" t="s">
        <v>61</v>
      </c>
      <c r="C344" t="s">
        <v>2481</v>
      </c>
      <c r="D344" t="s">
        <v>214</v>
      </c>
      <c r="E344">
        <v>3</v>
      </c>
      <c r="F344" s="218" t="s">
        <v>6106</v>
      </c>
      <c r="G344" t="s">
        <v>2797</v>
      </c>
      <c r="H344" t="s">
        <v>6143</v>
      </c>
      <c r="I344" t="s">
        <v>6144</v>
      </c>
      <c r="J344" t="s">
        <v>222</v>
      </c>
    </row>
    <row r="345" spans="1:10" ht="15">
      <c r="A345" s="217">
        <v>46286</v>
      </c>
      <c r="B345" t="s">
        <v>61</v>
      </c>
      <c r="C345" t="s">
        <v>2481</v>
      </c>
      <c r="D345" t="s">
        <v>3365</v>
      </c>
      <c r="E345">
        <v>1</v>
      </c>
      <c r="F345" s="218" t="s">
        <v>6107</v>
      </c>
      <c r="G345" t="s">
        <v>2797</v>
      </c>
      <c r="H345" t="s">
        <v>6143</v>
      </c>
      <c r="I345" t="s">
        <v>6144</v>
      </c>
      <c r="J345" t="s">
        <v>222</v>
      </c>
    </row>
    <row r="346" spans="1:10" ht="15">
      <c r="A346" s="217">
        <v>46286</v>
      </c>
      <c r="B346" t="s">
        <v>61</v>
      </c>
      <c r="C346" t="s">
        <v>2481</v>
      </c>
      <c r="D346" t="s">
        <v>3389</v>
      </c>
      <c r="E346">
        <v>1</v>
      </c>
      <c r="F346" s="218" t="s">
        <v>6108</v>
      </c>
      <c r="G346" t="s">
        <v>2797</v>
      </c>
      <c r="H346" t="s">
        <v>6143</v>
      </c>
      <c r="I346" t="s">
        <v>6144</v>
      </c>
      <c r="J346" t="s">
        <v>222</v>
      </c>
    </row>
    <row r="347" spans="1:10" ht="45.75">
      <c r="A347" s="217">
        <v>46286</v>
      </c>
      <c r="B347" t="s">
        <v>61</v>
      </c>
      <c r="C347" t="s">
        <v>2481</v>
      </c>
      <c r="D347" t="s">
        <v>2921</v>
      </c>
      <c r="E347">
        <v>3</v>
      </c>
      <c r="F347" s="218" t="s">
        <v>6031</v>
      </c>
      <c r="G347" t="s">
        <v>2797</v>
      </c>
      <c r="H347" t="s">
        <v>6143</v>
      </c>
      <c r="I347" t="s">
        <v>6144</v>
      </c>
      <c r="J347" t="s">
        <v>222</v>
      </c>
    </row>
    <row r="348" spans="1:10" ht="15">
      <c r="A348" s="217">
        <v>46286</v>
      </c>
      <c r="B348" t="s">
        <v>61</v>
      </c>
      <c r="C348" t="s">
        <v>2481</v>
      </c>
      <c r="D348" t="s">
        <v>3083</v>
      </c>
      <c r="E348">
        <v>1</v>
      </c>
      <c r="F348" s="218" t="s">
        <v>6110</v>
      </c>
      <c r="G348" t="s">
        <v>2797</v>
      </c>
      <c r="H348" t="s">
        <v>6143</v>
      </c>
      <c r="I348" t="s">
        <v>6144</v>
      </c>
      <c r="J348" t="s">
        <v>222</v>
      </c>
    </row>
    <row r="349" spans="1:10" ht="45.75">
      <c r="A349" s="217">
        <v>46286</v>
      </c>
      <c r="B349" t="s">
        <v>74</v>
      </c>
      <c r="C349" t="s">
        <v>2481</v>
      </c>
      <c r="D349" t="s">
        <v>3083</v>
      </c>
      <c r="E349">
        <v>3</v>
      </c>
      <c r="F349" s="218" t="s">
        <v>6111</v>
      </c>
      <c r="G349" t="s">
        <v>2797</v>
      </c>
      <c r="H349" t="s">
        <v>6143</v>
      </c>
      <c r="I349" t="s">
        <v>6144</v>
      </c>
      <c r="J349" t="s">
        <v>222</v>
      </c>
    </row>
    <row r="350" spans="1:10" ht="15">
      <c r="A350" s="217">
        <v>46286</v>
      </c>
      <c r="B350" t="s">
        <v>74</v>
      </c>
      <c r="C350" t="s">
        <v>2481</v>
      </c>
      <c r="D350" t="s">
        <v>3397</v>
      </c>
      <c r="E350">
        <v>1</v>
      </c>
      <c r="F350" s="218" t="s">
        <v>6112</v>
      </c>
      <c r="G350" t="s">
        <v>2797</v>
      </c>
      <c r="H350" t="s">
        <v>6143</v>
      </c>
      <c r="I350" t="s">
        <v>6144</v>
      </c>
      <c r="J350" t="s">
        <v>222</v>
      </c>
    </row>
    <row r="351" spans="1:10" ht="60.75">
      <c r="A351" s="217">
        <v>46286</v>
      </c>
      <c r="B351" t="s">
        <v>74</v>
      </c>
      <c r="C351" t="s">
        <v>2481</v>
      </c>
      <c r="D351" t="s">
        <v>214</v>
      </c>
      <c r="E351">
        <v>4</v>
      </c>
      <c r="F351" s="218" t="s">
        <v>6113</v>
      </c>
      <c r="G351" t="s">
        <v>2797</v>
      </c>
      <c r="H351" t="s">
        <v>6143</v>
      </c>
      <c r="I351" t="s">
        <v>6144</v>
      </c>
      <c r="J351" t="s">
        <v>222</v>
      </c>
    </row>
    <row r="352" spans="1:10" ht="30.75">
      <c r="A352" s="217">
        <v>46286</v>
      </c>
      <c r="B352" t="s">
        <v>74</v>
      </c>
      <c r="C352" t="s">
        <v>2481</v>
      </c>
      <c r="D352" t="s">
        <v>2921</v>
      </c>
      <c r="E352">
        <v>2</v>
      </c>
      <c r="F352" s="218" t="s">
        <v>6032</v>
      </c>
      <c r="G352" t="s">
        <v>2797</v>
      </c>
      <c r="H352" t="s">
        <v>6143</v>
      </c>
      <c r="I352" t="s">
        <v>6144</v>
      </c>
      <c r="J352" t="s">
        <v>222</v>
      </c>
    </row>
    <row r="353" spans="1:10" ht="30.75">
      <c r="A353" s="217">
        <v>46286</v>
      </c>
      <c r="B353" t="s">
        <v>82</v>
      </c>
      <c r="C353" t="s">
        <v>2481</v>
      </c>
      <c r="D353" t="s">
        <v>214</v>
      </c>
      <c r="E353">
        <v>2</v>
      </c>
      <c r="F353" s="218" t="s">
        <v>6114</v>
      </c>
      <c r="G353" t="s">
        <v>2797</v>
      </c>
      <c r="H353" t="s">
        <v>6143</v>
      </c>
      <c r="I353" t="s">
        <v>6144</v>
      </c>
      <c r="J353" t="s">
        <v>222</v>
      </c>
    </row>
    <row r="354" spans="1:10" ht="15">
      <c r="A354" s="217">
        <v>46286</v>
      </c>
      <c r="B354" t="s">
        <v>87</v>
      </c>
      <c r="C354" t="s">
        <v>2481</v>
      </c>
      <c r="D354" t="s">
        <v>3083</v>
      </c>
      <c r="E354">
        <v>1</v>
      </c>
      <c r="F354" s="218" t="s">
        <v>6117</v>
      </c>
      <c r="G354" t="s">
        <v>2797</v>
      </c>
      <c r="H354" t="s">
        <v>6143</v>
      </c>
      <c r="I354" t="s">
        <v>6144</v>
      </c>
      <c r="J354" t="s">
        <v>222</v>
      </c>
    </row>
    <row r="355" spans="1:10" ht="45.75">
      <c r="A355" s="217">
        <v>46286</v>
      </c>
      <c r="B355" t="s">
        <v>87</v>
      </c>
      <c r="C355" t="s">
        <v>2481</v>
      </c>
      <c r="D355" t="s">
        <v>214</v>
      </c>
      <c r="E355">
        <v>3</v>
      </c>
      <c r="F355" s="218" t="s">
        <v>6118</v>
      </c>
      <c r="G355" t="s">
        <v>2797</v>
      </c>
      <c r="H355" t="s">
        <v>6143</v>
      </c>
      <c r="I355" t="s">
        <v>6144</v>
      </c>
      <c r="J355" t="s">
        <v>222</v>
      </c>
    </row>
    <row r="356" spans="1:10" ht="15">
      <c r="A356" s="217">
        <v>46286</v>
      </c>
      <c r="B356" t="s">
        <v>87</v>
      </c>
      <c r="C356" t="s">
        <v>2481</v>
      </c>
      <c r="D356" t="s">
        <v>1902</v>
      </c>
      <c r="E356">
        <v>1</v>
      </c>
      <c r="F356" s="218" t="s">
        <v>6119</v>
      </c>
      <c r="G356" t="s">
        <v>2797</v>
      </c>
      <c r="H356" t="s">
        <v>6143</v>
      </c>
      <c r="I356" t="s">
        <v>6144</v>
      </c>
      <c r="J356" t="s">
        <v>222</v>
      </c>
    </row>
    <row r="357" spans="1:10" ht="30.75">
      <c r="A357" s="217">
        <v>46286</v>
      </c>
      <c r="B357" t="s">
        <v>87</v>
      </c>
      <c r="C357" t="s">
        <v>2481</v>
      </c>
      <c r="D357" t="s">
        <v>2921</v>
      </c>
      <c r="E357">
        <v>2</v>
      </c>
      <c r="F357" s="218" t="s">
        <v>6035</v>
      </c>
      <c r="G357" t="s">
        <v>2797</v>
      </c>
      <c r="H357" t="s">
        <v>6143</v>
      </c>
      <c r="I357" t="s">
        <v>6144</v>
      </c>
      <c r="J357" t="s">
        <v>222</v>
      </c>
    </row>
    <row r="358" spans="1:10" ht="60.75">
      <c r="A358" s="217">
        <v>46286</v>
      </c>
      <c r="B358" t="s">
        <v>88</v>
      </c>
      <c r="C358" t="s">
        <v>2481</v>
      </c>
      <c r="D358" t="s">
        <v>3083</v>
      </c>
      <c r="E358">
        <v>4</v>
      </c>
      <c r="F358" s="218" t="s">
        <v>6120</v>
      </c>
      <c r="G358" t="s">
        <v>2797</v>
      </c>
      <c r="H358" t="s">
        <v>6143</v>
      </c>
      <c r="I358" t="s">
        <v>6144</v>
      </c>
      <c r="J358" t="s">
        <v>222</v>
      </c>
    </row>
    <row r="359" spans="1:10" ht="15">
      <c r="A359" s="217">
        <v>46286</v>
      </c>
      <c r="B359" t="s">
        <v>88</v>
      </c>
      <c r="C359" t="s">
        <v>2481</v>
      </c>
      <c r="D359" t="s">
        <v>214</v>
      </c>
      <c r="E359">
        <v>1</v>
      </c>
      <c r="F359" s="218" t="s">
        <v>6121</v>
      </c>
      <c r="G359" t="s">
        <v>2797</v>
      </c>
      <c r="H359" t="s">
        <v>6143</v>
      </c>
      <c r="I359" t="s">
        <v>6144</v>
      </c>
      <c r="J359" t="s">
        <v>222</v>
      </c>
    </row>
    <row r="360" spans="1:10" ht="15">
      <c r="A360" s="217">
        <v>46286</v>
      </c>
      <c r="B360" t="s">
        <v>93</v>
      </c>
      <c r="C360" t="s">
        <v>2481</v>
      </c>
      <c r="D360" t="s">
        <v>214</v>
      </c>
      <c r="E360">
        <v>1</v>
      </c>
      <c r="F360" s="218" t="s">
        <v>6123</v>
      </c>
      <c r="G360" t="s">
        <v>2797</v>
      </c>
      <c r="H360" t="s">
        <v>6143</v>
      </c>
      <c r="I360" t="s">
        <v>6144</v>
      </c>
      <c r="J360" t="s">
        <v>222</v>
      </c>
    </row>
    <row r="361" spans="1:10" ht="15">
      <c r="A361" s="217">
        <v>46286</v>
      </c>
      <c r="B361" t="s">
        <v>93</v>
      </c>
      <c r="C361" t="s">
        <v>2481</v>
      </c>
      <c r="D361" t="s">
        <v>3083</v>
      </c>
      <c r="E361">
        <v>1</v>
      </c>
      <c r="F361" s="218" t="s">
        <v>6124</v>
      </c>
      <c r="G361" t="s">
        <v>2797</v>
      </c>
      <c r="H361" t="s">
        <v>6143</v>
      </c>
      <c r="I361" t="s">
        <v>6144</v>
      </c>
      <c r="J361" t="s">
        <v>222</v>
      </c>
    </row>
    <row r="362" spans="1:10" ht="15">
      <c r="A362" s="217">
        <v>46286</v>
      </c>
      <c r="B362" t="s">
        <v>93</v>
      </c>
      <c r="C362" t="s">
        <v>2481</v>
      </c>
      <c r="D362" t="s">
        <v>3297</v>
      </c>
      <c r="E362">
        <v>1</v>
      </c>
      <c r="F362" s="218" t="s">
        <v>6125</v>
      </c>
      <c r="G362" t="s">
        <v>2797</v>
      </c>
      <c r="H362" t="s">
        <v>6143</v>
      </c>
      <c r="I362" t="s">
        <v>6144</v>
      </c>
      <c r="J362" t="s">
        <v>222</v>
      </c>
    </row>
    <row r="363" spans="1:10" ht="15">
      <c r="A363" s="217">
        <v>46286</v>
      </c>
      <c r="B363" t="s">
        <v>93</v>
      </c>
      <c r="C363" t="s">
        <v>2481</v>
      </c>
      <c r="D363" t="s">
        <v>3448</v>
      </c>
      <c r="E363">
        <v>1</v>
      </c>
      <c r="F363" s="218" t="s">
        <v>6126</v>
      </c>
      <c r="G363" t="s">
        <v>2797</v>
      </c>
      <c r="H363" t="s">
        <v>6143</v>
      </c>
      <c r="I363" t="s">
        <v>6144</v>
      </c>
      <c r="J363" t="s">
        <v>222</v>
      </c>
    </row>
    <row r="364" spans="1:10" ht="15">
      <c r="A364" s="217">
        <v>46286</v>
      </c>
      <c r="B364" t="s">
        <v>93</v>
      </c>
      <c r="C364" t="s">
        <v>2481</v>
      </c>
      <c r="D364" t="s">
        <v>3450</v>
      </c>
      <c r="E364">
        <v>1</v>
      </c>
      <c r="F364" s="218" t="s">
        <v>6127</v>
      </c>
      <c r="G364" t="s">
        <v>2797</v>
      </c>
      <c r="H364" t="s">
        <v>6143</v>
      </c>
      <c r="I364" t="s">
        <v>6144</v>
      </c>
      <c r="J364" t="s">
        <v>222</v>
      </c>
    </row>
    <row r="365" spans="1:10" ht="15">
      <c r="A365" s="217">
        <v>46286</v>
      </c>
      <c r="B365" t="s">
        <v>93</v>
      </c>
      <c r="C365" t="s">
        <v>2481</v>
      </c>
      <c r="D365" t="s">
        <v>3453</v>
      </c>
      <c r="E365">
        <v>1</v>
      </c>
      <c r="F365" s="218" t="s">
        <v>6128</v>
      </c>
      <c r="G365" t="s">
        <v>2797</v>
      </c>
      <c r="H365" t="s">
        <v>6143</v>
      </c>
      <c r="I365" t="s">
        <v>6144</v>
      </c>
      <c r="J365" t="s">
        <v>222</v>
      </c>
    </row>
    <row r="366" spans="1:10" ht="15">
      <c r="A366" s="217">
        <v>46286</v>
      </c>
      <c r="B366" t="s">
        <v>99</v>
      </c>
      <c r="C366" t="s">
        <v>2481</v>
      </c>
      <c r="D366" t="s">
        <v>3457</v>
      </c>
      <c r="E366">
        <v>1</v>
      </c>
      <c r="F366" s="218" t="s">
        <v>6129</v>
      </c>
      <c r="G366" t="s">
        <v>2797</v>
      </c>
      <c r="H366" t="s">
        <v>6143</v>
      </c>
      <c r="I366" t="s">
        <v>6144</v>
      </c>
      <c r="J366" t="s">
        <v>222</v>
      </c>
    </row>
    <row r="367" spans="1:10" ht="30.75">
      <c r="A367" s="217">
        <v>46286</v>
      </c>
      <c r="B367" t="s">
        <v>99</v>
      </c>
      <c r="C367" t="s">
        <v>2481</v>
      </c>
      <c r="D367" t="s">
        <v>2921</v>
      </c>
      <c r="E367">
        <v>2</v>
      </c>
      <c r="F367" s="218" t="s">
        <v>6038</v>
      </c>
      <c r="G367" t="s">
        <v>2797</v>
      </c>
      <c r="H367" t="s">
        <v>6143</v>
      </c>
      <c r="I367" t="s">
        <v>6144</v>
      </c>
      <c r="J367" t="s">
        <v>222</v>
      </c>
    </row>
    <row r="368" spans="1:10" ht="15">
      <c r="A368" s="217">
        <v>46286</v>
      </c>
      <c r="B368" t="s">
        <v>99</v>
      </c>
      <c r="C368" t="s">
        <v>2481</v>
      </c>
      <c r="D368" t="s">
        <v>3078</v>
      </c>
      <c r="E368">
        <v>1</v>
      </c>
      <c r="F368" s="218" t="s">
        <v>6039</v>
      </c>
      <c r="G368" t="s">
        <v>2797</v>
      </c>
      <c r="H368" t="s">
        <v>6143</v>
      </c>
      <c r="I368" t="s">
        <v>6144</v>
      </c>
      <c r="J368" t="s">
        <v>222</v>
      </c>
    </row>
    <row r="369" spans="1:10" ht="15">
      <c r="A369" s="217">
        <v>46286</v>
      </c>
      <c r="B369" t="s">
        <v>99</v>
      </c>
      <c r="C369" t="s">
        <v>2481</v>
      </c>
      <c r="D369" t="s">
        <v>214</v>
      </c>
      <c r="E369">
        <v>1</v>
      </c>
      <c r="F369" s="218" t="s">
        <v>6130</v>
      </c>
      <c r="G369" t="s">
        <v>2797</v>
      </c>
      <c r="H369" t="s">
        <v>6143</v>
      </c>
      <c r="I369" t="s">
        <v>6144</v>
      </c>
      <c r="J369" t="s">
        <v>222</v>
      </c>
    </row>
    <row r="370" spans="1:10" ht="15">
      <c r="A370" s="217">
        <v>46286</v>
      </c>
      <c r="B370" t="s">
        <v>7</v>
      </c>
      <c r="C370" t="s">
        <v>2383</v>
      </c>
      <c r="D370" t="s">
        <v>1330</v>
      </c>
      <c r="E370">
        <v>1</v>
      </c>
      <c r="F370" s="218" t="s">
        <v>6043</v>
      </c>
      <c r="G370" t="s">
        <v>2851</v>
      </c>
      <c r="H370" t="s">
        <v>6145</v>
      </c>
      <c r="I370" t="s">
        <v>6146</v>
      </c>
      <c r="J370" t="s">
        <v>214</v>
      </c>
    </row>
    <row r="371" spans="1:10" ht="15">
      <c r="A371" s="217">
        <v>46286</v>
      </c>
      <c r="B371" t="s">
        <v>93</v>
      </c>
      <c r="C371" t="s">
        <v>2383</v>
      </c>
      <c r="D371" t="s">
        <v>3442</v>
      </c>
      <c r="E371">
        <v>1</v>
      </c>
      <c r="F371" s="218" t="s">
        <v>6045</v>
      </c>
      <c r="G371" t="s">
        <v>2851</v>
      </c>
      <c r="H371" t="s">
        <v>6145</v>
      </c>
      <c r="I371" t="s">
        <v>6146</v>
      </c>
      <c r="J371" t="s">
        <v>214</v>
      </c>
    </row>
    <row r="372" spans="1:10" ht="30.75">
      <c r="A372" s="217">
        <v>46287</v>
      </c>
      <c r="B372" t="s">
        <v>32</v>
      </c>
      <c r="C372" t="s">
        <v>6015</v>
      </c>
      <c r="D372" t="s">
        <v>666</v>
      </c>
      <c r="E372">
        <v>2</v>
      </c>
      <c r="F372" s="218" t="s">
        <v>6047</v>
      </c>
      <c r="G372" t="s">
        <v>2856</v>
      </c>
      <c r="H372" t="s">
        <v>6147</v>
      </c>
      <c r="I372" t="s">
        <v>6148</v>
      </c>
      <c r="J372" t="s">
        <v>254</v>
      </c>
    </row>
    <row r="373" spans="1:10" ht="15">
      <c r="A373" s="217">
        <v>46287</v>
      </c>
      <c r="B373" t="s">
        <v>32</v>
      </c>
      <c r="C373" t="s">
        <v>6015</v>
      </c>
      <c r="D373" t="s">
        <v>3091</v>
      </c>
      <c r="E373">
        <v>1</v>
      </c>
      <c r="F373" s="218" t="s">
        <v>6048</v>
      </c>
      <c r="G373" t="s">
        <v>2856</v>
      </c>
      <c r="H373" t="s">
        <v>6147</v>
      </c>
      <c r="I373" t="s">
        <v>6148</v>
      </c>
      <c r="J373" t="s">
        <v>254</v>
      </c>
    </row>
    <row r="374" spans="1:10" ht="15">
      <c r="A374" s="217">
        <v>46287</v>
      </c>
      <c r="B374" t="s">
        <v>32</v>
      </c>
      <c r="C374" t="s">
        <v>6015</v>
      </c>
      <c r="D374" t="s">
        <v>1902</v>
      </c>
      <c r="E374">
        <v>1</v>
      </c>
      <c r="F374" s="218" t="s">
        <v>6049</v>
      </c>
      <c r="G374" t="s">
        <v>2856</v>
      </c>
      <c r="H374" t="s">
        <v>6147</v>
      </c>
      <c r="I374" t="s">
        <v>6148</v>
      </c>
      <c r="J374" t="s">
        <v>254</v>
      </c>
    </row>
    <row r="375" spans="1:10" ht="15">
      <c r="A375" s="217">
        <v>46287</v>
      </c>
      <c r="B375" t="s">
        <v>32</v>
      </c>
      <c r="C375" t="s">
        <v>6015</v>
      </c>
      <c r="D375" t="s">
        <v>3100</v>
      </c>
      <c r="E375">
        <v>1</v>
      </c>
      <c r="F375" s="218" t="s">
        <v>6149</v>
      </c>
      <c r="G375" t="s">
        <v>2856</v>
      </c>
      <c r="H375" t="s">
        <v>6147</v>
      </c>
      <c r="I375" t="s">
        <v>6148</v>
      </c>
      <c r="J375" t="s">
        <v>254</v>
      </c>
    </row>
    <row r="376" spans="1:10" ht="76.5">
      <c r="A376" s="217">
        <v>46287</v>
      </c>
      <c r="B376" t="s">
        <v>62</v>
      </c>
      <c r="C376" t="s">
        <v>6015</v>
      </c>
      <c r="D376" t="s">
        <v>2921</v>
      </c>
      <c r="E376">
        <v>5</v>
      </c>
      <c r="F376" s="218" t="s">
        <v>6017</v>
      </c>
      <c r="G376" t="s">
        <v>2859</v>
      </c>
      <c r="H376" t="s">
        <v>5971</v>
      </c>
      <c r="I376" t="s">
        <v>5972</v>
      </c>
      <c r="J376" t="s">
        <v>228</v>
      </c>
    </row>
    <row r="377" spans="1:10" ht="15">
      <c r="A377" s="217">
        <v>46287</v>
      </c>
      <c r="B377" t="s">
        <v>62</v>
      </c>
      <c r="C377" t="s">
        <v>6015</v>
      </c>
      <c r="D377" t="s">
        <v>3111</v>
      </c>
      <c r="E377">
        <v>1</v>
      </c>
      <c r="F377" s="218" t="s">
        <v>6052</v>
      </c>
      <c r="G377" t="s">
        <v>2856</v>
      </c>
      <c r="H377" t="s">
        <v>6147</v>
      </c>
      <c r="I377" t="s">
        <v>6148</v>
      </c>
      <c r="J377" t="s">
        <v>254</v>
      </c>
    </row>
    <row r="378" spans="1:10" ht="30.75">
      <c r="A378" s="217">
        <v>46287</v>
      </c>
      <c r="B378" t="s">
        <v>62</v>
      </c>
      <c r="C378" t="s">
        <v>6015</v>
      </c>
      <c r="D378" t="s">
        <v>666</v>
      </c>
      <c r="E378">
        <v>2</v>
      </c>
      <c r="F378" s="218" t="s">
        <v>6053</v>
      </c>
      <c r="G378" t="s">
        <v>2856</v>
      </c>
      <c r="H378" t="s">
        <v>6147</v>
      </c>
      <c r="I378" t="s">
        <v>6148</v>
      </c>
      <c r="J378" t="s">
        <v>254</v>
      </c>
    </row>
    <row r="379" spans="1:10" ht="30.75">
      <c r="A379" s="217">
        <v>46287</v>
      </c>
      <c r="B379" t="s">
        <v>62</v>
      </c>
      <c r="C379" t="s">
        <v>6015</v>
      </c>
      <c r="D379" t="s">
        <v>3115</v>
      </c>
      <c r="E379">
        <v>2</v>
      </c>
      <c r="F379" s="218" t="s">
        <v>6054</v>
      </c>
      <c r="G379" t="s">
        <v>2857</v>
      </c>
      <c r="H379" t="s">
        <v>5969</v>
      </c>
      <c r="I379" t="s">
        <v>5970</v>
      </c>
      <c r="J379" t="s">
        <v>666</v>
      </c>
    </row>
    <row r="380" spans="1:10" ht="15">
      <c r="A380" s="217">
        <v>46287</v>
      </c>
      <c r="B380" t="s">
        <v>62</v>
      </c>
      <c r="C380" t="s">
        <v>6015</v>
      </c>
      <c r="D380" t="s">
        <v>3120</v>
      </c>
      <c r="E380">
        <v>1</v>
      </c>
      <c r="F380" s="218" t="s">
        <v>6055</v>
      </c>
      <c r="G380" t="s">
        <v>2856</v>
      </c>
      <c r="H380" t="s">
        <v>6147</v>
      </c>
      <c r="I380" t="s">
        <v>6148</v>
      </c>
      <c r="J380" t="s">
        <v>254</v>
      </c>
    </row>
    <row r="381" spans="1:10" ht="15">
      <c r="A381" s="217">
        <v>46287</v>
      </c>
      <c r="B381" t="s">
        <v>62</v>
      </c>
      <c r="C381" t="s">
        <v>6015</v>
      </c>
      <c r="D381" t="s">
        <v>1330</v>
      </c>
      <c r="E381">
        <v>1</v>
      </c>
      <c r="F381" s="218" t="s">
        <v>6058</v>
      </c>
      <c r="G381" t="s">
        <v>2857</v>
      </c>
      <c r="H381" t="s">
        <v>5969</v>
      </c>
      <c r="I381" t="s">
        <v>5970</v>
      </c>
      <c r="J381" t="s">
        <v>666</v>
      </c>
    </row>
    <row r="382" spans="1:10" ht="45.75">
      <c r="A382" s="217">
        <v>46287</v>
      </c>
      <c r="B382" t="s">
        <v>66</v>
      </c>
      <c r="C382" t="s">
        <v>6015</v>
      </c>
      <c r="D382" t="s">
        <v>666</v>
      </c>
      <c r="E382">
        <v>3</v>
      </c>
      <c r="F382" s="218" t="s">
        <v>6059</v>
      </c>
      <c r="G382" t="s">
        <v>2856</v>
      </c>
      <c r="H382" t="s">
        <v>6147</v>
      </c>
      <c r="I382" t="s">
        <v>6148</v>
      </c>
      <c r="J382" t="s">
        <v>254</v>
      </c>
    </row>
    <row r="383" spans="1:10" ht="15">
      <c r="A383" s="217">
        <v>46287</v>
      </c>
      <c r="B383" t="s">
        <v>70</v>
      </c>
      <c r="C383" t="s">
        <v>6015</v>
      </c>
      <c r="D383" t="s">
        <v>3172</v>
      </c>
      <c r="E383">
        <v>1</v>
      </c>
      <c r="F383" s="218" t="s">
        <v>6066</v>
      </c>
      <c r="G383" t="s">
        <v>2856</v>
      </c>
      <c r="H383" t="s">
        <v>6147</v>
      </c>
      <c r="I383" t="s">
        <v>6148</v>
      </c>
      <c r="J383" t="s">
        <v>254</v>
      </c>
    </row>
    <row r="384" spans="1:10" ht="45.75">
      <c r="A384" s="217">
        <v>46287</v>
      </c>
      <c r="B384" t="s">
        <v>70</v>
      </c>
      <c r="C384" t="s">
        <v>6015</v>
      </c>
      <c r="D384" t="s">
        <v>2921</v>
      </c>
      <c r="E384">
        <v>3</v>
      </c>
      <c r="F384" s="218" t="s">
        <v>6019</v>
      </c>
      <c r="G384" t="s">
        <v>2859</v>
      </c>
      <c r="H384" t="s">
        <v>5971</v>
      </c>
      <c r="I384" t="s">
        <v>5972</v>
      </c>
      <c r="J384" t="s">
        <v>228</v>
      </c>
    </row>
    <row r="385" spans="1:10" ht="15">
      <c r="A385" s="217">
        <v>46287</v>
      </c>
      <c r="B385" t="s">
        <v>70</v>
      </c>
      <c r="C385" t="s">
        <v>6015</v>
      </c>
      <c r="D385" t="s">
        <v>2960</v>
      </c>
      <c r="E385">
        <v>1</v>
      </c>
      <c r="F385" s="218" t="s">
        <v>6020</v>
      </c>
      <c r="G385" t="s">
        <v>2859</v>
      </c>
      <c r="H385" t="s">
        <v>5971</v>
      </c>
      <c r="I385" t="s">
        <v>5972</v>
      </c>
      <c r="J385" t="s">
        <v>228</v>
      </c>
    </row>
    <row r="386" spans="1:10" ht="15">
      <c r="A386" s="217">
        <v>46287</v>
      </c>
      <c r="B386" t="s">
        <v>70</v>
      </c>
      <c r="C386" t="s">
        <v>6015</v>
      </c>
      <c r="D386" t="s">
        <v>3182</v>
      </c>
      <c r="E386">
        <v>1</v>
      </c>
      <c r="F386" s="218" t="s">
        <v>6069</v>
      </c>
      <c r="G386" t="s">
        <v>2857</v>
      </c>
      <c r="H386" t="s">
        <v>5969</v>
      </c>
      <c r="I386" t="s">
        <v>5970</v>
      </c>
      <c r="J386" t="s">
        <v>666</v>
      </c>
    </row>
    <row r="387" spans="1:10" ht="30.75">
      <c r="A387" s="217">
        <v>46287</v>
      </c>
      <c r="B387" t="s">
        <v>70</v>
      </c>
      <c r="C387" t="s">
        <v>6015</v>
      </c>
      <c r="D387" t="s">
        <v>666</v>
      </c>
      <c r="E387">
        <v>2</v>
      </c>
      <c r="F387" s="218" t="s">
        <v>6070</v>
      </c>
      <c r="G387" t="s">
        <v>2856</v>
      </c>
      <c r="H387" t="s">
        <v>6147</v>
      </c>
      <c r="I387" t="s">
        <v>6148</v>
      </c>
      <c r="J387" t="s">
        <v>254</v>
      </c>
    </row>
    <row r="388" spans="1:10" ht="15">
      <c r="A388" s="217">
        <v>46287</v>
      </c>
      <c r="B388" t="s">
        <v>70</v>
      </c>
      <c r="C388" t="s">
        <v>6015</v>
      </c>
      <c r="D388" t="s">
        <v>1330</v>
      </c>
      <c r="E388">
        <v>1</v>
      </c>
      <c r="F388" s="218" t="s">
        <v>6072</v>
      </c>
      <c r="G388" t="s">
        <v>2857</v>
      </c>
      <c r="H388" t="s">
        <v>5969</v>
      </c>
      <c r="I388" t="s">
        <v>5970</v>
      </c>
      <c r="J388" t="s">
        <v>666</v>
      </c>
    </row>
    <row r="389" spans="1:10" ht="30.75">
      <c r="A389" s="217">
        <v>46287</v>
      </c>
      <c r="B389" t="s">
        <v>71</v>
      </c>
      <c r="C389" t="s">
        <v>6015</v>
      </c>
      <c r="D389" t="s">
        <v>666</v>
      </c>
      <c r="E389">
        <v>2</v>
      </c>
      <c r="F389" s="218" t="s">
        <v>6074</v>
      </c>
      <c r="G389" t="s">
        <v>2856</v>
      </c>
      <c r="H389" t="s">
        <v>6147</v>
      </c>
      <c r="I389" t="s">
        <v>6148</v>
      </c>
      <c r="J389" t="s">
        <v>254</v>
      </c>
    </row>
    <row r="390" spans="1:10" ht="30.75">
      <c r="A390" s="217">
        <v>46287</v>
      </c>
      <c r="B390" t="s">
        <v>71</v>
      </c>
      <c r="C390" t="s">
        <v>6015</v>
      </c>
      <c r="D390" t="s">
        <v>2921</v>
      </c>
      <c r="E390">
        <v>2</v>
      </c>
      <c r="F390" s="218" t="s">
        <v>6022</v>
      </c>
      <c r="G390" t="s">
        <v>2859</v>
      </c>
      <c r="H390" t="s">
        <v>5971</v>
      </c>
      <c r="I390" t="s">
        <v>5972</v>
      </c>
      <c r="J390" t="s">
        <v>228</v>
      </c>
    </row>
    <row r="391" spans="1:10" ht="15">
      <c r="A391" s="217">
        <v>46287</v>
      </c>
      <c r="B391" t="s">
        <v>71</v>
      </c>
      <c r="C391" t="s">
        <v>6015</v>
      </c>
      <c r="D391" t="s">
        <v>2960</v>
      </c>
      <c r="E391">
        <v>1</v>
      </c>
      <c r="F391" s="218" t="s">
        <v>6023</v>
      </c>
      <c r="G391" t="s">
        <v>2859</v>
      </c>
      <c r="H391" t="s">
        <v>5971</v>
      </c>
      <c r="I391" t="s">
        <v>5972</v>
      </c>
      <c r="J391" t="s">
        <v>228</v>
      </c>
    </row>
    <row r="392" spans="1:10" ht="15">
      <c r="A392" s="217">
        <v>46287</v>
      </c>
      <c r="B392" t="s">
        <v>71</v>
      </c>
      <c r="C392" t="s">
        <v>6015</v>
      </c>
      <c r="D392" t="s">
        <v>3221</v>
      </c>
      <c r="E392">
        <v>1</v>
      </c>
      <c r="F392" s="218" t="s">
        <v>3220</v>
      </c>
      <c r="G392" t="s">
        <v>2856</v>
      </c>
      <c r="H392" t="s">
        <v>6147</v>
      </c>
      <c r="I392" t="s">
        <v>6148</v>
      </c>
      <c r="J392" t="s">
        <v>254</v>
      </c>
    </row>
    <row r="393" spans="1:10" ht="15">
      <c r="A393" s="217">
        <v>46287</v>
      </c>
      <c r="B393" t="s">
        <v>71</v>
      </c>
      <c r="C393" t="s">
        <v>6015</v>
      </c>
      <c r="D393" t="s">
        <v>1330</v>
      </c>
      <c r="E393">
        <v>1</v>
      </c>
      <c r="F393" s="218" t="s">
        <v>6078</v>
      </c>
      <c r="G393" t="s">
        <v>2857</v>
      </c>
      <c r="H393" t="s">
        <v>5969</v>
      </c>
      <c r="I393" t="s">
        <v>5970</v>
      </c>
      <c r="J393" t="s">
        <v>666</v>
      </c>
    </row>
    <row r="394" spans="1:10" ht="45.75">
      <c r="A394" s="217">
        <v>46287</v>
      </c>
      <c r="B394" t="s">
        <v>73</v>
      </c>
      <c r="C394" t="s">
        <v>6015</v>
      </c>
      <c r="D394" t="s">
        <v>666</v>
      </c>
      <c r="E394">
        <v>3</v>
      </c>
      <c r="F394" s="218" t="s">
        <v>6079</v>
      </c>
      <c r="G394" t="s">
        <v>2856</v>
      </c>
      <c r="H394" t="s">
        <v>6147</v>
      </c>
      <c r="I394" t="s">
        <v>6148</v>
      </c>
      <c r="J394" t="s">
        <v>254</v>
      </c>
    </row>
    <row r="395" spans="1:10" ht="15">
      <c r="A395" s="217">
        <v>46287</v>
      </c>
      <c r="B395" t="s">
        <v>73</v>
      </c>
      <c r="C395" t="s">
        <v>6015</v>
      </c>
      <c r="D395" t="s">
        <v>3230</v>
      </c>
      <c r="E395">
        <v>1</v>
      </c>
      <c r="F395" s="218" t="s">
        <v>6081</v>
      </c>
      <c r="G395" t="s">
        <v>2856</v>
      </c>
      <c r="H395" t="s">
        <v>6147</v>
      </c>
      <c r="I395" t="s">
        <v>6148</v>
      </c>
      <c r="J395" t="s">
        <v>254</v>
      </c>
    </row>
    <row r="396" spans="1:10" ht="15">
      <c r="A396" s="217">
        <v>46287</v>
      </c>
      <c r="B396" t="s">
        <v>73</v>
      </c>
      <c r="C396" t="s">
        <v>6015</v>
      </c>
      <c r="D396" t="s">
        <v>2960</v>
      </c>
      <c r="E396">
        <v>1</v>
      </c>
      <c r="F396" s="218" t="s">
        <v>6024</v>
      </c>
      <c r="G396" t="s">
        <v>2859</v>
      </c>
      <c r="H396" t="s">
        <v>5971</v>
      </c>
      <c r="I396" t="s">
        <v>5972</v>
      </c>
      <c r="J396" t="s">
        <v>228</v>
      </c>
    </row>
    <row r="397" spans="1:10" ht="30.75">
      <c r="A397" s="217">
        <v>46287</v>
      </c>
      <c r="B397" t="s">
        <v>73</v>
      </c>
      <c r="C397" t="s">
        <v>6015</v>
      </c>
      <c r="D397" t="s">
        <v>3239</v>
      </c>
      <c r="E397">
        <v>2</v>
      </c>
      <c r="F397" s="218" t="s">
        <v>6083</v>
      </c>
      <c r="G397" t="s">
        <v>2856</v>
      </c>
      <c r="H397" t="s">
        <v>6147</v>
      </c>
      <c r="I397" t="s">
        <v>6148</v>
      </c>
      <c r="J397" t="s">
        <v>254</v>
      </c>
    </row>
    <row r="398" spans="1:10" ht="15">
      <c r="A398" s="217">
        <v>46287</v>
      </c>
      <c r="B398" t="s">
        <v>73</v>
      </c>
      <c r="C398" t="s">
        <v>6015</v>
      </c>
      <c r="D398" t="s">
        <v>2989</v>
      </c>
      <c r="E398">
        <v>1</v>
      </c>
      <c r="F398" s="218" t="s">
        <v>6025</v>
      </c>
      <c r="G398" t="s">
        <v>2859</v>
      </c>
      <c r="H398" t="s">
        <v>5971</v>
      </c>
      <c r="I398" t="s">
        <v>5972</v>
      </c>
      <c r="J398" t="s">
        <v>228</v>
      </c>
    </row>
    <row r="399" spans="1:10" ht="15">
      <c r="A399" s="217">
        <v>46287</v>
      </c>
      <c r="B399" t="s">
        <v>73</v>
      </c>
      <c r="C399" t="s">
        <v>6015</v>
      </c>
      <c r="D399" t="s">
        <v>2921</v>
      </c>
      <c r="E399">
        <v>1</v>
      </c>
      <c r="F399" s="218" t="s">
        <v>6026</v>
      </c>
      <c r="G399" t="s">
        <v>2859</v>
      </c>
      <c r="H399" t="s">
        <v>5971</v>
      </c>
      <c r="I399" t="s">
        <v>5972</v>
      </c>
      <c r="J399" t="s">
        <v>228</v>
      </c>
    </row>
    <row r="400" spans="1:10" ht="15">
      <c r="A400" s="217">
        <v>46287</v>
      </c>
      <c r="B400" t="s">
        <v>73</v>
      </c>
      <c r="C400" t="s">
        <v>6015</v>
      </c>
      <c r="D400" t="s">
        <v>3263</v>
      </c>
      <c r="E400">
        <v>1</v>
      </c>
      <c r="F400" s="218" t="s">
        <v>6084</v>
      </c>
      <c r="G400" t="s">
        <v>2856</v>
      </c>
      <c r="H400" t="s">
        <v>6147</v>
      </c>
      <c r="I400" t="s">
        <v>6148</v>
      </c>
      <c r="J400" t="s">
        <v>254</v>
      </c>
    </row>
    <row r="401" spans="1:10" ht="15">
      <c r="A401" s="217">
        <v>46287</v>
      </c>
      <c r="B401" t="s">
        <v>79</v>
      </c>
      <c r="C401" t="s">
        <v>6015</v>
      </c>
      <c r="D401" t="s">
        <v>666</v>
      </c>
      <c r="E401">
        <v>1</v>
      </c>
      <c r="F401" s="218" t="s">
        <v>6088</v>
      </c>
      <c r="G401" t="s">
        <v>2856</v>
      </c>
      <c r="H401" t="s">
        <v>6147</v>
      </c>
      <c r="I401" t="s">
        <v>6148</v>
      </c>
      <c r="J401" t="s">
        <v>254</v>
      </c>
    </row>
    <row r="402" spans="1:10" ht="15">
      <c r="A402" s="217">
        <v>46287</v>
      </c>
      <c r="B402" t="s">
        <v>98</v>
      </c>
      <c r="C402" t="s">
        <v>6015</v>
      </c>
      <c r="D402" t="s">
        <v>3302</v>
      </c>
      <c r="E402">
        <v>1</v>
      </c>
      <c r="F402" s="218" t="s">
        <v>6090</v>
      </c>
      <c r="G402" t="s">
        <v>2856</v>
      </c>
      <c r="H402" t="s">
        <v>6147</v>
      </c>
      <c r="I402" t="s">
        <v>6148</v>
      </c>
      <c r="J402" t="s">
        <v>254</v>
      </c>
    </row>
    <row r="403" spans="1:10" ht="15">
      <c r="A403" s="217">
        <v>46287</v>
      </c>
      <c r="B403" t="s">
        <v>98</v>
      </c>
      <c r="C403" t="s">
        <v>6015</v>
      </c>
      <c r="D403" t="s">
        <v>3319</v>
      </c>
      <c r="E403">
        <v>1</v>
      </c>
      <c r="F403" s="218" t="s">
        <v>6094</v>
      </c>
      <c r="G403" t="s">
        <v>2856</v>
      </c>
      <c r="H403" t="s">
        <v>6147</v>
      </c>
      <c r="I403" t="s">
        <v>6148</v>
      </c>
      <c r="J403" t="s">
        <v>254</v>
      </c>
    </row>
    <row r="404" spans="1:10" ht="30.75">
      <c r="A404" s="217">
        <v>46287</v>
      </c>
      <c r="B404" t="s">
        <v>98</v>
      </c>
      <c r="C404" t="s">
        <v>6015</v>
      </c>
      <c r="D404" t="s">
        <v>1330</v>
      </c>
      <c r="E404">
        <v>2</v>
      </c>
      <c r="F404" s="218" t="s">
        <v>6095</v>
      </c>
      <c r="G404" t="s">
        <v>2857</v>
      </c>
      <c r="H404" t="s">
        <v>5969</v>
      </c>
      <c r="I404" t="s">
        <v>5970</v>
      </c>
      <c r="J404" t="s">
        <v>666</v>
      </c>
    </row>
    <row r="405" spans="1:10" ht="15">
      <c r="A405" s="217">
        <v>46287</v>
      </c>
      <c r="B405" t="s">
        <v>7</v>
      </c>
      <c r="C405" t="s">
        <v>6015</v>
      </c>
      <c r="D405" t="s">
        <v>666</v>
      </c>
      <c r="E405">
        <v>1</v>
      </c>
      <c r="F405" s="218" t="s">
        <v>6096</v>
      </c>
      <c r="G405" t="s">
        <v>2856</v>
      </c>
      <c r="H405" t="s">
        <v>6147</v>
      </c>
      <c r="I405" t="s">
        <v>6148</v>
      </c>
      <c r="J405" t="s">
        <v>254</v>
      </c>
    </row>
    <row r="406" spans="1:10" ht="15">
      <c r="A406" s="217">
        <v>46287</v>
      </c>
      <c r="B406" t="s">
        <v>7</v>
      </c>
      <c r="C406" t="s">
        <v>6015</v>
      </c>
      <c r="D406" t="s">
        <v>1330</v>
      </c>
      <c r="E406">
        <v>1</v>
      </c>
      <c r="F406" s="218" t="s">
        <v>6043</v>
      </c>
      <c r="G406" t="s">
        <v>2857</v>
      </c>
      <c r="H406" t="s">
        <v>5969</v>
      </c>
      <c r="I406" t="s">
        <v>5970</v>
      </c>
      <c r="J406" t="s">
        <v>666</v>
      </c>
    </row>
    <row r="407" spans="1:10" ht="15">
      <c r="A407" s="217">
        <v>46287</v>
      </c>
      <c r="B407" t="s">
        <v>7</v>
      </c>
      <c r="C407" t="s">
        <v>6015</v>
      </c>
      <c r="D407" t="s">
        <v>3342</v>
      </c>
      <c r="E407">
        <v>1</v>
      </c>
      <c r="F407" s="218" t="s">
        <v>3341</v>
      </c>
      <c r="G407" t="s">
        <v>2857</v>
      </c>
      <c r="H407" t="s">
        <v>5969</v>
      </c>
      <c r="I407" t="s">
        <v>5970</v>
      </c>
      <c r="J407" t="s">
        <v>666</v>
      </c>
    </row>
    <row r="408" spans="1:10" ht="15">
      <c r="A408" s="217">
        <v>46287</v>
      </c>
      <c r="B408" t="s">
        <v>23</v>
      </c>
      <c r="C408" t="s">
        <v>6015</v>
      </c>
      <c r="D408" t="s">
        <v>2921</v>
      </c>
      <c r="E408">
        <v>1</v>
      </c>
      <c r="F408" s="218" t="s">
        <v>6029</v>
      </c>
      <c r="G408" t="s">
        <v>2859</v>
      </c>
      <c r="H408" t="s">
        <v>5971</v>
      </c>
      <c r="I408" t="s">
        <v>5972</v>
      </c>
      <c r="J408" t="s">
        <v>228</v>
      </c>
    </row>
    <row r="409" spans="1:10" ht="30.75">
      <c r="A409" s="217">
        <v>46287</v>
      </c>
      <c r="B409" t="s">
        <v>47</v>
      </c>
      <c r="C409" t="s">
        <v>6015</v>
      </c>
      <c r="D409" t="s">
        <v>666</v>
      </c>
      <c r="E409">
        <v>2</v>
      </c>
      <c r="F409" s="218" t="s">
        <v>6102</v>
      </c>
      <c r="G409" t="s">
        <v>2856</v>
      </c>
      <c r="H409" t="s">
        <v>6147</v>
      </c>
      <c r="I409" t="s">
        <v>6148</v>
      </c>
      <c r="J409" t="s">
        <v>254</v>
      </c>
    </row>
    <row r="410" spans="1:10" ht="60.75">
      <c r="A410" s="217">
        <v>46287</v>
      </c>
      <c r="B410" t="s">
        <v>50</v>
      </c>
      <c r="C410" t="s">
        <v>6015</v>
      </c>
      <c r="D410" t="s">
        <v>2921</v>
      </c>
      <c r="E410">
        <v>4</v>
      </c>
      <c r="F410" s="218" t="s">
        <v>6030</v>
      </c>
      <c r="G410" t="s">
        <v>2859</v>
      </c>
      <c r="H410" t="s">
        <v>5971</v>
      </c>
      <c r="I410" t="s">
        <v>5972</v>
      </c>
      <c r="J410" t="s">
        <v>228</v>
      </c>
    </row>
    <row r="411" spans="1:10" ht="45.75">
      <c r="A411" s="217">
        <v>46287</v>
      </c>
      <c r="B411" t="s">
        <v>61</v>
      </c>
      <c r="C411" t="s">
        <v>6015</v>
      </c>
      <c r="D411" t="s">
        <v>2921</v>
      </c>
      <c r="E411">
        <v>3</v>
      </c>
      <c r="F411" s="218" t="s">
        <v>6031</v>
      </c>
      <c r="G411" t="s">
        <v>2859</v>
      </c>
      <c r="H411" t="s">
        <v>5971</v>
      </c>
      <c r="I411" t="s">
        <v>5972</v>
      </c>
      <c r="J411" t="s">
        <v>228</v>
      </c>
    </row>
    <row r="412" spans="1:10" ht="15">
      <c r="A412" s="217">
        <v>46287</v>
      </c>
      <c r="B412" t="s">
        <v>74</v>
      </c>
      <c r="C412" t="s">
        <v>6015</v>
      </c>
      <c r="D412" t="s">
        <v>3397</v>
      </c>
      <c r="E412">
        <v>1</v>
      </c>
      <c r="F412" s="218" t="s">
        <v>6112</v>
      </c>
      <c r="G412" t="s">
        <v>2856</v>
      </c>
      <c r="H412" t="s">
        <v>6147</v>
      </c>
      <c r="I412" t="s">
        <v>6148</v>
      </c>
      <c r="J412" t="s">
        <v>254</v>
      </c>
    </row>
    <row r="413" spans="1:10" ht="30.75">
      <c r="A413" s="217">
        <v>46287</v>
      </c>
      <c r="B413" t="s">
        <v>74</v>
      </c>
      <c r="C413" t="s">
        <v>6015</v>
      </c>
      <c r="D413" t="s">
        <v>2921</v>
      </c>
      <c r="E413">
        <v>2</v>
      </c>
      <c r="F413" s="218" t="s">
        <v>6032</v>
      </c>
      <c r="G413" t="s">
        <v>2859</v>
      </c>
      <c r="H413" t="s">
        <v>5971</v>
      </c>
      <c r="I413" t="s">
        <v>5972</v>
      </c>
      <c r="J413" t="s">
        <v>228</v>
      </c>
    </row>
    <row r="414" spans="1:10" ht="45.75">
      <c r="A414" s="217">
        <v>46287</v>
      </c>
      <c r="B414" t="s">
        <v>87</v>
      </c>
      <c r="C414" t="s">
        <v>6015</v>
      </c>
      <c r="D414" t="s">
        <v>666</v>
      </c>
      <c r="E414">
        <v>3</v>
      </c>
      <c r="F414" s="218" t="s">
        <v>6115</v>
      </c>
      <c r="G414" t="s">
        <v>2856</v>
      </c>
      <c r="H414" t="s">
        <v>6147</v>
      </c>
      <c r="I414" t="s">
        <v>6148</v>
      </c>
      <c r="J414" t="s">
        <v>254</v>
      </c>
    </row>
    <row r="415" spans="1:10" ht="15">
      <c r="A415" s="217">
        <v>46287</v>
      </c>
      <c r="B415" t="s">
        <v>87</v>
      </c>
      <c r="C415" t="s">
        <v>6015</v>
      </c>
      <c r="D415" t="s">
        <v>3414</v>
      </c>
      <c r="E415">
        <v>1</v>
      </c>
      <c r="F415" s="218" t="s">
        <v>6116</v>
      </c>
      <c r="G415" t="s">
        <v>2856</v>
      </c>
      <c r="H415" t="s">
        <v>6147</v>
      </c>
      <c r="I415" t="s">
        <v>6148</v>
      </c>
      <c r="J415" t="s">
        <v>254</v>
      </c>
    </row>
    <row r="416" spans="1:10" ht="15">
      <c r="A416" s="217">
        <v>46287</v>
      </c>
      <c r="B416" t="s">
        <v>87</v>
      </c>
      <c r="C416" t="s">
        <v>6015</v>
      </c>
      <c r="D416" t="s">
        <v>1902</v>
      </c>
      <c r="E416">
        <v>1</v>
      </c>
      <c r="F416" s="218" t="s">
        <v>6119</v>
      </c>
      <c r="G416" t="s">
        <v>2856</v>
      </c>
      <c r="H416" t="s">
        <v>6147</v>
      </c>
      <c r="I416" t="s">
        <v>6148</v>
      </c>
      <c r="J416" t="s">
        <v>254</v>
      </c>
    </row>
    <row r="417" spans="1:10" ht="15">
      <c r="A417" s="217">
        <v>46287</v>
      </c>
      <c r="B417" t="s">
        <v>87</v>
      </c>
      <c r="C417" t="s">
        <v>6015</v>
      </c>
      <c r="D417" t="s">
        <v>2960</v>
      </c>
      <c r="E417">
        <v>1</v>
      </c>
      <c r="F417" s="218" t="s">
        <v>6034</v>
      </c>
      <c r="G417" t="s">
        <v>2859</v>
      </c>
      <c r="H417" t="s">
        <v>5971</v>
      </c>
      <c r="I417" t="s">
        <v>5972</v>
      </c>
      <c r="J417" t="s">
        <v>228</v>
      </c>
    </row>
    <row r="418" spans="1:10" ht="30.75">
      <c r="A418" s="217">
        <v>46287</v>
      </c>
      <c r="B418" t="s">
        <v>87</v>
      </c>
      <c r="C418" t="s">
        <v>6015</v>
      </c>
      <c r="D418" t="s">
        <v>2921</v>
      </c>
      <c r="E418">
        <v>2</v>
      </c>
      <c r="F418" s="218" t="s">
        <v>6035</v>
      </c>
      <c r="G418" t="s">
        <v>2859</v>
      </c>
      <c r="H418" t="s">
        <v>5971</v>
      </c>
      <c r="I418" t="s">
        <v>5972</v>
      </c>
      <c r="J418" t="s">
        <v>228</v>
      </c>
    </row>
    <row r="419" spans="1:10" ht="15">
      <c r="A419" s="217">
        <v>46287</v>
      </c>
      <c r="B419" t="s">
        <v>88</v>
      </c>
      <c r="C419" t="s">
        <v>6015</v>
      </c>
      <c r="D419" t="s">
        <v>666</v>
      </c>
      <c r="E419">
        <v>1</v>
      </c>
      <c r="F419" s="218" t="s">
        <v>6122</v>
      </c>
      <c r="G419" t="s">
        <v>2856</v>
      </c>
      <c r="H419" t="s">
        <v>6147</v>
      </c>
      <c r="I419" t="s">
        <v>6148</v>
      </c>
      <c r="J419" t="s">
        <v>254</v>
      </c>
    </row>
    <row r="420" spans="1:10" ht="15">
      <c r="A420" s="217">
        <v>46287</v>
      </c>
      <c r="B420" t="s">
        <v>93</v>
      </c>
      <c r="C420" t="s">
        <v>6015</v>
      </c>
      <c r="D420" t="s">
        <v>666</v>
      </c>
      <c r="E420">
        <v>1</v>
      </c>
      <c r="F420" s="218" t="s">
        <v>3066</v>
      </c>
      <c r="G420" t="s">
        <v>2856</v>
      </c>
      <c r="H420" t="s">
        <v>6147</v>
      </c>
      <c r="I420" t="s">
        <v>6148</v>
      </c>
      <c r="J420" t="s">
        <v>254</v>
      </c>
    </row>
    <row r="421" spans="1:10" ht="15">
      <c r="A421" s="217">
        <v>46287</v>
      </c>
      <c r="B421" t="s">
        <v>93</v>
      </c>
      <c r="C421" t="s">
        <v>6015</v>
      </c>
      <c r="D421" t="s">
        <v>3442</v>
      </c>
      <c r="E421">
        <v>1</v>
      </c>
      <c r="F421" s="218" t="s">
        <v>6045</v>
      </c>
      <c r="G421" t="s">
        <v>2857</v>
      </c>
      <c r="H421" t="s">
        <v>5969</v>
      </c>
      <c r="I421" t="s">
        <v>5970</v>
      </c>
      <c r="J421" t="s">
        <v>666</v>
      </c>
    </row>
    <row r="422" spans="1:10" ht="30.75">
      <c r="A422" s="217">
        <v>46287</v>
      </c>
      <c r="B422" t="s">
        <v>99</v>
      </c>
      <c r="C422" t="s">
        <v>6015</v>
      </c>
      <c r="D422" t="s">
        <v>2921</v>
      </c>
      <c r="E422">
        <v>2</v>
      </c>
      <c r="F422" s="218" t="s">
        <v>6038</v>
      </c>
      <c r="G422" t="s">
        <v>2859</v>
      </c>
      <c r="H422" t="s">
        <v>5971</v>
      </c>
      <c r="I422" t="s">
        <v>5972</v>
      </c>
      <c r="J422" t="s">
        <v>228</v>
      </c>
    </row>
    <row r="423" spans="1:10" ht="15">
      <c r="A423" s="217">
        <v>46287</v>
      </c>
      <c r="B423" t="s">
        <v>62</v>
      </c>
      <c r="C423" t="s">
        <v>2383</v>
      </c>
      <c r="D423" t="s">
        <v>3104</v>
      </c>
      <c r="E423">
        <v>1</v>
      </c>
      <c r="F423" s="218" t="s">
        <v>6040</v>
      </c>
      <c r="G423" t="s">
        <v>2869</v>
      </c>
      <c r="H423" t="s">
        <v>6041</v>
      </c>
      <c r="I423" t="s">
        <v>6042</v>
      </c>
      <c r="J423" t="s">
        <v>228</v>
      </c>
    </row>
    <row r="424" spans="1:10" ht="15">
      <c r="A424" s="217">
        <v>46287</v>
      </c>
      <c r="B424" t="s">
        <v>7</v>
      </c>
      <c r="C424" t="s">
        <v>2383</v>
      </c>
      <c r="D424" t="s">
        <v>1330</v>
      </c>
      <c r="E424">
        <v>1</v>
      </c>
      <c r="F424" s="218" t="s">
        <v>6043</v>
      </c>
      <c r="G424" t="s">
        <v>2869</v>
      </c>
      <c r="H424" t="s">
        <v>6041</v>
      </c>
      <c r="I424" t="s">
        <v>6042</v>
      </c>
      <c r="J424" t="s">
        <v>228</v>
      </c>
    </row>
    <row r="425" spans="1:10" ht="15">
      <c r="A425" s="217">
        <v>46287</v>
      </c>
      <c r="B425" t="s">
        <v>7</v>
      </c>
      <c r="C425" t="s">
        <v>2383</v>
      </c>
      <c r="D425" t="s">
        <v>3342</v>
      </c>
      <c r="E425">
        <v>1</v>
      </c>
      <c r="F425" s="218" t="s">
        <v>3341</v>
      </c>
      <c r="G425" t="s">
        <v>2869</v>
      </c>
      <c r="H425" t="s">
        <v>6041</v>
      </c>
      <c r="I425" t="s">
        <v>6042</v>
      </c>
      <c r="J425" t="s">
        <v>228</v>
      </c>
    </row>
    <row r="426" spans="1:10" ht="15">
      <c r="A426" s="217">
        <v>46287</v>
      </c>
      <c r="B426" t="s">
        <v>93</v>
      </c>
      <c r="C426" t="s">
        <v>2383</v>
      </c>
      <c r="D426" t="s">
        <v>3442</v>
      </c>
      <c r="E426">
        <v>1</v>
      </c>
      <c r="F426" s="218" t="s">
        <v>6045</v>
      </c>
      <c r="G426" t="s">
        <v>2869</v>
      </c>
      <c r="H426" t="s">
        <v>6041</v>
      </c>
      <c r="I426" t="s">
        <v>6042</v>
      </c>
      <c r="J426" t="s">
        <v>228</v>
      </c>
    </row>
    <row r="427" spans="1:10" ht="15">
      <c r="A427" s="217">
        <v>46288</v>
      </c>
      <c r="B427" t="s">
        <v>32</v>
      </c>
      <c r="C427" t="s">
        <v>6015</v>
      </c>
      <c r="D427" t="s">
        <v>3091</v>
      </c>
      <c r="E427">
        <v>1</v>
      </c>
      <c r="F427" s="218" t="s">
        <v>6048</v>
      </c>
      <c r="G427" t="s">
        <v>2580</v>
      </c>
      <c r="H427" t="s">
        <v>5983</v>
      </c>
      <c r="I427" t="s">
        <v>5984</v>
      </c>
      <c r="J427" t="s">
        <v>228</v>
      </c>
    </row>
    <row r="428" spans="1:10" ht="15">
      <c r="A428" s="217">
        <v>46288</v>
      </c>
      <c r="B428" t="s">
        <v>32</v>
      </c>
      <c r="C428" t="s">
        <v>6015</v>
      </c>
      <c r="D428" t="s">
        <v>1902</v>
      </c>
      <c r="E428">
        <v>1</v>
      </c>
      <c r="F428" s="218" t="s">
        <v>6049</v>
      </c>
      <c r="G428" t="s">
        <v>2577</v>
      </c>
      <c r="H428" t="s">
        <v>5981</v>
      </c>
      <c r="I428" t="s">
        <v>5982</v>
      </c>
      <c r="J428" t="s">
        <v>222</v>
      </c>
    </row>
    <row r="429" spans="1:10" ht="15">
      <c r="A429" s="217">
        <v>46288</v>
      </c>
      <c r="B429" t="s">
        <v>32</v>
      </c>
      <c r="C429" t="s">
        <v>6015</v>
      </c>
      <c r="D429" t="s">
        <v>214</v>
      </c>
      <c r="E429">
        <v>1</v>
      </c>
      <c r="F429" s="218" t="s">
        <v>6050</v>
      </c>
      <c r="G429" t="s">
        <v>2577</v>
      </c>
      <c r="H429" t="s">
        <v>5981</v>
      </c>
      <c r="I429" t="s">
        <v>5982</v>
      </c>
      <c r="J429" t="s">
        <v>222</v>
      </c>
    </row>
    <row r="430" spans="1:10" ht="15">
      <c r="A430" s="217">
        <v>46288</v>
      </c>
      <c r="B430" t="s">
        <v>62</v>
      </c>
      <c r="C430" t="s">
        <v>6015</v>
      </c>
      <c r="D430" t="s">
        <v>2916</v>
      </c>
      <c r="E430">
        <v>1</v>
      </c>
      <c r="F430" s="218" t="s">
        <v>6016</v>
      </c>
      <c r="G430" t="s">
        <v>2577</v>
      </c>
      <c r="H430" t="s">
        <v>5981</v>
      </c>
      <c r="I430" t="s">
        <v>5982</v>
      </c>
      <c r="J430" t="s">
        <v>222</v>
      </c>
    </row>
    <row r="431" spans="1:10" ht="15">
      <c r="A431" s="217">
        <v>46288</v>
      </c>
      <c r="B431" t="s">
        <v>62</v>
      </c>
      <c r="C431" t="s">
        <v>6015</v>
      </c>
      <c r="D431" t="s">
        <v>3104</v>
      </c>
      <c r="E431">
        <v>1</v>
      </c>
      <c r="F431" s="218" t="s">
        <v>6040</v>
      </c>
      <c r="G431" t="s">
        <v>2580</v>
      </c>
      <c r="H431" t="s">
        <v>5983</v>
      </c>
      <c r="I431" t="s">
        <v>5984</v>
      </c>
      <c r="J431" t="s">
        <v>228</v>
      </c>
    </row>
    <row r="432" spans="1:10" ht="76.5">
      <c r="A432" s="217">
        <v>46288</v>
      </c>
      <c r="B432" t="s">
        <v>62</v>
      </c>
      <c r="C432" t="s">
        <v>6015</v>
      </c>
      <c r="D432" t="s">
        <v>2921</v>
      </c>
      <c r="E432">
        <v>5</v>
      </c>
      <c r="F432" s="218" t="s">
        <v>6017</v>
      </c>
      <c r="G432" t="s">
        <v>2577</v>
      </c>
      <c r="H432" t="s">
        <v>5981</v>
      </c>
      <c r="I432" t="s">
        <v>5982</v>
      </c>
      <c r="J432" t="s">
        <v>222</v>
      </c>
    </row>
    <row r="433" spans="1:10" ht="45.75">
      <c r="A433" s="217">
        <v>46288</v>
      </c>
      <c r="B433" t="s">
        <v>62</v>
      </c>
      <c r="C433" t="s">
        <v>6015</v>
      </c>
      <c r="D433" t="s">
        <v>214</v>
      </c>
      <c r="E433">
        <v>3</v>
      </c>
      <c r="F433" s="218" t="s">
        <v>6051</v>
      </c>
      <c r="G433" t="s">
        <v>2577</v>
      </c>
      <c r="H433" t="s">
        <v>5981</v>
      </c>
      <c r="I433" t="s">
        <v>5982</v>
      </c>
      <c r="J433" t="s">
        <v>222</v>
      </c>
    </row>
    <row r="434" spans="1:10" ht="15">
      <c r="A434" s="217">
        <v>46288</v>
      </c>
      <c r="B434" t="s">
        <v>62</v>
      </c>
      <c r="C434" t="s">
        <v>6015</v>
      </c>
      <c r="D434" t="s">
        <v>3127</v>
      </c>
      <c r="E434">
        <v>1</v>
      </c>
      <c r="F434" s="218" t="s">
        <v>6057</v>
      </c>
      <c r="G434" t="s">
        <v>2577</v>
      </c>
      <c r="H434" t="s">
        <v>5981</v>
      </c>
      <c r="I434" t="s">
        <v>5982</v>
      </c>
      <c r="J434" t="s">
        <v>222</v>
      </c>
    </row>
    <row r="435" spans="1:10" ht="106.5">
      <c r="A435" s="217">
        <v>46288</v>
      </c>
      <c r="B435" t="s">
        <v>66</v>
      </c>
      <c r="C435" t="s">
        <v>6015</v>
      </c>
      <c r="D435" t="s">
        <v>214</v>
      </c>
      <c r="E435">
        <v>7</v>
      </c>
      <c r="F435" s="218" t="s">
        <v>6060</v>
      </c>
      <c r="G435" t="s">
        <v>2577</v>
      </c>
      <c r="H435" t="s">
        <v>5981</v>
      </c>
      <c r="I435" t="s">
        <v>5982</v>
      </c>
      <c r="J435" t="s">
        <v>222</v>
      </c>
    </row>
    <row r="436" spans="1:10" ht="15">
      <c r="A436" s="217">
        <v>46288</v>
      </c>
      <c r="B436" t="s">
        <v>66</v>
      </c>
      <c r="C436" t="s">
        <v>6015</v>
      </c>
      <c r="D436" t="s">
        <v>3147</v>
      </c>
      <c r="E436">
        <v>1</v>
      </c>
      <c r="F436" s="218" t="s">
        <v>6061</v>
      </c>
      <c r="G436" t="s">
        <v>2577</v>
      </c>
      <c r="H436" t="s">
        <v>5981</v>
      </c>
      <c r="I436" t="s">
        <v>5982</v>
      </c>
      <c r="J436" t="s">
        <v>222</v>
      </c>
    </row>
    <row r="437" spans="1:10" ht="15">
      <c r="A437" s="217">
        <v>46288</v>
      </c>
      <c r="B437" t="s">
        <v>66</v>
      </c>
      <c r="C437" t="s">
        <v>6015</v>
      </c>
      <c r="D437" t="s">
        <v>3150</v>
      </c>
      <c r="E437">
        <v>1</v>
      </c>
      <c r="F437" s="218" t="s">
        <v>6062</v>
      </c>
      <c r="G437" t="s">
        <v>2580</v>
      </c>
      <c r="H437" t="s">
        <v>5983</v>
      </c>
      <c r="I437" t="s">
        <v>5984</v>
      </c>
      <c r="J437" t="s">
        <v>228</v>
      </c>
    </row>
    <row r="438" spans="1:10" ht="15">
      <c r="A438" s="217">
        <v>46288</v>
      </c>
      <c r="B438" t="s">
        <v>66</v>
      </c>
      <c r="C438" t="s">
        <v>6015</v>
      </c>
      <c r="D438" t="s">
        <v>3164</v>
      </c>
      <c r="E438">
        <v>1</v>
      </c>
      <c r="F438" s="218" t="s">
        <v>6064</v>
      </c>
      <c r="G438" t="s">
        <v>2577</v>
      </c>
      <c r="H438" t="s">
        <v>5981</v>
      </c>
      <c r="I438" t="s">
        <v>5982</v>
      </c>
      <c r="J438" t="s">
        <v>222</v>
      </c>
    </row>
    <row r="439" spans="1:10" ht="15">
      <c r="A439" s="217">
        <v>46288</v>
      </c>
      <c r="B439" t="s">
        <v>70</v>
      </c>
      <c r="C439" t="s">
        <v>6015</v>
      </c>
      <c r="D439" t="s">
        <v>3175</v>
      </c>
      <c r="E439">
        <v>1</v>
      </c>
      <c r="F439" s="218" t="s">
        <v>6067</v>
      </c>
      <c r="G439" t="s">
        <v>2577</v>
      </c>
      <c r="H439" t="s">
        <v>5981</v>
      </c>
      <c r="I439" t="s">
        <v>5982</v>
      </c>
      <c r="J439" t="s">
        <v>222</v>
      </c>
    </row>
    <row r="440" spans="1:10" ht="45.75">
      <c r="A440" s="217">
        <v>46288</v>
      </c>
      <c r="B440" t="s">
        <v>70</v>
      </c>
      <c r="C440" t="s">
        <v>6015</v>
      </c>
      <c r="D440" t="s">
        <v>2921</v>
      </c>
      <c r="E440">
        <v>3</v>
      </c>
      <c r="F440" s="218" t="s">
        <v>6019</v>
      </c>
      <c r="G440" t="s">
        <v>2577</v>
      </c>
      <c r="H440" t="s">
        <v>5981</v>
      </c>
      <c r="I440" t="s">
        <v>5982</v>
      </c>
      <c r="J440" t="s">
        <v>222</v>
      </c>
    </row>
    <row r="441" spans="1:10" ht="30.75">
      <c r="A441" s="217">
        <v>46288</v>
      </c>
      <c r="B441" t="s">
        <v>70</v>
      </c>
      <c r="C441" t="s">
        <v>6015</v>
      </c>
      <c r="D441" t="s">
        <v>214</v>
      </c>
      <c r="E441">
        <v>2</v>
      </c>
      <c r="F441" s="218" t="s">
        <v>6068</v>
      </c>
      <c r="G441" t="s">
        <v>2577</v>
      </c>
      <c r="H441" t="s">
        <v>5981</v>
      </c>
      <c r="I441" t="s">
        <v>5982</v>
      </c>
      <c r="J441" t="s">
        <v>222</v>
      </c>
    </row>
    <row r="442" spans="1:10" ht="15">
      <c r="A442" s="217">
        <v>46288</v>
      </c>
      <c r="B442" t="s">
        <v>70</v>
      </c>
      <c r="C442" t="s">
        <v>6015</v>
      </c>
      <c r="D442" t="s">
        <v>3182</v>
      </c>
      <c r="E442">
        <v>1</v>
      </c>
      <c r="F442" s="218" t="s">
        <v>6069</v>
      </c>
      <c r="G442" t="s">
        <v>2580</v>
      </c>
      <c r="H442" t="s">
        <v>5983</v>
      </c>
      <c r="I442" t="s">
        <v>5984</v>
      </c>
      <c r="J442" t="s">
        <v>228</v>
      </c>
    </row>
    <row r="443" spans="1:10" ht="76.5">
      <c r="A443" s="217">
        <v>46288</v>
      </c>
      <c r="B443" t="s">
        <v>71</v>
      </c>
      <c r="C443" t="s">
        <v>6015</v>
      </c>
      <c r="D443" t="s">
        <v>214</v>
      </c>
      <c r="E443">
        <v>5</v>
      </c>
      <c r="F443" s="218" t="s">
        <v>6073</v>
      </c>
      <c r="G443" t="s">
        <v>2577</v>
      </c>
      <c r="H443" t="s">
        <v>5981</v>
      </c>
      <c r="I443" t="s">
        <v>5982</v>
      </c>
      <c r="J443" t="s">
        <v>222</v>
      </c>
    </row>
    <row r="444" spans="1:10" ht="30.75">
      <c r="A444" s="217">
        <v>46288</v>
      </c>
      <c r="B444" t="s">
        <v>71</v>
      </c>
      <c r="C444" t="s">
        <v>6015</v>
      </c>
      <c r="D444" t="s">
        <v>2921</v>
      </c>
      <c r="E444">
        <v>2</v>
      </c>
      <c r="F444" s="218" t="s">
        <v>6022</v>
      </c>
      <c r="G444" t="s">
        <v>2577</v>
      </c>
      <c r="H444" t="s">
        <v>5981</v>
      </c>
      <c r="I444" t="s">
        <v>5982</v>
      </c>
      <c r="J444" t="s">
        <v>222</v>
      </c>
    </row>
    <row r="445" spans="1:10" ht="15">
      <c r="A445" s="217">
        <v>46288</v>
      </c>
      <c r="B445" t="s">
        <v>71</v>
      </c>
      <c r="C445" t="s">
        <v>6015</v>
      </c>
      <c r="D445" t="s">
        <v>3209</v>
      </c>
      <c r="E445">
        <v>1</v>
      </c>
      <c r="F445" s="218" t="s">
        <v>6076</v>
      </c>
      <c r="G445" t="s">
        <v>2577</v>
      </c>
      <c r="H445" t="s">
        <v>5981</v>
      </c>
      <c r="I445" t="s">
        <v>5982</v>
      </c>
      <c r="J445" t="s">
        <v>222</v>
      </c>
    </row>
    <row r="446" spans="1:10" ht="15">
      <c r="A446" s="217">
        <v>46288</v>
      </c>
      <c r="B446" t="s">
        <v>71</v>
      </c>
      <c r="C446" t="s">
        <v>6015</v>
      </c>
      <c r="D446" t="s">
        <v>3221</v>
      </c>
      <c r="E446">
        <v>1</v>
      </c>
      <c r="F446" s="218" t="s">
        <v>3220</v>
      </c>
      <c r="G446" t="s">
        <v>2580</v>
      </c>
      <c r="H446" t="s">
        <v>5983</v>
      </c>
      <c r="I446" t="s">
        <v>5984</v>
      </c>
      <c r="J446" t="s">
        <v>228</v>
      </c>
    </row>
    <row r="447" spans="1:10" ht="60.75">
      <c r="A447" s="217">
        <v>46288</v>
      </c>
      <c r="B447" t="s">
        <v>73</v>
      </c>
      <c r="C447" t="s">
        <v>6015</v>
      </c>
      <c r="D447" t="s">
        <v>214</v>
      </c>
      <c r="E447">
        <v>4</v>
      </c>
      <c r="F447" s="218" t="s">
        <v>6082</v>
      </c>
      <c r="G447" t="s">
        <v>2577</v>
      </c>
      <c r="H447" t="s">
        <v>5981</v>
      </c>
      <c r="I447" t="s">
        <v>5982</v>
      </c>
      <c r="J447" t="s">
        <v>222</v>
      </c>
    </row>
    <row r="448" spans="1:10" ht="15">
      <c r="A448" s="217">
        <v>46288</v>
      </c>
      <c r="B448" t="s">
        <v>73</v>
      </c>
      <c r="C448" t="s">
        <v>6015</v>
      </c>
      <c r="D448" t="s">
        <v>2989</v>
      </c>
      <c r="E448">
        <v>1</v>
      </c>
      <c r="F448" s="218" t="s">
        <v>6025</v>
      </c>
      <c r="G448" t="s">
        <v>2577</v>
      </c>
      <c r="H448" t="s">
        <v>5981</v>
      </c>
      <c r="I448" t="s">
        <v>5982</v>
      </c>
      <c r="J448" t="s">
        <v>222</v>
      </c>
    </row>
    <row r="449" spans="1:10" ht="15">
      <c r="A449" s="217">
        <v>46288</v>
      </c>
      <c r="B449" t="s">
        <v>73</v>
      </c>
      <c r="C449" t="s">
        <v>6015</v>
      </c>
      <c r="D449" t="s">
        <v>2921</v>
      </c>
      <c r="E449">
        <v>1</v>
      </c>
      <c r="F449" s="218" t="s">
        <v>6026</v>
      </c>
      <c r="G449" t="s">
        <v>2577</v>
      </c>
      <c r="H449" t="s">
        <v>5981</v>
      </c>
      <c r="I449" t="s">
        <v>5982</v>
      </c>
      <c r="J449" t="s">
        <v>222</v>
      </c>
    </row>
    <row r="450" spans="1:10" ht="121.5">
      <c r="A450" s="217">
        <v>46288</v>
      </c>
      <c r="B450" t="s">
        <v>79</v>
      </c>
      <c r="C450" t="s">
        <v>6015</v>
      </c>
      <c r="D450" t="s">
        <v>214</v>
      </c>
      <c r="E450">
        <v>8</v>
      </c>
      <c r="F450" s="218" t="s">
        <v>6086</v>
      </c>
      <c r="G450" t="s">
        <v>2577</v>
      </c>
      <c r="H450" t="s">
        <v>5981</v>
      </c>
      <c r="I450" t="s">
        <v>5982</v>
      </c>
      <c r="J450" t="s">
        <v>222</v>
      </c>
    </row>
    <row r="451" spans="1:10" ht="15">
      <c r="A451" s="217">
        <v>46288</v>
      </c>
      <c r="B451" t="s">
        <v>79</v>
      </c>
      <c r="C451" t="s">
        <v>6015</v>
      </c>
      <c r="D451" t="s">
        <v>3473</v>
      </c>
      <c r="E451">
        <v>1</v>
      </c>
      <c r="F451" s="218" t="s">
        <v>6137</v>
      </c>
      <c r="G451" t="s">
        <v>2580</v>
      </c>
      <c r="H451" t="s">
        <v>5983</v>
      </c>
      <c r="I451" t="s">
        <v>5984</v>
      </c>
      <c r="J451" t="s">
        <v>228</v>
      </c>
    </row>
    <row r="452" spans="1:10" ht="15">
      <c r="A452" s="217">
        <v>46288</v>
      </c>
      <c r="B452" t="s">
        <v>79</v>
      </c>
      <c r="C452" t="s">
        <v>6015</v>
      </c>
      <c r="D452" t="s">
        <v>3297</v>
      </c>
      <c r="E452">
        <v>1</v>
      </c>
      <c r="F452" s="218" t="s">
        <v>6089</v>
      </c>
      <c r="G452" t="s">
        <v>2577</v>
      </c>
      <c r="H452" t="s">
        <v>5981</v>
      </c>
      <c r="I452" t="s">
        <v>5982</v>
      </c>
      <c r="J452" t="s">
        <v>222</v>
      </c>
    </row>
    <row r="453" spans="1:10" ht="106.5">
      <c r="A453" s="217">
        <v>46288</v>
      </c>
      <c r="B453" t="s">
        <v>98</v>
      </c>
      <c r="C453" t="s">
        <v>6015</v>
      </c>
      <c r="D453" t="s">
        <v>214</v>
      </c>
      <c r="E453">
        <v>7</v>
      </c>
      <c r="F453" s="218" t="s">
        <v>6091</v>
      </c>
      <c r="G453" t="s">
        <v>2577</v>
      </c>
      <c r="H453" t="s">
        <v>5981</v>
      </c>
      <c r="I453" t="s">
        <v>5982</v>
      </c>
      <c r="J453" t="s">
        <v>222</v>
      </c>
    </row>
    <row r="454" spans="1:10" ht="30.75">
      <c r="A454" s="217">
        <v>46288</v>
      </c>
      <c r="B454" t="s">
        <v>98</v>
      </c>
      <c r="C454" t="s">
        <v>6015</v>
      </c>
      <c r="D454" t="s">
        <v>3311</v>
      </c>
      <c r="E454">
        <v>2</v>
      </c>
      <c r="F454" s="218" t="s">
        <v>6093</v>
      </c>
      <c r="G454" t="s">
        <v>2577</v>
      </c>
      <c r="H454" t="s">
        <v>5981</v>
      </c>
      <c r="I454" t="s">
        <v>5982</v>
      </c>
      <c r="J454" t="s">
        <v>222</v>
      </c>
    </row>
    <row r="455" spans="1:10" ht="15">
      <c r="A455" s="217">
        <v>46288</v>
      </c>
      <c r="B455" t="s">
        <v>98</v>
      </c>
      <c r="C455" t="s">
        <v>6015</v>
      </c>
      <c r="D455" t="s">
        <v>2916</v>
      </c>
      <c r="E455">
        <v>1</v>
      </c>
      <c r="F455" s="218" t="s">
        <v>6027</v>
      </c>
      <c r="G455" t="s">
        <v>2577</v>
      </c>
      <c r="H455" t="s">
        <v>5981</v>
      </c>
      <c r="I455" t="s">
        <v>5982</v>
      </c>
      <c r="J455" t="s">
        <v>222</v>
      </c>
    </row>
    <row r="456" spans="1:10" ht="15">
      <c r="A456" s="217">
        <v>46288</v>
      </c>
      <c r="B456" t="s">
        <v>7</v>
      </c>
      <c r="C456" t="s">
        <v>6015</v>
      </c>
      <c r="D456" t="s">
        <v>3342</v>
      </c>
      <c r="E456">
        <v>1</v>
      </c>
      <c r="F456" s="218" t="s">
        <v>3341</v>
      </c>
      <c r="G456" t="s">
        <v>2580</v>
      </c>
      <c r="H456" t="s">
        <v>5983</v>
      </c>
      <c r="I456" t="s">
        <v>5984</v>
      </c>
      <c r="J456" t="s">
        <v>228</v>
      </c>
    </row>
    <row r="457" spans="1:10" ht="15">
      <c r="A457" s="217">
        <v>46288</v>
      </c>
      <c r="B457" t="s">
        <v>7</v>
      </c>
      <c r="C457" t="s">
        <v>6015</v>
      </c>
      <c r="D457" t="s">
        <v>214</v>
      </c>
      <c r="E457">
        <v>1</v>
      </c>
      <c r="F457" s="218" t="s">
        <v>3346</v>
      </c>
      <c r="G457" t="s">
        <v>2577</v>
      </c>
      <c r="H457" t="s">
        <v>5981</v>
      </c>
      <c r="I457" t="s">
        <v>5982</v>
      </c>
      <c r="J457" t="s">
        <v>222</v>
      </c>
    </row>
    <row r="458" spans="1:10" ht="60.75">
      <c r="A458" s="217">
        <v>46288</v>
      </c>
      <c r="B458" t="s">
        <v>23</v>
      </c>
      <c r="C458" t="s">
        <v>6015</v>
      </c>
      <c r="D458" t="s">
        <v>214</v>
      </c>
      <c r="E458">
        <v>4</v>
      </c>
      <c r="F458" s="218" t="s">
        <v>6098</v>
      </c>
      <c r="G458" t="s">
        <v>2577</v>
      </c>
      <c r="H458" t="s">
        <v>5981</v>
      </c>
      <c r="I458" t="s">
        <v>5982</v>
      </c>
      <c r="J458" t="s">
        <v>222</v>
      </c>
    </row>
    <row r="459" spans="1:10" ht="15">
      <c r="A459" s="217">
        <v>46288</v>
      </c>
      <c r="B459" t="s">
        <v>23</v>
      </c>
      <c r="C459" t="s">
        <v>6015</v>
      </c>
      <c r="D459" t="s">
        <v>2921</v>
      </c>
      <c r="E459">
        <v>1</v>
      </c>
      <c r="F459" s="218" t="s">
        <v>6029</v>
      </c>
      <c r="G459" t="s">
        <v>2577</v>
      </c>
      <c r="H459" t="s">
        <v>5981</v>
      </c>
      <c r="I459" t="s">
        <v>5982</v>
      </c>
      <c r="J459" t="s">
        <v>222</v>
      </c>
    </row>
    <row r="460" spans="1:10" ht="30.75">
      <c r="A460" s="217">
        <v>46288</v>
      </c>
      <c r="B460" t="s">
        <v>4371</v>
      </c>
      <c r="C460" t="s">
        <v>6015</v>
      </c>
      <c r="D460" t="s">
        <v>214</v>
      </c>
      <c r="E460">
        <v>2</v>
      </c>
      <c r="F460" s="218" t="s">
        <v>6099</v>
      </c>
      <c r="G460" t="s">
        <v>2577</v>
      </c>
      <c r="H460" t="s">
        <v>5981</v>
      </c>
      <c r="I460" t="s">
        <v>5982</v>
      </c>
      <c r="J460" t="s">
        <v>222</v>
      </c>
    </row>
    <row r="461" spans="1:10" ht="15">
      <c r="A461" s="217">
        <v>46288</v>
      </c>
      <c r="B461" t="s">
        <v>4371</v>
      </c>
      <c r="C461" t="s">
        <v>6015</v>
      </c>
      <c r="D461" t="s">
        <v>3358</v>
      </c>
      <c r="E461">
        <v>1</v>
      </c>
      <c r="F461" s="218" t="s">
        <v>6044</v>
      </c>
      <c r="G461" t="s">
        <v>2580</v>
      </c>
      <c r="H461" t="s">
        <v>5983</v>
      </c>
      <c r="I461" t="s">
        <v>5984</v>
      </c>
      <c r="J461" t="s">
        <v>228</v>
      </c>
    </row>
    <row r="462" spans="1:10" ht="15">
      <c r="A462" s="217">
        <v>46288</v>
      </c>
      <c r="B462" t="s">
        <v>4371</v>
      </c>
      <c r="C462" t="s">
        <v>6015</v>
      </c>
      <c r="D462" t="s">
        <v>3297</v>
      </c>
      <c r="E462">
        <v>1</v>
      </c>
      <c r="F462" s="218" t="s">
        <v>6100</v>
      </c>
      <c r="G462" t="s">
        <v>2577</v>
      </c>
      <c r="H462" t="s">
        <v>5981</v>
      </c>
      <c r="I462" t="s">
        <v>5982</v>
      </c>
      <c r="J462" t="s">
        <v>222</v>
      </c>
    </row>
    <row r="463" spans="1:10" ht="15">
      <c r="A463" s="217">
        <v>46288</v>
      </c>
      <c r="B463" t="s">
        <v>47</v>
      </c>
      <c r="C463" t="s">
        <v>6015</v>
      </c>
      <c r="D463" t="s">
        <v>3365</v>
      </c>
      <c r="E463">
        <v>1</v>
      </c>
      <c r="F463" s="218" t="s">
        <v>6101</v>
      </c>
      <c r="G463" t="s">
        <v>2577</v>
      </c>
      <c r="H463" t="s">
        <v>5981</v>
      </c>
      <c r="I463" t="s">
        <v>5982</v>
      </c>
      <c r="J463" t="s">
        <v>222</v>
      </c>
    </row>
    <row r="464" spans="1:10" ht="15">
      <c r="A464" s="217">
        <v>46288</v>
      </c>
      <c r="B464" t="s">
        <v>47</v>
      </c>
      <c r="C464" t="s">
        <v>6015</v>
      </c>
      <c r="D464" t="s">
        <v>3370</v>
      </c>
      <c r="E464">
        <v>1</v>
      </c>
      <c r="F464" s="218" t="s">
        <v>6103</v>
      </c>
      <c r="G464" t="s">
        <v>2577</v>
      </c>
      <c r="H464" t="s">
        <v>5981</v>
      </c>
      <c r="I464" t="s">
        <v>5982</v>
      </c>
      <c r="J464" t="s">
        <v>222</v>
      </c>
    </row>
    <row r="465" spans="1:10" ht="60.75">
      <c r="A465" s="217">
        <v>46288</v>
      </c>
      <c r="B465" t="s">
        <v>47</v>
      </c>
      <c r="C465" t="s">
        <v>6015</v>
      </c>
      <c r="D465" t="s">
        <v>214</v>
      </c>
      <c r="E465">
        <v>4</v>
      </c>
      <c r="F465" s="218" t="s">
        <v>6104</v>
      </c>
      <c r="G465" t="s">
        <v>2577</v>
      </c>
      <c r="H465" t="s">
        <v>5981</v>
      </c>
      <c r="I465" t="s">
        <v>5982</v>
      </c>
      <c r="J465" t="s">
        <v>222</v>
      </c>
    </row>
    <row r="466" spans="1:10" ht="45.75">
      <c r="A466" s="217">
        <v>46288</v>
      </c>
      <c r="B466" t="s">
        <v>50</v>
      </c>
      <c r="C466" t="s">
        <v>6015</v>
      </c>
      <c r="D466" t="s">
        <v>214</v>
      </c>
      <c r="E466">
        <v>3</v>
      </c>
      <c r="F466" s="218" t="s">
        <v>6105</v>
      </c>
      <c r="G466" t="s">
        <v>2577</v>
      </c>
      <c r="H466" t="s">
        <v>5981</v>
      </c>
      <c r="I466" t="s">
        <v>5982</v>
      </c>
      <c r="J466" t="s">
        <v>222</v>
      </c>
    </row>
    <row r="467" spans="1:10" ht="60.75">
      <c r="A467" s="217">
        <v>46288</v>
      </c>
      <c r="B467" t="s">
        <v>50</v>
      </c>
      <c r="C467" t="s">
        <v>6015</v>
      </c>
      <c r="D467" t="s">
        <v>2921</v>
      </c>
      <c r="E467">
        <v>4</v>
      </c>
      <c r="F467" s="218" t="s">
        <v>6030</v>
      </c>
      <c r="G467" t="s">
        <v>2577</v>
      </c>
      <c r="H467" t="s">
        <v>5981</v>
      </c>
      <c r="I467" t="s">
        <v>5982</v>
      </c>
      <c r="J467" t="s">
        <v>222</v>
      </c>
    </row>
    <row r="468" spans="1:10" ht="45.75">
      <c r="A468" s="217">
        <v>46288</v>
      </c>
      <c r="B468" t="s">
        <v>61</v>
      </c>
      <c r="C468" t="s">
        <v>6015</v>
      </c>
      <c r="D468" t="s">
        <v>214</v>
      </c>
      <c r="E468">
        <v>3</v>
      </c>
      <c r="F468" s="218" t="s">
        <v>6106</v>
      </c>
      <c r="G468" t="s">
        <v>2577</v>
      </c>
      <c r="H468" t="s">
        <v>5981</v>
      </c>
      <c r="I468" t="s">
        <v>5982</v>
      </c>
      <c r="J468" t="s">
        <v>222</v>
      </c>
    </row>
    <row r="469" spans="1:10" ht="15">
      <c r="A469" s="217">
        <v>46288</v>
      </c>
      <c r="B469" t="s">
        <v>61</v>
      </c>
      <c r="C469" t="s">
        <v>6015</v>
      </c>
      <c r="D469" t="s">
        <v>3365</v>
      </c>
      <c r="E469">
        <v>1</v>
      </c>
      <c r="F469" s="218" t="s">
        <v>6107</v>
      </c>
      <c r="G469" t="s">
        <v>2577</v>
      </c>
      <c r="H469" t="s">
        <v>5981</v>
      </c>
      <c r="I469" t="s">
        <v>5982</v>
      </c>
      <c r="J469" t="s">
        <v>222</v>
      </c>
    </row>
    <row r="470" spans="1:10" ht="15">
      <c r="A470" s="217">
        <v>46288</v>
      </c>
      <c r="B470" t="s">
        <v>61</v>
      </c>
      <c r="C470" t="s">
        <v>6015</v>
      </c>
      <c r="D470" t="s">
        <v>3389</v>
      </c>
      <c r="E470">
        <v>1</v>
      </c>
      <c r="F470" s="218" t="s">
        <v>6108</v>
      </c>
      <c r="G470" t="s">
        <v>2577</v>
      </c>
      <c r="H470" t="s">
        <v>5981</v>
      </c>
      <c r="I470" t="s">
        <v>5982</v>
      </c>
      <c r="J470" t="s">
        <v>222</v>
      </c>
    </row>
    <row r="471" spans="1:10" ht="15">
      <c r="A471" s="217">
        <v>46288</v>
      </c>
      <c r="B471" t="s">
        <v>61</v>
      </c>
      <c r="C471" t="s">
        <v>6015</v>
      </c>
      <c r="D471" t="s">
        <v>3028</v>
      </c>
      <c r="E471">
        <v>1</v>
      </c>
      <c r="F471" s="218" t="s">
        <v>6109</v>
      </c>
      <c r="G471" t="s">
        <v>2577</v>
      </c>
      <c r="H471" t="s">
        <v>5981</v>
      </c>
      <c r="I471" t="s">
        <v>5982</v>
      </c>
      <c r="J471" t="s">
        <v>222</v>
      </c>
    </row>
    <row r="472" spans="1:10" ht="45.75">
      <c r="A472" s="217">
        <v>46288</v>
      </c>
      <c r="B472" t="s">
        <v>61</v>
      </c>
      <c r="C472" t="s">
        <v>6015</v>
      </c>
      <c r="D472" t="s">
        <v>2921</v>
      </c>
      <c r="E472">
        <v>3</v>
      </c>
      <c r="F472" s="218" t="s">
        <v>6031</v>
      </c>
      <c r="G472" t="s">
        <v>2577</v>
      </c>
      <c r="H472" t="s">
        <v>5981</v>
      </c>
      <c r="I472" t="s">
        <v>5982</v>
      </c>
      <c r="J472" t="s">
        <v>222</v>
      </c>
    </row>
    <row r="473" spans="1:10" ht="60.75">
      <c r="A473" s="217">
        <v>46288</v>
      </c>
      <c r="B473" t="s">
        <v>74</v>
      </c>
      <c r="C473" t="s">
        <v>6015</v>
      </c>
      <c r="D473" t="s">
        <v>214</v>
      </c>
      <c r="E473">
        <v>4</v>
      </c>
      <c r="F473" s="218" t="s">
        <v>6113</v>
      </c>
      <c r="G473" t="s">
        <v>2577</v>
      </c>
      <c r="H473" t="s">
        <v>5981</v>
      </c>
      <c r="I473" t="s">
        <v>5982</v>
      </c>
      <c r="J473" t="s">
        <v>222</v>
      </c>
    </row>
    <row r="474" spans="1:10" ht="30.75">
      <c r="A474" s="217">
        <v>46288</v>
      </c>
      <c r="B474" t="s">
        <v>74</v>
      </c>
      <c r="C474" t="s">
        <v>6015</v>
      </c>
      <c r="D474" t="s">
        <v>2921</v>
      </c>
      <c r="E474">
        <v>2</v>
      </c>
      <c r="F474" s="218" t="s">
        <v>6032</v>
      </c>
      <c r="G474" t="s">
        <v>2577</v>
      </c>
      <c r="H474" t="s">
        <v>5981</v>
      </c>
      <c r="I474" t="s">
        <v>5982</v>
      </c>
      <c r="J474" t="s">
        <v>222</v>
      </c>
    </row>
    <row r="475" spans="1:10" ht="30.75">
      <c r="A475" s="217">
        <v>46288</v>
      </c>
      <c r="B475" t="s">
        <v>82</v>
      </c>
      <c r="C475" t="s">
        <v>6015</v>
      </c>
      <c r="D475" t="s">
        <v>214</v>
      </c>
      <c r="E475">
        <v>2</v>
      </c>
      <c r="F475" s="218" t="s">
        <v>6114</v>
      </c>
      <c r="G475" t="s">
        <v>2577</v>
      </c>
      <c r="H475" t="s">
        <v>5981</v>
      </c>
      <c r="I475" t="s">
        <v>5982</v>
      </c>
      <c r="J475" t="s">
        <v>222</v>
      </c>
    </row>
    <row r="476" spans="1:10" ht="45.75">
      <c r="A476" s="217">
        <v>46288</v>
      </c>
      <c r="B476" t="s">
        <v>87</v>
      </c>
      <c r="C476" t="s">
        <v>6015</v>
      </c>
      <c r="D476" t="s">
        <v>214</v>
      </c>
      <c r="E476">
        <v>3</v>
      </c>
      <c r="F476" s="218" t="s">
        <v>6118</v>
      </c>
      <c r="G476" t="s">
        <v>2577</v>
      </c>
      <c r="H476" t="s">
        <v>5981</v>
      </c>
      <c r="I476" t="s">
        <v>5982</v>
      </c>
      <c r="J476" t="s">
        <v>222</v>
      </c>
    </row>
    <row r="477" spans="1:10" ht="15">
      <c r="A477" s="217">
        <v>46288</v>
      </c>
      <c r="B477" t="s">
        <v>87</v>
      </c>
      <c r="C477" t="s">
        <v>6015</v>
      </c>
      <c r="D477" t="s">
        <v>1902</v>
      </c>
      <c r="E477">
        <v>1</v>
      </c>
      <c r="F477" s="218" t="s">
        <v>6119</v>
      </c>
      <c r="G477" t="s">
        <v>2577</v>
      </c>
      <c r="H477" t="s">
        <v>5981</v>
      </c>
      <c r="I477" t="s">
        <v>5982</v>
      </c>
      <c r="J477" t="s">
        <v>222</v>
      </c>
    </row>
    <row r="478" spans="1:10" ht="30.75">
      <c r="A478" s="217">
        <v>46288</v>
      </c>
      <c r="B478" t="s">
        <v>87</v>
      </c>
      <c r="C478" t="s">
        <v>6015</v>
      </c>
      <c r="D478" t="s">
        <v>2921</v>
      </c>
      <c r="E478">
        <v>2</v>
      </c>
      <c r="F478" s="218" t="s">
        <v>6035</v>
      </c>
      <c r="G478" t="s">
        <v>2577</v>
      </c>
      <c r="H478" t="s">
        <v>5981</v>
      </c>
      <c r="I478" t="s">
        <v>5982</v>
      </c>
      <c r="J478" t="s">
        <v>222</v>
      </c>
    </row>
    <row r="479" spans="1:10" ht="15">
      <c r="A479" s="217">
        <v>46288</v>
      </c>
      <c r="B479" t="s">
        <v>88</v>
      </c>
      <c r="C479" t="s">
        <v>6015</v>
      </c>
      <c r="D479" t="s">
        <v>214</v>
      </c>
      <c r="E479">
        <v>1</v>
      </c>
      <c r="F479" s="218" t="s">
        <v>6121</v>
      </c>
      <c r="G479" t="s">
        <v>2577</v>
      </c>
      <c r="H479" t="s">
        <v>5981</v>
      </c>
      <c r="I479" t="s">
        <v>5982</v>
      </c>
      <c r="J479" t="s">
        <v>222</v>
      </c>
    </row>
    <row r="480" spans="1:10" ht="15">
      <c r="A480" s="217">
        <v>46288</v>
      </c>
      <c r="B480" t="s">
        <v>93</v>
      </c>
      <c r="C480" t="s">
        <v>6015</v>
      </c>
      <c r="D480" t="s">
        <v>214</v>
      </c>
      <c r="E480">
        <v>1</v>
      </c>
      <c r="F480" s="218" t="s">
        <v>6123</v>
      </c>
      <c r="G480" t="s">
        <v>2577</v>
      </c>
      <c r="H480" t="s">
        <v>5981</v>
      </c>
      <c r="I480" t="s">
        <v>5982</v>
      </c>
      <c r="J480" t="s">
        <v>222</v>
      </c>
    </row>
    <row r="481" spans="1:10" ht="15">
      <c r="A481" s="217">
        <v>46288</v>
      </c>
      <c r="B481" t="s">
        <v>93</v>
      </c>
      <c r="C481" t="s">
        <v>6015</v>
      </c>
      <c r="D481" t="s">
        <v>3297</v>
      </c>
      <c r="E481">
        <v>1</v>
      </c>
      <c r="F481" s="218" t="s">
        <v>6125</v>
      </c>
      <c r="G481" t="s">
        <v>2577</v>
      </c>
      <c r="H481" t="s">
        <v>5981</v>
      </c>
      <c r="I481" t="s">
        <v>5982</v>
      </c>
      <c r="J481" t="s">
        <v>222</v>
      </c>
    </row>
    <row r="482" spans="1:10" ht="15">
      <c r="A482" s="217">
        <v>46288</v>
      </c>
      <c r="B482" t="s">
        <v>93</v>
      </c>
      <c r="C482" t="s">
        <v>6015</v>
      </c>
      <c r="D482" t="s">
        <v>3448</v>
      </c>
      <c r="E482">
        <v>1</v>
      </c>
      <c r="F482" s="218" t="s">
        <v>6126</v>
      </c>
      <c r="G482" t="s">
        <v>2577</v>
      </c>
      <c r="H482" t="s">
        <v>5981</v>
      </c>
      <c r="I482" t="s">
        <v>5982</v>
      </c>
      <c r="J482" t="s">
        <v>222</v>
      </c>
    </row>
    <row r="483" spans="1:10" ht="15">
      <c r="A483" s="217">
        <v>46288</v>
      </c>
      <c r="B483" t="s">
        <v>93</v>
      </c>
      <c r="C483" t="s">
        <v>6015</v>
      </c>
      <c r="D483" t="s">
        <v>3450</v>
      </c>
      <c r="E483">
        <v>1</v>
      </c>
      <c r="F483" s="218" t="s">
        <v>6127</v>
      </c>
      <c r="G483" t="s">
        <v>2580</v>
      </c>
      <c r="H483" t="s">
        <v>5983</v>
      </c>
      <c r="I483" t="s">
        <v>5984</v>
      </c>
      <c r="J483" t="s">
        <v>228</v>
      </c>
    </row>
    <row r="484" spans="1:10" ht="15">
      <c r="A484" s="217">
        <v>46288</v>
      </c>
      <c r="B484" t="s">
        <v>93</v>
      </c>
      <c r="C484" t="s">
        <v>6015</v>
      </c>
      <c r="D484" t="s">
        <v>3453</v>
      </c>
      <c r="E484">
        <v>1</v>
      </c>
      <c r="F484" s="218" t="s">
        <v>6128</v>
      </c>
      <c r="G484" t="s">
        <v>2577</v>
      </c>
      <c r="H484" t="s">
        <v>5981</v>
      </c>
      <c r="I484" t="s">
        <v>5982</v>
      </c>
      <c r="J484" t="s">
        <v>222</v>
      </c>
    </row>
    <row r="485" spans="1:10" ht="15">
      <c r="A485" s="217">
        <v>46288</v>
      </c>
      <c r="B485" t="s">
        <v>99</v>
      </c>
      <c r="C485" t="s">
        <v>6015</v>
      </c>
      <c r="D485" t="s">
        <v>3457</v>
      </c>
      <c r="E485">
        <v>1</v>
      </c>
      <c r="F485" s="218" t="s">
        <v>6129</v>
      </c>
      <c r="G485" t="s">
        <v>2577</v>
      </c>
      <c r="H485" t="s">
        <v>5981</v>
      </c>
      <c r="I485" t="s">
        <v>5982</v>
      </c>
      <c r="J485" t="s">
        <v>222</v>
      </c>
    </row>
    <row r="486" spans="1:10" ht="30.75">
      <c r="A486" s="217">
        <v>46288</v>
      </c>
      <c r="B486" t="s">
        <v>99</v>
      </c>
      <c r="C486" t="s">
        <v>6015</v>
      </c>
      <c r="D486" t="s">
        <v>2921</v>
      </c>
      <c r="E486">
        <v>2</v>
      </c>
      <c r="F486" s="218" t="s">
        <v>6038</v>
      </c>
      <c r="G486" t="s">
        <v>2577</v>
      </c>
      <c r="H486" t="s">
        <v>5981</v>
      </c>
      <c r="I486" t="s">
        <v>5982</v>
      </c>
      <c r="J486" t="s">
        <v>222</v>
      </c>
    </row>
    <row r="487" spans="1:10" ht="15">
      <c r="A487" s="217">
        <v>46288</v>
      </c>
      <c r="B487" t="s">
        <v>99</v>
      </c>
      <c r="C487" t="s">
        <v>6015</v>
      </c>
      <c r="D487" t="s">
        <v>3078</v>
      </c>
      <c r="E487">
        <v>1</v>
      </c>
      <c r="F487" s="218" t="s">
        <v>6039</v>
      </c>
      <c r="G487" t="s">
        <v>2577</v>
      </c>
      <c r="H487" t="s">
        <v>5981</v>
      </c>
      <c r="I487" t="s">
        <v>5982</v>
      </c>
      <c r="J487" t="s">
        <v>222</v>
      </c>
    </row>
    <row r="488" spans="1:10" ht="15">
      <c r="A488" s="217">
        <v>46288</v>
      </c>
      <c r="B488" t="s">
        <v>99</v>
      </c>
      <c r="C488" t="s">
        <v>6015</v>
      </c>
      <c r="D488" t="s">
        <v>214</v>
      </c>
      <c r="E488">
        <v>1</v>
      </c>
      <c r="F488" s="218" t="s">
        <v>6130</v>
      </c>
      <c r="G488" t="s">
        <v>2577</v>
      </c>
      <c r="H488" t="s">
        <v>5981</v>
      </c>
      <c r="I488" t="s">
        <v>5982</v>
      </c>
      <c r="J488" t="s">
        <v>222</v>
      </c>
    </row>
    <row r="489" spans="1:10" ht="15">
      <c r="A489" s="217">
        <v>46288</v>
      </c>
      <c r="B489" t="s">
        <v>7</v>
      </c>
      <c r="C489" t="s">
        <v>2481</v>
      </c>
      <c r="D489" t="s">
        <v>1330</v>
      </c>
      <c r="E489">
        <v>1</v>
      </c>
      <c r="F489" s="218" t="s">
        <v>6043</v>
      </c>
      <c r="G489" t="s">
        <v>2392</v>
      </c>
      <c r="H489" t="s">
        <v>6150</v>
      </c>
      <c r="I489" t="s">
        <v>6151</v>
      </c>
      <c r="J489" t="s">
        <v>228</v>
      </c>
    </row>
    <row r="490" spans="1:10" ht="15">
      <c r="A490" s="217">
        <v>46288</v>
      </c>
      <c r="B490" t="s">
        <v>7</v>
      </c>
      <c r="C490" t="s">
        <v>2481</v>
      </c>
      <c r="D490" t="s">
        <v>3342</v>
      </c>
      <c r="E490">
        <v>1</v>
      </c>
      <c r="F490" s="218" t="s">
        <v>3341</v>
      </c>
      <c r="G490" t="s">
        <v>2392</v>
      </c>
      <c r="H490" t="s">
        <v>6150</v>
      </c>
      <c r="I490" t="s">
        <v>6151</v>
      </c>
      <c r="J490" t="s">
        <v>228</v>
      </c>
    </row>
    <row r="491" spans="1:10" ht="15">
      <c r="A491" s="217">
        <v>46288</v>
      </c>
      <c r="B491" t="s">
        <v>7</v>
      </c>
      <c r="C491" t="s">
        <v>2481</v>
      </c>
      <c r="D491" t="s">
        <v>3083</v>
      </c>
      <c r="E491">
        <v>1</v>
      </c>
      <c r="F491" s="218" t="s">
        <v>6097</v>
      </c>
      <c r="G491" t="s">
        <v>2392</v>
      </c>
      <c r="H491" t="s">
        <v>6150</v>
      </c>
      <c r="I491" t="s">
        <v>6151</v>
      </c>
      <c r="J491" t="s">
        <v>228</v>
      </c>
    </row>
    <row r="492" spans="1:10" ht="15">
      <c r="A492" s="217">
        <v>46288</v>
      </c>
      <c r="B492" t="s">
        <v>7</v>
      </c>
      <c r="C492" t="s">
        <v>2481</v>
      </c>
      <c r="D492" t="s">
        <v>214</v>
      </c>
      <c r="E492">
        <v>1</v>
      </c>
      <c r="F492" s="218" t="s">
        <v>3346</v>
      </c>
      <c r="G492" t="s">
        <v>2392</v>
      </c>
      <c r="H492" t="s">
        <v>6150</v>
      </c>
      <c r="I492" t="s">
        <v>6151</v>
      </c>
      <c r="J492" t="s">
        <v>228</v>
      </c>
    </row>
    <row r="493" spans="1:10" ht="60.75">
      <c r="A493" s="217">
        <v>46288</v>
      </c>
      <c r="B493" t="s">
        <v>23</v>
      </c>
      <c r="C493" t="s">
        <v>2481</v>
      </c>
      <c r="D493" t="s">
        <v>214</v>
      </c>
      <c r="E493">
        <v>4</v>
      </c>
      <c r="F493" s="218" t="s">
        <v>6098</v>
      </c>
      <c r="G493" t="s">
        <v>2392</v>
      </c>
      <c r="H493" t="s">
        <v>6150</v>
      </c>
      <c r="I493" t="s">
        <v>6151</v>
      </c>
      <c r="J493" t="s">
        <v>228</v>
      </c>
    </row>
    <row r="494" spans="1:10" ht="15">
      <c r="A494" s="217">
        <v>46288</v>
      </c>
      <c r="B494" t="s">
        <v>23</v>
      </c>
      <c r="C494" t="s">
        <v>2481</v>
      </c>
      <c r="D494" t="s">
        <v>2921</v>
      </c>
      <c r="E494">
        <v>1</v>
      </c>
      <c r="F494" s="218" t="s">
        <v>6029</v>
      </c>
      <c r="G494" t="s">
        <v>2392</v>
      </c>
      <c r="H494" t="s">
        <v>6150</v>
      </c>
      <c r="I494" t="s">
        <v>6151</v>
      </c>
      <c r="J494" t="s">
        <v>228</v>
      </c>
    </row>
    <row r="495" spans="1:10" ht="30.75">
      <c r="A495" s="217">
        <v>46288</v>
      </c>
      <c r="B495" t="s">
        <v>4371</v>
      </c>
      <c r="C495" t="s">
        <v>2481</v>
      </c>
      <c r="D495" t="s">
        <v>214</v>
      </c>
      <c r="E495">
        <v>2</v>
      </c>
      <c r="F495" s="218" t="s">
        <v>6099</v>
      </c>
      <c r="G495" t="s">
        <v>2392</v>
      </c>
      <c r="H495" t="s">
        <v>6150</v>
      </c>
      <c r="I495" t="s">
        <v>6151</v>
      </c>
      <c r="J495" t="s">
        <v>228</v>
      </c>
    </row>
    <row r="496" spans="1:10" ht="15">
      <c r="A496" s="217">
        <v>46288</v>
      </c>
      <c r="B496" t="s">
        <v>4371</v>
      </c>
      <c r="C496" t="s">
        <v>2481</v>
      </c>
      <c r="D496" t="s">
        <v>3358</v>
      </c>
      <c r="E496">
        <v>1</v>
      </c>
      <c r="F496" s="218" t="s">
        <v>6044</v>
      </c>
      <c r="G496" t="s">
        <v>2392</v>
      </c>
      <c r="H496" t="s">
        <v>6150</v>
      </c>
      <c r="I496" t="s">
        <v>6151</v>
      </c>
      <c r="J496" t="s">
        <v>228</v>
      </c>
    </row>
    <row r="497" spans="1:10" ht="15">
      <c r="A497" s="217">
        <v>46288</v>
      </c>
      <c r="B497" t="s">
        <v>4371</v>
      </c>
      <c r="C497" t="s">
        <v>2481</v>
      </c>
      <c r="D497" t="s">
        <v>3297</v>
      </c>
      <c r="E497">
        <v>1</v>
      </c>
      <c r="F497" s="218" t="s">
        <v>6100</v>
      </c>
      <c r="G497" t="s">
        <v>2392</v>
      </c>
      <c r="H497" t="s">
        <v>6150</v>
      </c>
      <c r="I497" t="s">
        <v>6151</v>
      </c>
      <c r="J497" t="s">
        <v>228</v>
      </c>
    </row>
    <row r="498" spans="1:10" ht="15">
      <c r="A498" s="217">
        <v>46288</v>
      </c>
      <c r="B498" t="s">
        <v>47</v>
      </c>
      <c r="C498" t="s">
        <v>2481</v>
      </c>
      <c r="D498" t="s">
        <v>3365</v>
      </c>
      <c r="E498">
        <v>1</v>
      </c>
      <c r="F498" s="218" t="s">
        <v>6101</v>
      </c>
      <c r="G498" t="s">
        <v>2392</v>
      </c>
      <c r="H498" t="s">
        <v>6150</v>
      </c>
      <c r="I498" t="s">
        <v>6151</v>
      </c>
      <c r="J498" t="s">
        <v>228</v>
      </c>
    </row>
    <row r="499" spans="1:10" ht="15">
      <c r="A499" s="217">
        <v>46288</v>
      </c>
      <c r="B499" t="s">
        <v>47</v>
      </c>
      <c r="C499" t="s">
        <v>2481</v>
      </c>
      <c r="D499" t="s">
        <v>3370</v>
      </c>
      <c r="E499">
        <v>1</v>
      </c>
      <c r="F499" s="218" t="s">
        <v>6103</v>
      </c>
      <c r="G499" t="s">
        <v>2392</v>
      </c>
      <c r="H499" t="s">
        <v>6150</v>
      </c>
      <c r="I499" t="s">
        <v>6151</v>
      </c>
      <c r="J499" t="s">
        <v>228</v>
      </c>
    </row>
    <row r="500" spans="1:10" ht="60.75">
      <c r="A500" s="217">
        <v>46288</v>
      </c>
      <c r="B500" t="s">
        <v>47</v>
      </c>
      <c r="C500" t="s">
        <v>2481</v>
      </c>
      <c r="D500" t="s">
        <v>214</v>
      </c>
      <c r="E500">
        <v>4</v>
      </c>
      <c r="F500" s="218" t="s">
        <v>6104</v>
      </c>
      <c r="G500" t="s">
        <v>2392</v>
      </c>
      <c r="H500" t="s">
        <v>6150</v>
      </c>
      <c r="I500" t="s">
        <v>6151</v>
      </c>
      <c r="J500" t="s">
        <v>228</v>
      </c>
    </row>
    <row r="501" spans="1:10" ht="45.75">
      <c r="A501" s="217">
        <v>46288</v>
      </c>
      <c r="B501" t="s">
        <v>50</v>
      </c>
      <c r="C501" t="s">
        <v>2481</v>
      </c>
      <c r="D501" t="s">
        <v>214</v>
      </c>
      <c r="E501">
        <v>3</v>
      </c>
      <c r="F501" s="218" t="s">
        <v>6105</v>
      </c>
      <c r="G501" t="s">
        <v>2392</v>
      </c>
      <c r="H501" t="s">
        <v>6150</v>
      </c>
      <c r="I501" t="s">
        <v>6151</v>
      </c>
      <c r="J501" t="s">
        <v>228</v>
      </c>
    </row>
    <row r="502" spans="1:10" ht="60.75">
      <c r="A502" s="217">
        <v>46288</v>
      </c>
      <c r="B502" t="s">
        <v>50</v>
      </c>
      <c r="C502" t="s">
        <v>2481</v>
      </c>
      <c r="D502" t="s">
        <v>2921</v>
      </c>
      <c r="E502">
        <v>4</v>
      </c>
      <c r="F502" s="218" t="s">
        <v>6030</v>
      </c>
      <c r="G502" t="s">
        <v>2392</v>
      </c>
      <c r="H502" t="s">
        <v>6150</v>
      </c>
      <c r="I502" t="s">
        <v>6151</v>
      </c>
      <c r="J502" t="s">
        <v>228</v>
      </c>
    </row>
    <row r="503" spans="1:10" ht="45.75">
      <c r="A503" s="217">
        <v>46288</v>
      </c>
      <c r="B503" t="s">
        <v>61</v>
      </c>
      <c r="C503" t="s">
        <v>2481</v>
      </c>
      <c r="D503" t="s">
        <v>214</v>
      </c>
      <c r="E503">
        <v>3</v>
      </c>
      <c r="F503" s="218" t="s">
        <v>6106</v>
      </c>
      <c r="G503" t="s">
        <v>2392</v>
      </c>
      <c r="H503" t="s">
        <v>6150</v>
      </c>
      <c r="I503" t="s">
        <v>6151</v>
      </c>
      <c r="J503" t="s">
        <v>228</v>
      </c>
    </row>
    <row r="504" spans="1:10" ht="15">
      <c r="A504" s="217">
        <v>46288</v>
      </c>
      <c r="B504" t="s">
        <v>61</v>
      </c>
      <c r="C504" t="s">
        <v>2481</v>
      </c>
      <c r="D504" t="s">
        <v>3365</v>
      </c>
      <c r="E504">
        <v>1</v>
      </c>
      <c r="F504" s="218" t="s">
        <v>6107</v>
      </c>
      <c r="G504" t="s">
        <v>2392</v>
      </c>
      <c r="H504" t="s">
        <v>6150</v>
      </c>
      <c r="I504" t="s">
        <v>6151</v>
      </c>
      <c r="J504" t="s">
        <v>228</v>
      </c>
    </row>
    <row r="505" spans="1:10" ht="15">
      <c r="A505" s="217">
        <v>46288</v>
      </c>
      <c r="B505" t="s">
        <v>61</v>
      </c>
      <c r="C505" t="s">
        <v>2481</v>
      </c>
      <c r="D505" t="s">
        <v>3389</v>
      </c>
      <c r="E505">
        <v>1</v>
      </c>
      <c r="F505" s="218" t="s">
        <v>6108</v>
      </c>
      <c r="G505" t="s">
        <v>2392</v>
      </c>
      <c r="H505" t="s">
        <v>6150</v>
      </c>
      <c r="I505" t="s">
        <v>6151</v>
      </c>
      <c r="J505" t="s">
        <v>228</v>
      </c>
    </row>
    <row r="506" spans="1:10" ht="15">
      <c r="A506" s="217">
        <v>46288</v>
      </c>
      <c r="B506" t="s">
        <v>61</v>
      </c>
      <c r="C506" t="s">
        <v>2481</v>
      </c>
      <c r="D506" t="s">
        <v>3028</v>
      </c>
      <c r="E506">
        <v>1</v>
      </c>
      <c r="F506" s="218" t="s">
        <v>6109</v>
      </c>
      <c r="G506" t="s">
        <v>2392</v>
      </c>
      <c r="H506" t="s">
        <v>6150</v>
      </c>
      <c r="I506" t="s">
        <v>6151</v>
      </c>
      <c r="J506" t="s">
        <v>228</v>
      </c>
    </row>
    <row r="507" spans="1:10" ht="45.75">
      <c r="A507" s="217">
        <v>46288</v>
      </c>
      <c r="B507" t="s">
        <v>61</v>
      </c>
      <c r="C507" t="s">
        <v>2481</v>
      </c>
      <c r="D507" t="s">
        <v>2921</v>
      </c>
      <c r="E507">
        <v>3</v>
      </c>
      <c r="F507" s="218" t="s">
        <v>6031</v>
      </c>
      <c r="G507" t="s">
        <v>2392</v>
      </c>
      <c r="H507" t="s">
        <v>6150</v>
      </c>
      <c r="I507" t="s">
        <v>6151</v>
      </c>
      <c r="J507" t="s">
        <v>228</v>
      </c>
    </row>
    <row r="508" spans="1:10" ht="15">
      <c r="A508" s="217">
        <v>46288</v>
      </c>
      <c r="B508" t="s">
        <v>61</v>
      </c>
      <c r="C508" t="s">
        <v>2481</v>
      </c>
      <c r="D508" t="s">
        <v>3083</v>
      </c>
      <c r="E508">
        <v>1</v>
      </c>
      <c r="F508" s="218" t="s">
        <v>6110</v>
      </c>
      <c r="G508" t="s">
        <v>2392</v>
      </c>
      <c r="H508" t="s">
        <v>6150</v>
      </c>
      <c r="I508" t="s">
        <v>6151</v>
      </c>
      <c r="J508" t="s">
        <v>228</v>
      </c>
    </row>
    <row r="509" spans="1:10" ht="45.75">
      <c r="A509" s="217">
        <v>46288</v>
      </c>
      <c r="B509" t="s">
        <v>74</v>
      </c>
      <c r="C509" t="s">
        <v>2481</v>
      </c>
      <c r="D509" t="s">
        <v>3083</v>
      </c>
      <c r="E509">
        <v>3</v>
      </c>
      <c r="F509" s="218" t="s">
        <v>6111</v>
      </c>
      <c r="G509" t="s">
        <v>2392</v>
      </c>
      <c r="H509" t="s">
        <v>6150</v>
      </c>
      <c r="I509" t="s">
        <v>6151</v>
      </c>
      <c r="J509" t="s">
        <v>228</v>
      </c>
    </row>
    <row r="510" spans="1:10" ht="15">
      <c r="A510" s="217">
        <v>46288</v>
      </c>
      <c r="B510" t="s">
        <v>74</v>
      </c>
      <c r="C510" t="s">
        <v>2481</v>
      </c>
      <c r="D510" t="s">
        <v>3397</v>
      </c>
      <c r="E510">
        <v>1</v>
      </c>
      <c r="F510" s="218" t="s">
        <v>6112</v>
      </c>
      <c r="G510" t="s">
        <v>2392</v>
      </c>
      <c r="H510" t="s">
        <v>6150</v>
      </c>
      <c r="I510" t="s">
        <v>6151</v>
      </c>
      <c r="J510" t="s">
        <v>228</v>
      </c>
    </row>
    <row r="511" spans="1:10" ht="60.75">
      <c r="A511" s="217">
        <v>46288</v>
      </c>
      <c r="B511" t="s">
        <v>74</v>
      </c>
      <c r="C511" t="s">
        <v>2481</v>
      </c>
      <c r="D511" t="s">
        <v>214</v>
      </c>
      <c r="E511">
        <v>4</v>
      </c>
      <c r="F511" s="218" t="s">
        <v>6113</v>
      </c>
      <c r="G511" t="s">
        <v>2392</v>
      </c>
      <c r="H511" t="s">
        <v>6150</v>
      </c>
      <c r="I511" t="s">
        <v>6151</v>
      </c>
      <c r="J511" t="s">
        <v>228</v>
      </c>
    </row>
    <row r="512" spans="1:10" ht="30.75">
      <c r="A512" s="217">
        <v>46288</v>
      </c>
      <c r="B512" t="s">
        <v>74</v>
      </c>
      <c r="C512" t="s">
        <v>2481</v>
      </c>
      <c r="D512" t="s">
        <v>2921</v>
      </c>
      <c r="E512">
        <v>2</v>
      </c>
      <c r="F512" s="218" t="s">
        <v>6032</v>
      </c>
      <c r="G512" t="s">
        <v>2392</v>
      </c>
      <c r="H512" t="s">
        <v>6150</v>
      </c>
      <c r="I512" t="s">
        <v>6151</v>
      </c>
      <c r="J512" t="s">
        <v>228</v>
      </c>
    </row>
    <row r="513" spans="1:10" ht="30.75">
      <c r="A513" s="217">
        <v>46288</v>
      </c>
      <c r="B513" t="s">
        <v>82</v>
      </c>
      <c r="C513" t="s">
        <v>2481</v>
      </c>
      <c r="D513" t="s">
        <v>214</v>
      </c>
      <c r="E513">
        <v>2</v>
      </c>
      <c r="F513" s="218" t="s">
        <v>6114</v>
      </c>
      <c r="G513" t="s">
        <v>2392</v>
      </c>
      <c r="H513" t="s">
        <v>6150</v>
      </c>
      <c r="I513" t="s">
        <v>6151</v>
      </c>
      <c r="J513" t="s">
        <v>228</v>
      </c>
    </row>
    <row r="514" spans="1:10" ht="15">
      <c r="A514" s="217">
        <v>46288</v>
      </c>
      <c r="B514" t="s">
        <v>87</v>
      </c>
      <c r="C514" t="s">
        <v>2481</v>
      </c>
      <c r="D514" t="s">
        <v>3083</v>
      </c>
      <c r="E514">
        <v>1</v>
      </c>
      <c r="F514" s="218" t="s">
        <v>6117</v>
      </c>
      <c r="G514" t="s">
        <v>2392</v>
      </c>
      <c r="H514" t="s">
        <v>6150</v>
      </c>
      <c r="I514" t="s">
        <v>6151</v>
      </c>
      <c r="J514" t="s">
        <v>228</v>
      </c>
    </row>
    <row r="515" spans="1:10" ht="45.75">
      <c r="A515" s="217">
        <v>46288</v>
      </c>
      <c r="B515" t="s">
        <v>87</v>
      </c>
      <c r="C515" t="s">
        <v>2481</v>
      </c>
      <c r="D515" t="s">
        <v>214</v>
      </c>
      <c r="E515">
        <v>3</v>
      </c>
      <c r="F515" s="218" t="s">
        <v>6118</v>
      </c>
      <c r="G515" t="s">
        <v>2392</v>
      </c>
      <c r="H515" t="s">
        <v>6150</v>
      </c>
      <c r="I515" t="s">
        <v>6151</v>
      </c>
      <c r="J515" t="s">
        <v>228</v>
      </c>
    </row>
    <row r="516" spans="1:10" ht="15">
      <c r="A516" s="217">
        <v>46288</v>
      </c>
      <c r="B516" t="s">
        <v>87</v>
      </c>
      <c r="C516" t="s">
        <v>2481</v>
      </c>
      <c r="D516" t="s">
        <v>1902</v>
      </c>
      <c r="E516">
        <v>1</v>
      </c>
      <c r="F516" s="218" t="s">
        <v>6119</v>
      </c>
      <c r="G516" t="s">
        <v>2392</v>
      </c>
      <c r="H516" t="s">
        <v>6150</v>
      </c>
      <c r="I516" t="s">
        <v>6151</v>
      </c>
      <c r="J516" t="s">
        <v>228</v>
      </c>
    </row>
    <row r="517" spans="1:10" ht="30.75">
      <c r="A517" s="217">
        <v>46288</v>
      </c>
      <c r="B517" t="s">
        <v>87</v>
      </c>
      <c r="C517" t="s">
        <v>2481</v>
      </c>
      <c r="D517" t="s">
        <v>2921</v>
      </c>
      <c r="E517">
        <v>2</v>
      </c>
      <c r="F517" s="218" t="s">
        <v>6035</v>
      </c>
      <c r="G517" t="s">
        <v>2392</v>
      </c>
      <c r="H517" t="s">
        <v>6150</v>
      </c>
      <c r="I517" t="s">
        <v>6151</v>
      </c>
      <c r="J517" t="s">
        <v>228</v>
      </c>
    </row>
    <row r="518" spans="1:10" ht="60.75">
      <c r="A518" s="217">
        <v>46288</v>
      </c>
      <c r="B518" t="s">
        <v>88</v>
      </c>
      <c r="C518" t="s">
        <v>2481</v>
      </c>
      <c r="D518" t="s">
        <v>3083</v>
      </c>
      <c r="E518">
        <v>4</v>
      </c>
      <c r="F518" s="218" t="s">
        <v>6120</v>
      </c>
      <c r="G518" t="s">
        <v>2392</v>
      </c>
      <c r="H518" t="s">
        <v>6150</v>
      </c>
      <c r="I518" t="s">
        <v>6151</v>
      </c>
      <c r="J518" t="s">
        <v>228</v>
      </c>
    </row>
    <row r="519" spans="1:10" ht="15">
      <c r="A519" s="217">
        <v>46288</v>
      </c>
      <c r="B519" t="s">
        <v>88</v>
      </c>
      <c r="C519" t="s">
        <v>2481</v>
      </c>
      <c r="D519" t="s">
        <v>214</v>
      </c>
      <c r="E519">
        <v>1</v>
      </c>
      <c r="F519" s="218" t="s">
        <v>6121</v>
      </c>
      <c r="G519" t="s">
        <v>2392</v>
      </c>
      <c r="H519" t="s">
        <v>6150</v>
      </c>
      <c r="I519" t="s">
        <v>6151</v>
      </c>
      <c r="J519" t="s">
        <v>228</v>
      </c>
    </row>
    <row r="520" spans="1:10" ht="15">
      <c r="A520" s="217">
        <v>46288</v>
      </c>
      <c r="B520" t="s">
        <v>93</v>
      </c>
      <c r="C520" t="s">
        <v>2481</v>
      </c>
      <c r="D520" t="s">
        <v>214</v>
      </c>
      <c r="E520">
        <v>1</v>
      </c>
      <c r="F520" s="218" t="s">
        <v>6123</v>
      </c>
      <c r="G520" t="s">
        <v>2392</v>
      </c>
      <c r="H520" t="s">
        <v>6150</v>
      </c>
      <c r="I520" t="s">
        <v>6151</v>
      </c>
      <c r="J520" t="s">
        <v>228</v>
      </c>
    </row>
    <row r="521" spans="1:10" ht="15">
      <c r="A521" s="217">
        <v>46288</v>
      </c>
      <c r="B521" t="s">
        <v>93</v>
      </c>
      <c r="C521" t="s">
        <v>2481</v>
      </c>
      <c r="D521" t="s">
        <v>3083</v>
      </c>
      <c r="E521">
        <v>1</v>
      </c>
      <c r="F521" s="218" t="s">
        <v>6124</v>
      </c>
      <c r="G521" t="s">
        <v>2392</v>
      </c>
      <c r="H521" t="s">
        <v>6150</v>
      </c>
      <c r="I521" t="s">
        <v>6151</v>
      </c>
      <c r="J521" t="s">
        <v>228</v>
      </c>
    </row>
    <row r="522" spans="1:10" ht="15">
      <c r="A522" s="217">
        <v>46288</v>
      </c>
      <c r="B522" t="s">
        <v>93</v>
      </c>
      <c r="C522" t="s">
        <v>2481</v>
      </c>
      <c r="D522" t="s">
        <v>3442</v>
      </c>
      <c r="E522">
        <v>1</v>
      </c>
      <c r="F522" s="218" t="s">
        <v>6045</v>
      </c>
      <c r="G522" t="s">
        <v>2392</v>
      </c>
      <c r="H522" t="s">
        <v>6150</v>
      </c>
      <c r="I522" t="s">
        <v>6151</v>
      </c>
      <c r="J522" t="s">
        <v>228</v>
      </c>
    </row>
    <row r="523" spans="1:10" ht="15">
      <c r="A523" s="217">
        <v>46288</v>
      </c>
      <c r="B523" t="s">
        <v>93</v>
      </c>
      <c r="C523" t="s">
        <v>2481</v>
      </c>
      <c r="D523" t="s">
        <v>3297</v>
      </c>
      <c r="E523">
        <v>1</v>
      </c>
      <c r="F523" s="218" t="s">
        <v>6125</v>
      </c>
      <c r="G523" t="s">
        <v>2392</v>
      </c>
      <c r="H523" t="s">
        <v>6150</v>
      </c>
      <c r="I523" t="s">
        <v>6151</v>
      </c>
      <c r="J523" t="s">
        <v>228</v>
      </c>
    </row>
    <row r="524" spans="1:10" ht="15">
      <c r="A524" s="217">
        <v>46288</v>
      </c>
      <c r="B524" t="s">
        <v>93</v>
      </c>
      <c r="C524" t="s">
        <v>2481</v>
      </c>
      <c r="D524" t="s">
        <v>3448</v>
      </c>
      <c r="E524">
        <v>1</v>
      </c>
      <c r="F524" s="218" t="s">
        <v>6126</v>
      </c>
      <c r="G524" t="s">
        <v>2392</v>
      </c>
      <c r="H524" t="s">
        <v>6150</v>
      </c>
      <c r="I524" t="s">
        <v>6151</v>
      </c>
      <c r="J524" t="s">
        <v>228</v>
      </c>
    </row>
    <row r="525" spans="1:10" ht="15">
      <c r="A525" s="217">
        <v>46288</v>
      </c>
      <c r="B525" t="s">
        <v>93</v>
      </c>
      <c r="C525" t="s">
        <v>2481</v>
      </c>
      <c r="D525" t="s">
        <v>3450</v>
      </c>
      <c r="E525">
        <v>1</v>
      </c>
      <c r="F525" s="218" t="s">
        <v>6127</v>
      </c>
      <c r="G525" t="s">
        <v>2392</v>
      </c>
      <c r="H525" t="s">
        <v>6150</v>
      </c>
      <c r="I525" t="s">
        <v>6151</v>
      </c>
      <c r="J525" t="s">
        <v>228</v>
      </c>
    </row>
    <row r="526" spans="1:10" ht="15">
      <c r="A526" s="217">
        <v>46288</v>
      </c>
      <c r="B526" t="s">
        <v>93</v>
      </c>
      <c r="C526" t="s">
        <v>2481</v>
      </c>
      <c r="D526" t="s">
        <v>3453</v>
      </c>
      <c r="E526">
        <v>1</v>
      </c>
      <c r="F526" s="218" t="s">
        <v>6128</v>
      </c>
      <c r="G526" t="s">
        <v>2392</v>
      </c>
      <c r="H526" t="s">
        <v>6150</v>
      </c>
      <c r="I526" t="s">
        <v>6151</v>
      </c>
      <c r="J526" t="s">
        <v>228</v>
      </c>
    </row>
    <row r="527" spans="1:10" ht="15">
      <c r="A527" s="217">
        <v>46288</v>
      </c>
      <c r="B527" t="s">
        <v>99</v>
      </c>
      <c r="C527" t="s">
        <v>2481</v>
      </c>
      <c r="D527" t="s">
        <v>3457</v>
      </c>
      <c r="E527">
        <v>1</v>
      </c>
      <c r="F527" s="218" t="s">
        <v>6129</v>
      </c>
      <c r="G527" t="s">
        <v>2392</v>
      </c>
      <c r="H527" t="s">
        <v>6150</v>
      </c>
      <c r="I527" t="s">
        <v>6151</v>
      </c>
      <c r="J527" t="s">
        <v>228</v>
      </c>
    </row>
    <row r="528" spans="1:10" ht="30.75">
      <c r="A528" s="217">
        <v>46288</v>
      </c>
      <c r="B528" t="s">
        <v>99</v>
      </c>
      <c r="C528" t="s">
        <v>2481</v>
      </c>
      <c r="D528" t="s">
        <v>2921</v>
      </c>
      <c r="E528">
        <v>2</v>
      </c>
      <c r="F528" s="218" t="s">
        <v>6038</v>
      </c>
      <c r="G528" t="s">
        <v>2392</v>
      </c>
      <c r="H528" t="s">
        <v>6150</v>
      </c>
      <c r="I528" t="s">
        <v>6151</v>
      </c>
      <c r="J528" t="s">
        <v>228</v>
      </c>
    </row>
    <row r="529" spans="1:10" ht="15">
      <c r="A529" s="217">
        <v>46288</v>
      </c>
      <c r="B529" t="s">
        <v>99</v>
      </c>
      <c r="C529" t="s">
        <v>2481</v>
      </c>
      <c r="D529" t="s">
        <v>3078</v>
      </c>
      <c r="E529">
        <v>1</v>
      </c>
      <c r="F529" s="218" t="s">
        <v>6039</v>
      </c>
      <c r="G529" t="s">
        <v>2392</v>
      </c>
      <c r="H529" t="s">
        <v>6150</v>
      </c>
      <c r="I529" t="s">
        <v>6151</v>
      </c>
      <c r="J529" t="s">
        <v>228</v>
      </c>
    </row>
    <row r="530" spans="1:10" ht="15">
      <c r="A530" s="217">
        <v>46288</v>
      </c>
      <c r="B530" t="s">
        <v>99</v>
      </c>
      <c r="C530" t="s">
        <v>2481</v>
      </c>
      <c r="D530" t="s">
        <v>214</v>
      </c>
      <c r="E530">
        <v>1</v>
      </c>
      <c r="F530" s="218" t="s">
        <v>6130</v>
      </c>
      <c r="G530" t="s">
        <v>2392</v>
      </c>
      <c r="H530" t="s">
        <v>6150</v>
      </c>
      <c r="I530" t="s">
        <v>6151</v>
      </c>
      <c r="J530" t="s">
        <v>228</v>
      </c>
    </row>
    <row r="531" spans="1:10" ht="15">
      <c r="A531" s="217">
        <v>46288</v>
      </c>
      <c r="B531" t="s">
        <v>7</v>
      </c>
      <c r="C531" t="s">
        <v>2383</v>
      </c>
      <c r="D531" t="s">
        <v>1330</v>
      </c>
      <c r="E531">
        <v>1</v>
      </c>
      <c r="F531" s="218" t="s">
        <v>6043</v>
      </c>
      <c r="G531" t="s">
        <v>2878</v>
      </c>
      <c r="H531" t="s">
        <v>6152</v>
      </c>
      <c r="I531" t="s">
        <v>6153</v>
      </c>
      <c r="J531" t="s">
        <v>214</v>
      </c>
    </row>
    <row r="532" spans="1:10" ht="15">
      <c r="A532" s="217">
        <v>46288</v>
      </c>
      <c r="B532" t="s">
        <v>93</v>
      </c>
      <c r="C532" t="s">
        <v>2383</v>
      </c>
      <c r="D532" t="s">
        <v>3442</v>
      </c>
      <c r="E532">
        <v>1</v>
      </c>
      <c r="F532" s="218" t="s">
        <v>6045</v>
      </c>
      <c r="G532" t="s">
        <v>2878</v>
      </c>
      <c r="H532" t="s">
        <v>6152</v>
      </c>
      <c r="I532" t="s">
        <v>6153</v>
      </c>
      <c r="J532" t="s">
        <v>214</v>
      </c>
    </row>
    <row r="533" spans="1:10" ht="15">
      <c r="A533" s="217">
        <v>46289</v>
      </c>
      <c r="B533" t="s">
        <v>7</v>
      </c>
      <c r="C533" t="s">
        <v>2383</v>
      </c>
      <c r="D533" t="s">
        <v>1330</v>
      </c>
      <c r="E533">
        <v>1</v>
      </c>
      <c r="F533" s="218" t="s">
        <v>6043</v>
      </c>
      <c r="G533" t="s">
        <v>2534</v>
      </c>
      <c r="H533" t="s">
        <v>6154</v>
      </c>
      <c r="I533" t="s">
        <v>6155</v>
      </c>
      <c r="J533" t="s">
        <v>235</v>
      </c>
    </row>
    <row r="534" spans="1:10" ht="15">
      <c r="A534" s="217">
        <v>46289</v>
      </c>
      <c r="B534" t="s">
        <v>7</v>
      </c>
      <c r="C534" t="s">
        <v>2383</v>
      </c>
      <c r="D534" t="s">
        <v>3342</v>
      </c>
      <c r="E534">
        <v>1</v>
      </c>
      <c r="F534" s="218" t="s">
        <v>3341</v>
      </c>
      <c r="G534" t="s">
        <v>2534</v>
      </c>
      <c r="H534" t="s">
        <v>6154</v>
      </c>
      <c r="I534" t="s">
        <v>6155</v>
      </c>
      <c r="J534" t="s">
        <v>235</v>
      </c>
    </row>
    <row r="535" spans="1:10" ht="201.75">
      <c r="A535" s="217">
        <v>46289</v>
      </c>
      <c r="B535" t="s">
        <v>47</v>
      </c>
      <c r="C535" t="s">
        <v>2383</v>
      </c>
      <c r="D535" t="s">
        <v>3370</v>
      </c>
      <c r="E535">
        <v>1</v>
      </c>
      <c r="F535" s="218" t="s">
        <v>6103</v>
      </c>
      <c r="G535" t="s">
        <v>2534</v>
      </c>
      <c r="H535" t="s">
        <v>6154</v>
      </c>
      <c r="I535" s="218" t="s">
        <v>6155</v>
      </c>
      <c r="J535" t="s">
        <v>235</v>
      </c>
    </row>
    <row r="536" spans="1:10" ht="201.75">
      <c r="A536" s="217">
        <v>46289</v>
      </c>
      <c r="B536" t="s">
        <v>87</v>
      </c>
      <c r="C536" t="s">
        <v>2383</v>
      </c>
      <c r="D536" t="s">
        <v>3414</v>
      </c>
      <c r="E536">
        <v>1</v>
      </c>
      <c r="F536" s="218" t="s">
        <v>6116</v>
      </c>
      <c r="G536" t="s">
        <v>2534</v>
      </c>
      <c r="H536" t="s">
        <v>6154</v>
      </c>
      <c r="I536" s="218" t="s">
        <v>6155</v>
      </c>
      <c r="J536" t="s">
        <v>235</v>
      </c>
    </row>
    <row r="537" spans="1:10" ht="201.75">
      <c r="A537" s="217">
        <v>46289</v>
      </c>
      <c r="B537" t="s">
        <v>93</v>
      </c>
      <c r="C537" t="s">
        <v>2383</v>
      </c>
      <c r="D537" t="s">
        <v>3442</v>
      </c>
      <c r="E537">
        <v>1</v>
      </c>
      <c r="F537" s="218" t="s">
        <v>6045</v>
      </c>
      <c r="G537" t="s">
        <v>2534</v>
      </c>
      <c r="H537" t="s">
        <v>6154</v>
      </c>
      <c r="I537" s="218" t="s">
        <v>6155</v>
      </c>
      <c r="J537" t="s">
        <v>235</v>
      </c>
    </row>
    <row r="538" spans="1:10" ht="201.75">
      <c r="A538" s="217">
        <v>46289</v>
      </c>
      <c r="B538" t="s">
        <v>93</v>
      </c>
      <c r="C538" t="s">
        <v>2383</v>
      </c>
      <c r="D538" t="s">
        <v>3681</v>
      </c>
      <c r="E538">
        <v>1</v>
      </c>
      <c r="F538" s="218" t="s">
        <v>6156</v>
      </c>
      <c r="G538" t="s">
        <v>2534</v>
      </c>
      <c r="H538" t="s">
        <v>6154</v>
      </c>
      <c r="I538" s="218" t="s">
        <v>6155</v>
      </c>
      <c r="J538" t="s">
        <v>235</v>
      </c>
    </row>
    <row r="539" spans="1:10" ht="45.75">
      <c r="A539" s="217">
        <v>46290</v>
      </c>
      <c r="B539" t="s">
        <v>62</v>
      </c>
      <c r="C539" t="s">
        <v>6015</v>
      </c>
      <c r="D539" t="s">
        <v>2916</v>
      </c>
      <c r="E539">
        <v>1</v>
      </c>
      <c r="F539" s="218" t="s">
        <v>6016</v>
      </c>
      <c r="G539" t="s">
        <v>2897</v>
      </c>
      <c r="H539" t="s">
        <v>6157</v>
      </c>
      <c r="I539" s="218" t="s">
        <v>6005</v>
      </c>
      <c r="J539" t="s">
        <v>136</v>
      </c>
    </row>
    <row r="540" spans="1:10" ht="45.75">
      <c r="A540" s="217">
        <v>46290</v>
      </c>
      <c r="B540" t="s">
        <v>62</v>
      </c>
      <c r="C540" t="s">
        <v>6015</v>
      </c>
      <c r="D540" t="s">
        <v>3104</v>
      </c>
      <c r="E540">
        <v>1</v>
      </c>
      <c r="F540" s="218" t="s">
        <v>6040</v>
      </c>
      <c r="G540" t="s">
        <v>2893</v>
      </c>
      <c r="H540" t="s">
        <v>6004</v>
      </c>
      <c r="I540" s="218" t="s">
        <v>6005</v>
      </c>
      <c r="J540" t="s">
        <v>228</v>
      </c>
    </row>
    <row r="541" spans="1:10" ht="76.5">
      <c r="A541" s="217">
        <v>46290</v>
      </c>
      <c r="B541" t="s">
        <v>62</v>
      </c>
      <c r="C541" t="s">
        <v>6015</v>
      </c>
      <c r="D541" t="s">
        <v>2921</v>
      </c>
      <c r="E541">
        <v>5</v>
      </c>
      <c r="F541" s="218" t="s">
        <v>6017</v>
      </c>
      <c r="G541" t="s">
        <v>2897</v>
      </c>
      <c r="H541" t="s">
        <v>6157</v>
      </c>
      <c r="I541" s="218" t="s">
        <v>6005</v>
      </c>
      <c r="J541" t="s">
        <v>136</v>
      </c>
    </row>
    <row r="542" spans="1:10" ht="45.75">
      <c r="A542" s="217">
        <v>46290</v>
      </c>
      <c r="B542" t="s">
        <v>62</v>
      </c>
      <c r="C542" t="s">
        <v>6015</v>
      </c>
      <c r="D542" t="s">
        <v>3115</v>
      </c>
      <c r="E542">
        <v>2</v>
      </c>
      <c r="F542" s="218" t="s">
        <v>6054</v>
      </c>
      <c r="G542" t="s">
        <v>2893</v>
      </c>
      <c r="H542" t="s">
        <v>6004</v>
      </c>
      <c r="I542" s="218" t="s">
        <v>6005</v>
      </c>
      <c r="J542" t="s">
        <v>228</v>
      </c>
    </row>
    <row r="543" spans="1:10" ht="45.75">
      <c r="A543" s="217">
        <v>46290</v>
      </c>
      <c r="B543" t="s">
        <v>62</v>
      </c>
      <c r="C543" t="s">
        <v>6015</v>
      </c>
      <c r="D543" t="s">
        <v>2925</v>
      </c>
      <c r="E543">
        <v>3</v>
      </c>
      <c r="F543" s="218" t="s">
        <v>6018</v>
      </c>
      <c r="G543" t="s">
        <v>2897</v>
      </c>
      <c r="H543" t="s">
        <v>6157</v>
      </c>
      <c r="I543" s="218" t="s">
        <v>6005</v>
      </c>
      <c r="J543" t="s">
        <v>136</v>
      </c>
    </row>
    <row r="544" spans="1:10" ht="45.75">
      <c r="A544" s="217">
        <v>46290</v>
      </c>
      <c r="B544" t="s">
        <v>62</v>
      </c>
      <c r="C544" t="s">
        <v>6015</v>
      </c>
      <c r="D544" t="s">
        <v>1330</v>
      </c>
      <c r="E544">
        <v>1</v>
      </c>
      <c r="F544" s="218" t="s">
        <v>6058</v>
      </c>
      <c r="G544" t="s">
        <v>2893</v>
      </c>
      <c r="H544" t="s">
        <v>6004</v>
      </c>
      <c r="I544" s="218" t="s">
        <v>6005</v>
      </c>
      <c r="J544" t="s">
        <v>228</v>
      </c>
    </row>
    <row r="545" spans="1:10" ht="45.75">
      <c r="A545" s="217">
        <v>46290</v>
      </c>
      <c r="B545" t="s">
        <v>66</v>
      </c>
      <c r="C545" t="s">
        <v>6015</v>
      </c>
      <c r="D545" t="s">
        <v>235</v>
      </c>
      <c r="E545">
        <v>1</v>
      </c>
      <c r="F545" s="218" t="s">
        <v>6158</v>
      </c>
      <c r="G545" t="s">
        <v>2893</v>
      </c>
      <c r="H545" t="s">
        <v>6004</v>
      </c>
      <c r="I545" s="218" t="s">
        <v>6005</v>
      </c>
      <c r="J545" t="s">
        <v>228</v>
      </c>
    </row>
    <row r="546" spans="1:10" ht="45.75">
      <c r="A546" s="217">
        <v>46290</v>
      </c>
      <c r="B546" t="s">
        <v>66</v>
      </c>
      <c r="C546" t="s">
        <v>6015</v>
      </c>
      <c r="D546" t="s">
        <v>3150</v>
      </c>
      <c r="E546">
        <v>1</v>
      </c>
      <c r="F546" s="218" t="s">
        <v>6062</v>
      </c>
      <c r="G546" t="s">
        <v>2893</v>
      </c>
      <c r="H546" t="s">
        <v>6004</v>
      </c>
      <c r="I546" s="218" t="s">
        <v>6005</v>
      </c>
      <c r="J546" t="s">
        <v>228</v>
      </c>
    </row>
    <row r="547" spans="1:10" ht="45.75">
      <c r="A547" s="217">
        <v>46290</v>
      </c>
      <c r="B547" t="s">
        <v>70</v>
      </c>
      <c r="C547" t="s">
        <v>6015</v>
      </c>
      <c r="D547" t="s">
        <v>2921</v>
      </c>
      <c r="E547">
        <v>3</v>
      </c>
      <c r="F547" s="218" t="s">
        <v>6019</v>
      </c>
      <c r="G547" t="s">
        <v>2897</v>
      </c>
      <c r="H547" t="s">
        <v>6157</v>
      </c>
      <c r="I547" s="218" t="s">
        <v>6005</v>
      </c>
      <c r="J547" t="s">
        <v>136</v>
      </c>
    </row>
    <row r="548" spans="1:10" ht="45.75">
      <c r="A548" s="217">
        <v>46290</v>
      </c>
      <c r="B548" t="s">
        <v>70</v>
      </c>
      <c r="C548" t="s">
        <v>6015</v>
      </c>
      <c r="D548" t="s">
        <v>2960</v>
      </c>
      <c r="E548">
        <v>1</v>
      </c>
      <c r="F548" s="218" t="s">
        <v>6020</v>
      </c>
      <c r="G548" t="s">
        <v>2897</v>
      </c>
      <c r="H548" t="s">
        <v>6157</v>
      </c>
      <c r="I548" s="218" t="s">
        <v>6005</v>
      </c>
      <c r="J548" t="s">
        <v>136</v>
      </c>
    </row>
    <row r="549" spans="1:10" ht="45.75">
      <c r="A549" s="217">
        <v>46290</v>
      </c>
      <c r="B549" t="s">
        <v>70</v>
      </c>
      <c r="C549" t="s">
        <v>6015</v>
      </c>
      <c r="D549" t="s">
        <v>3182</v>
      </c>
      <c r="E549">
        <v>1</v>
      </c>
      <c r="F549" s="218" t="s">
        <v>6069</v>
      </c>
      <c r="G549" t="s">
        <v>2893</v>
      </c>
      <c r="H549" t="s">
        <v>6004</v>
      </c>
      <c r="I549" s="218" t="s">
        <v>6005</v>
      </c>
      <c r="J549" t="s">
        <v>228</v>
      </c>
    </row>
    <row r="550" spans="1:10" ht="45.75">
      <c r="A550" s="217">
        <v>46290</v>
      </c>
      <c r="B550" t="s">
        <v>70</v>
      </c>
      <c r="C550" t="s">
        <v>6015</v>
      </c>
      <c r="D550" t="s">
        <v>1330</v>
      </c>
      <c r="E550">
        <v>1</v>
      </c>
      <c r="F550" s="218" t="s">
        <v>6072</v>
      </c>
      <c r="G550" t="s">
        <v>2893</v>
      </c>
      <c r="H550" t="s">
        <v>6004</v>
      </c>
      <c r="I550" s="218" t="s">
        <v>6005</v>
      </c>
      <c r="J550" t="s">
        <v>228</v>
      </c>
    </row>
    <row r="551" spans="1:10" ht="45.75">
      <c r="A551" s="217">
        <v>46290</v>
      </c>
      <c r="B551" t="s">
        <v>70</v>
      </c>
      <c r="C551" t="s">
        <v>6015</v>
      </c>
      <c r="D551" t="s">
        <v>2925</v>
      </c>
      <c r="E551">
        <v>3</v>
      </c>
      <c r="F551" s="218" t="s">
        <v>6021</v>
      </c>
      <c r="G551" t="s">
        <v>2897</v>
      </c>
      <c r="H551" t="s">
        <v>6157</v>
      </c>
      <c r="I551" s="218" t="s">
        <v>6005</v>
      </c>
      <c r="J551" t="s">
        <v>136</v>
      </c>
    </row>
    <row r="552" spans="1:10" ht="45.75">
      <c r="A552" s="217">
        <v>46290</v>
      </c>
      <c r="B552" t="s">
        <v>71</v>
      </c>
      <c r="C552" t="s">
        <v>6015</v>
      </c>
      <c r="D552" t="s">
        <v>2921</v>
      </c>
      <c r="E552">
        <v>2</v>
      </c>
      <c r="F552" s="218" t="s">
        <v>6022</v>
      </c>
      <c r="G552" t="s">
        <v>2897</v>
      </c>
      <c r="H552" t="s">
        <v>6157</v>
      </c>
      <c r="I552" s="218" t="s">
        <v>6005</v>
      </c>
      <c r="J552" t="s">
        <v>136</v>
      </c>
    </row>
    <row r="553" spans="1:10" ht="45.75">
      <c r="A553" s="217">
        <v>46290</v>
      </c>
      <c r="B553" t="s">
        <v>71</v>
      </c>
      <c r="C553" t="s">
        <v>6015</v>
      </c>
      <c r="D553" t="s">
        <v>2960</v>
      </c>
      <c r="E553">
        <v>1</v>
      </c>
      <c r="F553" s="218" t="s">
        <v>6023</v>
      </c>
      <c r="G553" t="s">
        <v>2897</v>
      </c>
      <c r="H553" t="s">
        <v>6157</v>
      </c>
      <c r="I553" s="218" t="s">
        <v>6005</v>
      </c>
      <c r="J553" t="s">
        <v>136</v>
      </c>
    </row>
    <row r="554" spans="1:10" ht="45.75">
      <c r="A554" s="217">
        <v>46290</v>
      </c>
      <c r="B554" t="s">
        <v>71</v>
      </c>
      <c r="C554" t="s">
        <v>6015</v>
      </c>
      <c r="D554" t="s">
        <v>1330</v>
      </c>
      <c r="E554">
        <v>1</v>
      </c>
      <c r="F554" s="218" t="s">
        <v>6078</v>
      </c>
      <c r="G554" t="s">
        <v>2893</v>
      </c>
      <c r="H554" t="s">
        <v>6004</v>
      </c>
      <c r="I554" s="218" t="s">
        <v>6005</v>
      </c>
      <c r="J554" t="s">
        <v>228</v>
      </c>
    </row>
    <row r="555" spans="1:10" ht="45.75">
      <c r="A555" s="217">
        <v>46290</v>
      </c>
      <c r="B555" t="s">
        <v>73</v>
      </c>
      <c r="C555" t="s">
        <v>6015</v>
      </c>
      <c r="D555" t="s">
        <v>2960</v>
      </c>
      <c r="E555">
        <v>1</v>
      </c>
      <c r="F555" s="218" t="s">
        <v>6024</v>
      </c>
      <c r="G555" t="s">
        <v>2897</v>
      </c>
      <c r="H555" t="s">
        <v>6157</v>
      </c>
      <c r="I555" s="218" t="s">
        <v>6005</v>
      </c>
      <c r="J555" t="s">
        <v>136</v>
      </c>
    </row>
    <row r="556" spans="1:10" ht="45.75">
      <c r="A556" s="217">
        <v>46290</v>
      </c>
      <c r="B556" t="s">
        <v>73</v>
      </c>
      <c r="C556" t="s">
        <v>6015</v>
      </c>
      <c r="D556" t="s">
        <v>2989</v>
      </c>
      <c r="E556">
        <v>1</v>
      </c>
      <c r="F556" s="218" t="s">
        <v>6025</v>
      </c>
      <c r="G556" t="s">
        <v>2897</v>
      </c>
      <c r="H556" t="s">
        <v>6157</v>
      </c>
      <c r="I556" s="218" t="s">
        <v>6005</v>
      </c>
      <c r="J556" t="s">
        <v>136</v>
      </c>
    </row>
    <row r="557" spans="1:10" ht="45.75">
      <c r="A557" s="217">
        <v>46290</v>
      </c>
      <c r="B557" t="s">
        <v>73</v>
      </c>
      <c r="C557" t="s">
        <v>6015</v>
      </c>
      <c r="D557" t="s">
        <v>2921</v>
      </c>
      <c r="E557">
        <v>1</v>
      </c>
      <c r="F557" s="218" t="s">
        <v>6026</v>
      </c>
      <c r="G557" t="s">
        <v>2897</v>
      </c>
      <c r="H557" t="s">
        <v>6157</v>
      </c>
      <c r="I557" s="218" t="s">
        <v>6005</v>
      </c>
      <c r="J557" t="s">
        <v>136</v>
      </c>
    </row>
    <row r="558" spans="1:10" ht="45.75">
      <c r="A558" s="217">
        <v>46290</v>
      </c>
      <c r="B558" t="s">
        <v>73</v>
      </c>
      <c r="C558" t="s">
        <v>6015</v>
      </c>
      <c r="D558" t="s">
        <v>3268</v>
      </c>
      <c r="E558">
        <v>1</v>
      </c>
      <c r="F558" s="218" t="s">
        <v>6085</v>
      </c>
      <c r="G558" t="s">
        <v>2893</v>
      </c>
      <c r="H558" t="s">
        <v>6004</v>
      </c>
      <c r="I558" s="218" t="s">
        <v>6005</v>
      </c>
      <c r="J558" t="s">
        <v>228</v>
      </c>
    </row>
    <row r="559" spans="1:10" ht="45.75">
      <c r="A559" s="217">
        <v>46290</v>
      </c>
      <c r="B559" t="s">
        <v>98</v>
      </c>
      <c r="C559" t="s">
        <v>6015</v>
      </c>
      <c r="D559" t="s">
        <v>3477</v>
      </c>
      <c r="E559">
        <v>1</v>
      </c>
      <c r="F559" s="218" t="s">
        <v>6159</v>
      </c>
      <c r="G559" t="s">
        <v>2893</v>
      </c>
      <c r="H559" t="s">
        <v>6004</v>
      </c>
      <c r="I559" s="218" t="s">
        <v>6005</v>
      </c>
      <c r="J559" t="s">
        <v>228</v>
      </c>
    </row>
    <row r="560" spans="1:10" ht="45.75">
      <c r="A560" s="217">
        <v>46290</v>
      </c>
      <c r="B560" t="s">
        <v>98</v>
      </c>
      <c r="C560" t="s">
        <v>6015</v>
      </c>
      <c r="D560" t="s">
        <v>235</v>
      </c>
      <c r="E560">
        <v>1</v>
      </c>
      <c r="F560" s="218" t="s">
        <v>6160</v>
      </c>
      <c r="G560" t="s">
        <v>2893</v>
      </c>
      <c r="H560" t="s">
        <v>6004</v>
      </c>
      <c r="I560" s="218" t="s">
        <v>6005</v>
      </c>
      <c r="J560" t="s">
        <v>228</v>
      </c>
    </row>
    <row r="561" spans="1:10" ht="45.75">
      <c r="A561" s="217">
        <v>46290</v>
      </c>
      <c r="B561" t="s">
        <v>98</v>
      </c>
      <c r="C561" t="s">
        <v>6015</v>
      </c>
      <c r="D561" t="s">
        <v>2916</v>
      </c>
      <c r="E561">
        <v>1</v>
      </c>
      <c r="F561" s="218" t="s">
        <v>6027</v>
      </c>
      <c r="G561" t="s">
        <v>2897</v>
      </c>
      <c r="H561" t="s">
        <v>6157</v>
      </c>
      <c r="I561" s="218" t="s">
        <v>6005</v>
      </c>
      <c r="J561" t="s">
        <v>136</v>
      </c>
    </row>
    <row r="562" spans="1:10" ht="45.75">
      <c r="A562" s="217">
        <v>46290</v>
      </c>
      <c r="B562" t="s">
        <v>98</v>
      </c>
      <c r="C562" t="s">
        <v>6015</v>
      </c>
      <c r="D562" t="s">
        <v>1330</v>
      </c>
      <c r="E562">
        <v>2</v>
      </c>
      <c r="F562" s="218" t="s">
        <v>6095</v>
      </c>
      <c r="G562" t="s">
        <v>2893</v>
      </c>
      <c r="H562" t="s">
        <v>6004</v>
      </c>
      <c r="I562" s="218" t="s">
        <v>6005</v>
      </c>
      <c r="J562" t="s">
        <v>228</v>
      </c>
    </row>
    <row r="563" spans="1:10" ht="45.75">
      <c r="A563" s="217">
        <v>46290</v>
      </c>
      <c r="B563" t="s">
        <v>7</v>
      </c>
      <c r="C563" t="s">
        <v>6015</v>
      </c>
      <c r="D563" t="s">
        <v>2925</v>
      </c>
      <c r="E563">
        <v>1</v>
      </c>
      <c r="F563" s="218" t="s">
        <v>6028</v>
      </c>
      <c r="G563" t="s">
        <v>2897</v>
      </c>
      <c r="H563" t="s">
        <v>6157</v>
      </c>
      <c r="I563" s="218" t="s">
        <v>6005</v>
      </c>
      <c r="J563" t="s">
        <v>136</v>
      </c>
    </row>
    <row r="564" spans="1:10" ht="45.75">
      <c r="A564" s="217">
        <v>46290</v>
      </c>
      <c r="B564" t="s">
        <v>7</v>
      </c>
      <c r="C564" t="s">
        <v>6015</v>
      </c>
      <c r="D564" t="s">
        <v>1330</v>
      </c>
      <c r="E564">
        <v>1</v>
      </c>
      <c r="F564" s="218" t="s">
        <v>6043</v>
      </c>
      <c r="G564" t="s">
        <v>2893</v>
      </c>
      <c r="H564" t="s">
        <v>6004</v>
      </c>
      <c r="I564" s="218" t="s">
        <v>6005</v>
      </c>
      <c r="J564" t="s">
        <v>228</v>
      </c>
    </row>
    <row r="565" spans="1:10" ht="45.75">
      <c r="A565" s="217">
        <v>46290</v>
      </c>
      <c r="B565" t="s">
        <v>7</v>
      </c>
      <c r="C565" t="s">
        <v>6015</v>
      </c>
      <c r="D565" t="s">
        <v>3342</v>
      </c>
      <c r="E565">
        <v>1</v>
      </c>
      <c r="F565" s="218" t="s">
        <v>3341</v>
      </c>
      <c r="G565" t="s">
        <v>2893</v>
      </c>
      <c r="H565" t="s">
        <v>6004</v>
      </c>
      <c r="I565" s="218" t="s">
        <v>6005</v>
      </c>
      <c r="J565" t="s">
        <v>228</v>
      </c>
    </row>
    <row r="566" spans="1:10" ht="45.75">
      <c r="A566" s="217">
        <v>46290</v>
      </c>
      <c r="B566" t="s">
        <v>23</v>
      </c>
      <c r="C566" t="s">
        <v>6015</v>
      </c>
      <c r="D566" t="s">
        <v>2921</v>
      </c>
      <c r="E566">
        <v>1</v>
      </c>
      <c r="F566" s="218" t="s">
        <v>6029</v>
      </c>
      <c r="G566" t="s">
        <v>2897</v>
      </c>
      <c r="H566" t="s">
        <v>6157</v>
      </c>
      <c r="I566" s="218" t="s">
        <v>6005</v>
      </c>
      <c r="J566" t="s">
        <v>136</v>
      </c>
    </row>
    <row r="567" spans="1:10" ht="45.75">
      <c r="A567" s="217">
        <v>46290</v>
      </c>
      <c r="B567" t="s">
        <v>4371</v>
      </c>
      <c r="C567" t="s">
        <v>6015</v>
      </c>
      <c r="D567" t="s">
        <v>3358</v>
      </c>
      <c r="E567">
        <v>1</v>
      </c>
      <c r="F567" s="218" t="s">
        <v>6044</v>
      </c>
      <c r="G567" t="s">
        <v>2893</v>
      </c>
      <c r="H567" t="s">
        <v>6004</v>
      </c>
      <c r="I567" s="218" t="s">
        <v>6005</v>
      </c>
      <c r="J567" t="s">
        <v>228</v>
      </c>
    </row>
    <row r="568" spans="1:10" ht="45.75">
      <c r="A568" s="217">
        <v>46290</v>
      </c>
      <c r="B568" t="s">
        <v>47</v>
      </c>
      <c r="C568" t="s">
        <v>6015</v>
      </c>
      <c r="D568" t="s">
        <v>3613</v>
      </c>
      <c r="E568">
        <v>1</v>
      </c>
      <c r="F568" s="218" t="s">
        <v>6161</v>
      </c>
      <c r="G568" t="s">
        <v>2893</v>
      </c>
      <c r="H568" t="s">
        <v>6004</v>
      </c>
      <c r="I568" s="218" t="s">
        <v>6005</v>
      </c>
      <c r="J568" t="s">
        <v>228</v>
      </c>
    </row>
    <row r="569" spans="1:10" ht="60.75">
      <c r="A569" s="217">
        <v>46290</v>
      </c>
      <c r="B569" t="s">
        <v>50</v>
      </c>
      <c r="C569" t="s">
        <v>6015</v>
      </c>
      <c r="D569" t="s">
        <v>2921</v>
      </c>
      <c r="E569">
        <v>4</v>
      </c>
      <c r="F569" s="218" t="s">
        <v>6030</v>
      </c>
      <c r="G569" t="s">
        <v>2897</v>
      </c>
      <c r="H569" t="s">
        <v>6157</v>
      </c>
      <c r="I569" s="218" t="s">
        <v>6005</v>
      </c>
      <c r="J569" t="s">
        <v>136</v>
      </c>
    </row>
    <row r="570" spans="1:10" ht="45.75">
      <c r="A570" s="217">
        <v>46290</v>
      </c>
      <c r="B570" t="s">
        <v>61</v>
      </c>
      <c r="C570" t="s">
        <v>6015</v>
      </c>
      <c r="D570" t="s">
        <v>2921</v>
      </c>
      <c r="E570">
        <v>3</v>
      </c>
      <c r="F570" s="218" t="s">
        <v>6031</v>
      </c>
      <c r="G570" t="s">
        <v>2897</v>
      </c>
      <c r="H570" t="s">
        <v>6157</v>
      </c>
      <c r="I570" s="218" t="s">
        <v>6005</v>
      </c>
      <c r="J570" t="s">
        <v>136</v>
      </c>
    </row>
    <row r="571" spans="1:10" ht="45.75">
      <c r="A571" s="217">
        <v>46290</v>
      </c>
      <c r="B571" t="s">
        <v>74</v>
      </c>
      <c r="C571" t="s">
        <v>6015</v>
      </c>
      <c r="D571" t="s">
        <v>2921</v>
      </c>
      <c r="E571">
        <v>2</v>
      </c>
      <c r="F571" s="218" t="s">
        <v>6032</v>
      </c>
      <c r="G571" t="s">
        <v>2897</v>
      </c>
      <c r="H571" t="s">
        <v>6157</v>
      </c>
      <c r="I571" s="218" t="s">
        <v>6005</v>
      </c>
      <c r="J571" t="s">
        <v>136</v>
      </c>
    </row>
    <row r="572" spans="1:10" ht="60.75">
      <c r="A572" s="217">
        <v>46290</v>
      </c>
      <c r="B572" t="s">
        <v>87</v>
      </c>
      <c r="C572" t="s">
        <v>6015</v>
      </c>
      <c r="D572" t="s">
        <v>2925</v>
      </c>
      <c r="E572">
        <v>4</v>
      </c>
      <c r="F572" s="218" t="s">
        <v>6033</v>
      </c>
      <c r="G572" t="s">
        <v>2897</v>
      </c>
      <c r="H572" t="s">
        <v>6157</v>
      </c>
      <c r="I572" s="218" t="s">
        <v>6005</v>
      </c>
      <c r="J572" t="s">
        <v>136</v>
      </c>
    </row>
    <row r="573" spans="1:10" ht="45.75">
      <c r="A573" s="217">
        <v>46290</v>
      </c>
      <c r="B573" t="s">
        <v>87</v>
      </c>
      <c r="C573" t="s">
        <v>6015</v>
      </c>
      <c r="D573" t="s">
        <v>2960</v>
      </c>
      <c r="E573">
        <v>1</v>
      </c>
      <c r="F573" s="218" t="s">
        <v>6034</v>
      </c>
      <c r="G573" t="s">
        <v>2897</v>
      </c>
      <c r="H573" t="s">
        <v>6157</v>
      </c>
      <c r="I573" s="218" t="s">
        <v>6005</v>
      </c>
      <c r="J573" t="s">
        <v>136</v>
      </c>
    </row>
    <row r="574" spans="1:10" ht="45.75">
      <c r="A574" s="217">
        <v>46290</v>
      </c>
      <c r="B574" t="s">
        <v>87</v>
      </c>
      <c r="C574" t="s">
        <v>6015</v>
      </c>
      <c r="D574" t="s">
        <v>2921</v>
      </c>
      <c r="E574">
        <v>2</v>
      </c>
      <c r="F574" s="218" t="s">
        <v>6035</v>
      </c>
      <c r="G574" t="s">
        <v>2897</v>
      </c>
      <c r="H574" t="s">
        <v>6157</v>
      </c>
      <c r="I574" s="218" t="s">
        <v>6005</v>
      </c>
      <c r="J574" t="s">
        <v>136</v>
      </c>
    </row>
    <row r="575" spans="1:10" ht="45.75">
      <c r="A575" s="217">
        <v>46290</v>
      </c>
      <c r="B575" t="s">
        <v>88</v>
      </c>
      <c r="C575" t="s">
        <v>6015</v>
      </c>
      <c r="D575" t="s">
        <v>2925</v>
      </c>
      <c r="E575">
        <v>1</v>
      </c>
      <c r="F575" s="218" t="s">
        <v>6036</v>
      </c>
      <c r="G575" t="s">
        <v>2897</v>
      </c>
      <c r="H575" t="s">
        <v>6157</v>
      </c>
      <c r="I575" s="218" t="s">
        <v>6005</v>
      </c>
      <c r="J575" t="s">
        <v>136</v>
      </c>
    </row>
    <row r="576" spans="1:10" ht="45.75">
      <c r="A576" s="217">
        <v>46290</v>
      </c>
      <c r="B576" t="s">
        <v>93</v>
      </c>
      <c r="C576" t="s">
        <v>6015</v>
      </c>
      <c r="D576" t="s">
        <v>3442</v>
      </c>
      <c r="E576">
        <v>1</v>
      </c>
      <c r="F576" s="218" t="s">
        <v>6045</v>
      </c>
      <c r="G576" t="s">
        <v>2893</v>
      </c>
      <c r="H576" t="s">
        <v>6004</v>
      </c>
      <c r="I576" s="218" t="s">
        <v>6005</v>
      </c>
      <c r="J576" t="s">
        <v>228</v>
      </c>
    </row>
    <row r="577" spans="1:10" ht="45.75">
      <c r="A577" s="217">
        <v>46290</v>
      </c>
      <c r="B577" t="s">
        <v>99</v>
      </c>
      <c r="C577" t="s">
        <v>6015</v>
      </c>
      <c r="D577" t="s">
        <v>2925</v>
      </c>
      <c r="E577">
        <v>1</v>
      </c>
      <c r="F577" s="218" t="s">
        <v>6037</v>
      </c>
      <c r="G577" t="s">
        <v>2897</v>
      </c>
      <c r="H577" t="s">
        <v>6157</v>
      </c>
      <c r="I577" s="218" t="s">
        <v>6005</v>
      </c>
      <c r="J577" t="s">
        <v>136</v>
      </c>
    </row>
    <row r="578" spans="1:10" ht="45.75">
      <c r="A578" s="217">
        <v>46290</v>
      </c>
      <c r="B578" t="s">
        <v>99</v>
      </c>
      <c r="C578" t="s">
        <v>6015</v>
      </c>
      <c r="D578" t="s">
        <v>2921</v>
      </c>
      <c r="E578">
        <v>2</v>
      </c>
      <c r="F578" s="218" t="s">
        <v>6038</v>
      </c>
      <c r="G578" t="s">
        <v>2897</v>
      </c>
      <c r="H578" t="s">
        <v>6157</v>
      </c>
      <c r="I578" s="218" t="s">
        <v>6005</v>
      </c>
      <c r="J578" t="s">
        <v>136</v>
      </c>
    </row>
    <row r="579" spans="1:10" ht="45.75">
      <c r="A579" s="217">
        <v>46290</v>
      </c>
      <c r="B579" t="s">
        <v>99</v>
      </c>
      <c r="C579" t="s">
        <v>6015</v>
      </c>
      <c r="D579" t="s">
        <v>3078</v>
      </c>
      <c r="E579">
        <v>1</v>
      </c>
      <c r="F579" s="218" t="s">
        <v>6039</v>
      </c>
      <c r="G579" t="s">
        <v>2897</v>
      </c>
      <c r="H579" t="s">
        <v>6157</v>
      </c>
      <c r="I579" s="218" t="s">
        <v>6005</v>
      </c>
      <c r="J579" t="s">
        <v>136</v>
      </c>
    </row>
    <row r="580" spans="1:10" ht="125.25">
      <c r="A580" s="217">
        <v>46290</v>
      </c>
      <c r="B580" t="s">
        <v>7</v>
      </c>
      <c r="C580" t="s">
        <v>2383</v>
      </c>
      <c r="D580" t="s">
        <v>1330</v>
      </c>
      <c r="E580">
        <v>1</v>
      </c>
      <c r="F580" s="218" t="s">
        <v>6043</v>
      </c>
      <c r="G580" t="s">
        <v>2564</v>
      </c>
      <c r="H580" t="s">
        <v>6162</v>
      </c>
      <c r="I580" s="218" t="s">
        <v>6163</v>
      </c>
      <c r="J580" t="s">
        <v>228</v>
      </c>
    </row>
    <row r="581" spans="1:10" ht="125.25">
      <c r="A581" s="217">
        <v>46290</v>
      </c>
      <c r="B581" t="s">
        <v>7</v>
      </c>
      <c r="C581" t="s">
        <v>2383</v>
      </c>
      <c r="D581" t="s">
        <v>3342</v>
      </c>
      <c r="E581">
        <v>1</v>
      </c>
      <c r="F581" s="218" t="s">
        <v>3341</v>
      </c>
      <c r="G581" t="s">
        <v>2564</v>
      </c>
      <c r="H581" t="s">
        <v>6162</v>
      </c>
      <c r="I581" s="218" t="s">
        <v>6163</v>
      </c>
      <c r="J581" t="s">
        <v>228</v>
      </c>
    </row>
    <row r="582" spans="1:10" ht="125.25">
      <c r="A582" s="217">
        <v>46290</v>
      </c>
      <c r="B582" t="s">
        <v>93</v>
      </c>
      <c r="C582" t="s">
        <v>2383</v>
      </c>
      <c r="D582" t="s">
        <v>3442</v>
      </c>
      <c r="E582">
        <v>1</v>
      </c>
      <c r="F582" s="218" t="s">
        <v>6045</v>
      </c>
      <c r="G582" t="s">
        <v>2564</v>
      </c>
      <c r="H582" t="s">
        <v>6162</v>
      </c>
      <c r="I582" s="218" t="s">
        <v>6163</v>
      </c>
      <c r="J582" t="s">
        <v>228</v>
      </c>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6164</v>
      </c>
      <c r="C1" s="201" t="s">
        <v>6165</v>
      </c>
      <c r="D1" s="201" t="s">
        <v>6166</v>
      </c>
      <c r="E1" s="201" t="s">
        <v>6167</v>
      </c>
    </row>
    <row r="2" spans="1:5">
      <c r="A2" s="201" t="s">
        <v>32</v>
      </c>
      <c r="B2" s="201">
        <v>183</v>
      </c>
      <c r="C2" s="201">
        <v>48</v>
      </c>
      <c r="D2" s="201" t="s">
        <v>6168</v>
      </c>
      <c r="E2" s="244" t="s">
        <v>5426</v>
      </c>
    </row>
    <row r="3" spans="1:5">
      <c r="A3" s="201" t="s">
        <v>62</v>
      </c>
      <c r="B3" s="201">
        <v>548</v>
      </c>
      <c r="C3" s="201">
        <v>125</v>
      </c>
      <c r="D3" s="201" t="s">
        <v>6169</v>
      </c>
      <c r="E3" s="244" t="s">
        <v>5426</v>
      </c>
    </row>
    <row r="4" spans="1:5">
      <c r="A4" s="201" t="s">
        <v>66</v>
      </c>
      <c r="B4" s="201">
        <v>345</v>
      </c>
      <c r="C4" s="201">
        <v>83</v>
      </c>
      <c r="D4" s="201" t="s">
        <v>6170</v>
      </c>
      <c r="E4" s="244" t="s">
        <v>5426</v>
      </c>
    </row>
    <row r="5" spans="1:5">
      <c r="A5" s="201" t="s">
        <v>70</v>
      </c>
      <c r="B5" s="201">
        <v>381</v>
      </c>
      <c r="C5" s="201">
        <v>91</v>
      </c>
      <c r="D5" s="201" t="s">
        <v>6171</v>
      </c>
      <c r="E5" s="244" t="s">
        <v>5426</v>
      </c>
    </row>
    <row r="6" spans="1:5">
      <c r="A6" s="201" t="s">
        <v>71</v>
      </c>
      <c r="B6" s="201">
        <v>557</v>
      </c>
      <c r="C6" s="201">
        <v>99</v>
      </c>
      <c r="D6" s="201" t="s">
        <v>6172</v>
      </c>
      <c r="E6" s="244" t="s">
        <v>5426</v>
      </c>
    </row>
    <row r="7" spans="1:5">
      <c r="A7" s="201" t="s">
        <v>73</v>
      </c>
      <c r="B7" s="201">
        <v>406</v>
      </c>
      <c r="C7" s="201">
        <v>85</v>
      </c>
      <c r="D7" s="201" t="s">
        <v>6173</v>
      </c>
      <c r="E7" s="244" t="s">
        <v>5426</v>
      </c>
    </row>
    <row r="8" spans="1:5">
      <c r="A8" s="201" t="s">
        <v>79</v>
      </c>
      <c r="B8" s="201">
        <v>520</v>
      </c>
      <c r="C8" s="201">
        <v>100</v>
      </c>
      <c r="D8" s="201" t="s">
        <v>6174</v>
      </c>
      <c r="E8" s="244" t="s">
        <v>5426</v>
      </c>
    </row>
    <row r="9" spans="1:5">
      <c r="A9" s="201" t="s">
        <v>98</v>
      </c>
      <c r="B9" s="201">
        <v>518</v>
      </c>
      <c r="C9" s="201">
        <v>80</v>
      </c>
      <c r="D9" s="201" t="s">
        <v>6175</v>
      </c>
      <c r="E9" s="244" t="s">
        <v>5426</v>
      </c>
    </row>
    <row r="10" spans="1:5">
      <c r="A10" s="201" t="s">
        <v>7</v>
      </c>
      <c r="B10" s="201">
        <v>78</v>
      </c>
      <c r="C10" s="201">
        <v>23</v>
      </c>
      <c r="D10" s="201" t="s">
        <v>6176</v>
      </c>
      <c r="E10" s="244" t="s">
        <v>5426</v>
      </c>
    </row>
    <row r="11" spans="1:5">
      <c r="A11" s="201" t="s">
        <v>23</v>
      </c>
      <c r="B11" s="201">
        <v>69</v>
      </c>
      <c r="C11" s="201">
        <v>16</v>
      </c>
      <c r="D11" s="201" t="s">
        <v>6177</v>
      </c>
      <c r="E11" s="244" t="s">
        <v>5426</v>
      </c>
    </row>
    <row r="12" spans="1:5">
      <c r="A12" s="201" t="s">
        <v>30</v>
      </c>
      <c r="B12" s="201">
        <v>68</v>
      </c>
      <c r="C12" s="201">
        <v>24</v>
      </c>
      <c r="D12" s="201" t="s">
        <v>6178</v>
      </c>
      <c r="E12" s="244" t="s">
        <v>5426</v>
      </c>
    </row>
    <row r="13" spans="1:5">
      <c r="A13" s="201" t="s">
        <v>47</v>
      </c>
      <c r="B13" s="201">
        <v>90</v>
      </c>
      <c r="C13" s="201">
        <v>28</v>
      </c>
      <c r="D13" s="201" t="s">
        <v>6179</v>
      </c>
      <c r="E13" s="244" t="s">
        <v>5426</v>
      </c>
    </row>
    <row r="14" spans="1:5">
      <c r="A14" s="201" t="s">
        <v>50</v>
      </c>
      <c r="B14" s="201">
        <v>70</v>
      </c>
      <c r="C14" s="201">
        <v>21</v>
      </c>
      <c r="D14" s="201" t="s">
        <v>6180</v>
      </c>
      <c r="E14" s="244" t="s">
        <v>5426</v>
      </c>
    </row>
    <row r="15" spans="1:5">
      <c r="A15" s="201" t="s">
        <v>61</v>
      </c>
      <c r="B15" s="201">
        <v>67</v>
      </c>
      <c r="C15" s="201">
        <v>24</v>
      </c>
      <c r="D15" s="201" t="s">
        <v>6181</v>
      </c>
      <c r="E15" s="244" t="s">
        <v>5426</v>
      </c>
    </row>
    <row r="16" spans="1:5">
      <c r="A16" s="201" t="s">
        <v>74</v>
      </c>
      <c r="B16" s="201">
        <v>77</v>
      </c>
      <c r="C16" s="201">
        <v>24</v>
      </c>
      <c r="D16" s="201" t="s">
        <v>6182</v>
      </c>
      <c r="E16" s="244" t="s">
        <v>5426</v>
      </c>
    </row>
    <row r="17" spans="1:5">
      <c r="A17" s="201" t="s">
        <v>82</v>
      </c>
      <c r="B17" s="201">
        <v>67</v>
      </c>
      <c r="C17" s="201">
        <v>21</v>
      </c>
      <c r="D17" s="201" t="s">
        <v>6183</v>
      </c>
      <c r="E17" s="244" t="s">
        <v>5426</v>
      </c>
    </row>
    <row r="18" spans="1:5">
      <c r="A18" s="201" t="s">
        <v>87</v>
      </c>
      <c r="B18" s="201">
        <v>144</v>
      </c>
      <c r="C18" s="201">
        <v>45</v>
      </c>
      <c r="D18" s="201" t="s">
        <v>6184</v>
      </c>
      <c r="E18" s="244" t="s">
        <v>5426</v>
      </c>
    </row>
    <row r="19" spans="1:5">
      <c r="A19" s="201" t="s">
        <v>88</v>
      </c>
      <c r="B19" s="201">
        <v>103</v>
      </c>
      <c r="C19" s="201">
        <v>28</v>
      </c>
      <c r="D19" s="201" t="s">
        <v>6185</v>
      </c>
      <c r="E19" s="244" t="s">
        <v>5426</v>
      </c>
    </row>
    <row r="20" spans="1:5">
      <c r="A20" s="201" t="s">
        <v>93</v>
      </c>
      <c r="B20" s="201">
        <v>97</v>
      </c>
      <c r="C20" s="201">
        <v>35</v>
      </c>
      <c r="D20" s="201" t="s">
        <v>6186</v>
      </c>
      <c r="E20" s="244" t="s">
        <v>5426</v>
      </c>
    </row>
    <row r="21" spans="1:5">
      <c r="A21" s="201" t="s">
        <v>99</v>
      </c>
      <c r="B21" s="201">
        <v>76</v>
      </c>
      <c r="C21" s="201">
        <v>30</v>
      </c>
      <c r="D21" s="201" t="s">
        <v>6187</v>
      </c>
      <c r="E21" s="244" t="s">
        <v>5426</v>
      </c>
    </row>
    <row r="22" spans="1:5">
      <c r="A22" s="201" t="s">
        <v>20</v>
      </c>
      <c r="B22" s="201">
        <v>76</v>
      </c>
      <c r="C22" s="201">
        <v>0</v>
      </c>
      <c r="D22" s="201" t="s">
        <v>6188</v>
      </c>
      <c r="E22" s="244" t="s">
        <v>5426</v>
      </c>
    </row>
    <row r="23" spans="1:5">
      <c r="A23" s="201" t="s">
        <v>59</v>
      </c>
      <c r="B23" s="201">
        <v>282</v>
      </c>
      <c r="C23" s="201">
        <v>20</v>
      </c>
      <c r="D23" s="201" t="s">
        <v>6189</v>
      </c>
      <c r="E23" s="244" t="s">
        <v>5426</v>
      </c>
    </row>
    <row r="24" spans="1:5">
      <c r="A24" s="201" t="s">
        <v>49</v>
      </c>
      <c r="B24" s="201">
        <v>90</v>
      </c>
      <c r="C24" s="201">
        <v>0</v>
      </c>
      <c r="D24" s="201" t="s">
        <v>6190</v>
      </c>
      <c r="E24" s="244" t="s">
        <v>5426</v>
      </c>
    </row>
    <row r="25" spans="1:5">
      <c r="A25" s="201" t="s">
        <v>68</v>
      </c>
      <c r="B25" s="201">
        <v>113</v>
      </c>
      <c r="C25" s="201">
        <v>0</v>
      </c>
      <c r="D25" s="201" t="s">
        <v>6191</v>
      </c>
      <c r="E25" s="244" t="s">
        <v>5426</v>
      </c>
    </row>
    <row r="26" spans="1:5">
      <c r="A26" s="201" t="s">
        <v>72</v>
      </c>
      <c r="B26" s="201">
        <v>152</v>
      </c>
      <c r="C26" s="201">
        <v>0</v>
      </c>
      <c r="D26" s="201" t="s">
        <v>6192</v>
      </c>
      <c r="E26" s="244" t="s">
        <v>5426</v>
      </c>
    </row>
    <row r="27" spans="1:5">
      <c r="A27" s="201" t="s">
        <v>67</v>
      </c>
      <c r="B27" s="201">
        <v>120</v>
      </c>
      <c r="C27" s="201">
        <v>0</v>
      </c>
      <c r="D27" s="201" t="s">
        <v>6193</v>
      </c>
      <c r="E27" s="244" t="s">
        <v>5426</v>
      </c>
    </row>
    <row r="28" spans="1:5">
      <c r="A28" s="201" t="s">
        <v>80</v>
      </c>
      <c r="B28" s="201">
        <v>161</v>
      </c>
      <c r="C28" s="201">
        <v>0</v>
      </c>
      <c r="D28" s="201" t="s">
        <v>6194</v>
      </c>
      <c r="E28" s="244" t="s">
        <v>5426</v>
      </c>
    </row>
    <row r="29" spans="1:5">
      <c r="A29" s="201" t="s">
        <v>57</v>
      </c>
      <c r="B29" s="201">
        <v>89</v>
      </c>
      <c r="C29" s="201">
        <v>9</v>
      </c>
      <c r="D29" s="201" t="s">
        <v>6195</v>
      </c>
      <c r="E29" s="244" t="s">
        <v>5426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6196</v>
      </c>
      <c r="D1" s="201" t="s">
        <v>6197</v>
      </c>
      <c r="E1" s="201" t="s">
        <v>5</v>
      </c>
    </row>
    <row r="2" spans="1:5">
      <c r="A2" s="201" t="s">
        <v>87</v>
      </c>
      <c r="B2" s="201" t="s">
        <v>14</v>
      </c>
      <c r="C2" s="201">
        <v>0</v>
      </c>
      <c r="D2" s="201">
        <v>0</v>
      </c>
      <c r="E2" s="244" t="s">
        <v>6198</v>
      </c>
    </row>
    <row r="3" spans="1:5">
      <c r="A3" s="201" t="s">
        <v>87</v>
      </c>
      <c r="B3" s="201" t="s">
        <v>14</v>
      </c>
      <c r="C3" s="201">
        <v>0</v>
      </c>
      <c r="D3" s="201">
        <v>0</v>
      </c>
      <c r="E3" s="244" t="s">
        <v>6198</v>
      </c>
    </row>
    <row r="4" spans="1:5">
      <c r="A4" s="201" t="s">
        <v>87</v>
      </c>
      <c r="B4" s="201" t="s">
        <v>3041</v>
      </c>
      <c r="C4" s="201">
        <v>14</v>
      </c>
      <c r="D4" s="201">
        <v>4</v>
      </c>
      <c r="E4" s="244" t="s">
        <v>6199</v>
      </c>
    </row>
    <row r="5" spans="1:5">
      <c r="A5" s="201" t="s">
        <v>87</v>
      </c>
      <c r="B5" s="201" t="s">
        <v>3421</v>
      </c>
      <c r="C5" s="201">
        <v>16</v>
      </c>
      <c r="D5" s="201">
        <v>4</v>
      </c>
      <c r="E5" s="244" t="s">
        <v>6199</v>
      </c>
    </row>
    <row r="6" spans="1:5">
      <c r="A6" s="201" t="s">
        <v>87</v>
      </c>
      <c r="B6" s="201" t="s">
        <v>3047</v>
      </c>
      <c r="C6" s="201">
        <v>128</v>
      </c>
      <c r="D6" s="201">
        <v>37</v>
      </c>
      <c r="E6" s="244" t="s">
        <v>6199</v>
      </c>
    </row>
    <row r="7" spans="1:5">
      <c r="A7" s="201" t="s">
        <v>87</v>
      </c>
      <c r="B7" s="201" t="s">
        <v>3041</v>
      </c>
      <c r="C7" s="201">
        <v>14</v>
      </c>
      <c r="D7" s="201">
        <v>4</v>
      </c>
      <c r="E7" s="244" t="s">
        <v>6199</v>
      </c>
    </row>
    <row r="8" spans="1:5">
      <c r="A8" s="201" t="s">
        <v>87</v>
      </c>
      <c r="B8" s="201" t="s">
        <v>3421</v>
      </c>
      <c r="C8" s="201">
        <v>16</v>
      </c>
      <c r="D8" s="201">
        <v>4</v>
      </c>
      <c r="E8" s="244" t="s">
        <v>6199</v>
      </c>
    </row>
    <row r="9" spans="1:5">
      <c r="A9" s="201" t="s">
        <v>87</v>
      </c>
      <c r="B9" s="201" t="s">
        <v>3047</v>
      </c>
      <c r="C9" s="201">
        <v>128</v>
      </c>
      <c r="D9" s="201">
        <v>37</v>
      </c>
      <c r="E9" s="244" t="s">
        <v>6199</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6200</v>
      </c>
    </row>
    <row r="2" spans="1:7">
      <c r="A2" s="243" t="s">
        <v>6201</v>
      </c>
    </row>
    <row r="4" spans="1:7" ht="15.6">
      <c r="A4" s="240" t="s">
        <v>6202</v>
      </c>
      <c r="F4" s="331" t="s">
        <v>6203</v>
      </c>
      <c r="G4" s="448">
        <v>0.8</v>
      </c>
    </row>
    <row r="5" spans="1:7" ht="48.6">
      <c r="A5" s="241" t="s">
        <v>0</v>
      </c>
      <c r="B5" s="241" t="s">
        <v>4589</v>
      </c>
      <c r="C5" s="241" t="s">
        <v>6204</v>
      </c>
      <c r="D5" s="241" t="s">
        <v>3</v>
      </c>
      <c r="F5" s="449" t="s">
        <v>6205</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6206</v>
      </c>
      <c r="B35" s="242"/>
      <c r="C35" s="242"/>
      <c r="D35" s="242"/>
      <c r="E35" s="450" t="s">
        <v>6207</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6208</v>
      </c>
      <c r="E38" s="451">
        <f>SUM(E36:E37)</f>
        <v>4395.2000000000007</v>
      </c>
    </row>
    <row r="40" spans="1:6" ht="15.6">
      <c r="A40" s="240" t="s">
        <v>6209</v>
      </c>
    </row>
    <row r="41" spans="1:6" ht="29.1">
      <c r="A41" s="241" t="s">
        <v>6210</v>
      </c>
      <c r="B41" s="241" t="s">
        <v>6211</v>
      </c>
      <c r="C41" s="241" t="s">
        <v>6212</v>
      </c>
      <c r="D41" s="241" t="s">
        <v>6213</v>
      </c>
      <c r="E41" s="241" t="s">
        <v>6214</v>
      </c>
      <c r="F41" s="241" t="s">
        <v>6215</v>
      </c>
    </row>
    <row r="42" spans="1:6">
      <c r="A42" t="s">
        <v>5572</v>
      </c>
      <c r="B42" s="239">
        <v>0.2</v>
      </c>
      <c r="C42" s="239">
        <v>0.25</v>
      </c>
      <c r="D42" s="239">
        <v>0.27</v>
      </c>
      <c r="E42" s="239">
        <v>0.27</v>
      </c>
      <c r="F42" s="111">
        <f t="shared" ref="F42:F51" si="0">$B42*$C$36+$C42*$D$36+$D42*$C$37+$E42*$D$37</f>
        <v>1406.5800000000002</v>
      </c>
    </row>
    <row r="43" spans="1:6">
      <c r="A43" t="s">
        <v>5550</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6216</v>
      </c>
      <c r="B47" s="239">
        <v>0.04</v>
      </c>
      <c r="C47" s="239">
        <v>0.05</v>
      </c>
      <c r="D47" s="239">
        <v>0.04</v>
      </c>
      <c r="E47" s="239">
        <v>0.06</v>
      </c>
      <c r="F47" s="111">
        <f t="shared" si="0"/>
        <v>237.17</v>
      </c>
    </row>
    <row r="48" spans="1:6">
      <c r="A48" t="s">
        <v>5539</v>
      </c>
      <c r="B48" s="239">
        <v>0.14000000000000001</v>
      </c>
      <c r="C48" s="239">
        <v>0.25</v>
      </c>
      <c r="D48" s="239">
        <v>0.2</v>
      </c>
      <c r="E48" s="239">
        <v>0.25</v>
      </c>
      <c r="F48" s="111">
        <f t="shared" si="0"/>
        <v>1089.94</v>
      </c>
    </row>
    <row r="49" spans="1:6">
      <c r="A49" t="s">
        <v>5531</v>
      </c>
      <c r="B49" s="239">
        <v>0.16</v>
      </c>
      <c r="C49" s="239">
        <v>0.25</v>
      </c>
      <c r="D49" s="239">
        <v>0.22</v>
      </c>
      <c r="E49" s="239">
        <v>0.25</v>
      </c>
      <c r="F49" s="111">
        <f t="shared" si="0"/>
        <v>1179.22</v>
      </c>
    </row>
    <row r="50" spans="1:6">
      <c r="A50" t="s">
        <v>5559</v>
      </c>
      <c r="B50" s="239">
        <v>0.16</v>
      </c>
      <c r="C50" s="239">
        <v>0.25</v>
      </c>
      <c r="D50" s="239">
        <v>0.22</v>
      </c>
      <c r="E50" s="239">
        <v>0.25</v>
      </c>
      <c r="F50" s="111">
        <f t="shared" si="0"/>
        <v>1179.22</v>
      </c>
    </row>
    <row r="51" spans="1:6">
      <c r="A51" t="s">
        <v>6217</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6218</v>
      </c>
      <c r="B1" s="226"/>
      <c r="C1" s="226"/>
      <c r="D1" s="201"/>
      <c r="E1" s="201"/>
      <c r="F1" s="201"/>
      <c r="G1" s="201"/>
      <c r="H1" s="201"/>
      <c r="I1" s="201"/>
      <c r="J1" s="201"/>
      <c r="K1" s="201"/>
    </row>
    <row r="2" spans="1:11" ht="69" customHeight="1">
      <c r="A2" s="776" t="s">
        <v>6219</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6220</v>
      </c>
      <c r="D4" s="254" t="s">
        <v>6165</v>
      </c>
      <c r="E4" s="254" t="s">
        <v>5</v>
      </c>
      <c r="F4" s="254" t="s">
        <v>6221</v>
      </c>
      <c r="G4" s="254" t="s">
        <v>6222</v>
      </c>
      <c r="H4" s="254" t="s">
        <v>6223</v>
      </c>
      <c r="I4" s="254" t="s">
        <v>6224</v>
      </c>
      <c r="J4" s="254" t="s">
        <v>6225</v>
      </c>
      <c r="K4" s="254" t="s">
        <v>6226</v>
      </c>
    </row>
    <row r="5" spans="1:11">
      <c r="A5" s="201" t="s">
        <v>32</v>
      </c>
      <c r="B5" s="201" t="s">
        <v>33</v>
      </c>
      <c r="C5" s="201">
        <v>17</v>
      </c>
      <c r="D5" s="201"/>
      <c r="E5" s="244" t="s">
        <v>6227</v>
      </c>
      <c r="F5" s="201" t="s">
        <v>6228</v>
      </c>
      <c r="G5" s="201"/>
      <c r="H5" s="201"/>
      <c r="I5" s="201"/>
      <c r="J5" s="201"/>
      <c r="K5" s="201"/>
    </row>
    <row r="6" spans="1:11">
      <c r="A6" s="201" t="s">
        <v>32</v>
      </c>
      <c r="B6" s="201" t="s">
        <v>35</v>
      </c>
      <c r="C6" s="201">
        <v>13</v>
      </c>
      <c r="D6" s="201"/>
      <c r="E6" s="244" t="s">
        <v>6227</v>
      </c>
      <c r="F6" s="201" t="s">
        <v>6228</v>
      </c>
      <c r="G6" s="201"/>
      <c r="H6" s="201"/>
      <c r="I6" s="201"/>
      <c r="J6" s="201"/>
      <c r="K6" s="201"/>
    </row>
    <row r="7" spans="1:11">
      <c r="A7" s="201" t="s">
        <v>32</v>
      </c>
      <c r="B7" s="201" t="s">
        <v>36</v>
      </c>
      <c r="C7" s="201">
        <v>26</v>
      </c>
      <c r="D7" s="201"/>
      <c r="E7" s="244" t="s">
        <v>6227</v>
      </c>
      <c r="F7" s="201" t="s">
        <v>6228</v>
      </c>
      <c r="G7" s="201"/>
      <c r="H7" s="201"/>
      <c r="I7" s="201"/>
      <c r="J7" s="201"/>
      <c r="K7" s="201"/>
    </row>
    <row r="8" spans="1:11">
      <c r="A8" s="201" t="s">
        <v>32</v>
      </c>
      <c r="B8" s="201" t="s">
        <v>38</v>
      </c>
      <c r="C8" s="201">
        <v>31</v>
      </c>
      <c r="D8" s="201"/>
      <c r="E8" s="244" t="s">
        <v>6227</v>
      </c>
      <c r="F8" s="201" t="s">
        <v>6228</v>
      </c>
      <c r="G8" s="201"/>
      <c r="H8" s="201"/>
      <c r="I8" s="201"/>
      <c r="J8" s="201"/>
      <c r="K8" s="201"/>
    </row>
    <row r="9" spans="1:11">
      <c r="A9" s="201" t="s">
        <v>32</v>
      </c>
      <c r="B9" s="201" t="s">
        <v>40</v>
      </c>
      <c r="C9" s="201">
        <v>31</v>
      </c>
      <c r="D9" s="201"/>
      <c r="E9" s="244" t="s">
        <v>6227</v>
      </c>
      <c r="F9" s="201" t="s">
        <v>6228</v>
      </c>
      <c r="G9" s="201"/>
      <c r="H9" s="201"/>
      <c r="I9" s="201"/>
      <c r="J9" s="201"/>
      <c r="K9" s="201"/>
    </row>
    <row r="10" spans="1:11">
      <c r="A10" s="201" t="s">
        <v>32</v>
      </c>
      <c r="B10" s="201" t="s">
        <v>42</v>
      </c>
      <c r="C10" s="201">
        <v>24</v>
      </c>
      <c r="D10" s="201"/>
      <c r="E10" s="244" t="s">
        <v>6227</v>
      </c>
      <c r="F10" s="201" t="s">
        <v>6228</v>
      </c>
      <c r="G10" s="201"/>
      <c r="H10" s="201"/>
      <c r="I10" s="201"/>
      <c r="J10" s="201"/>
      <c r="K10" s="201"/>
    </row>
    <row r="11" spans="1:11">
      <c r="A11" s="201" t="s">
        <v>32</v>
      </c>
      <c r="B11" s="201" t="s">
        <v>44</v>
      </c>
      <c r="C11" s="201">
        <v>34</v>
      </c>
      <c r="D11" s="201"/>
      <c r="E11" s="244" t="s">
        <v>6227</v>
      </c>
      <c r="F11" s="201" t="s">
        <v>6228</v>
      </c>
      <c r="G11" s="201"/>
      <c r="H11" s="201"/>
      <c r="I11" s="201"/>
      <c r="J11" s="201"/>
      <c r="K11" s="201"/>
    </row>
    <row r="12" spans="1:11">
      <c r="A12" s="201" t="s">
        <v>32</v>
      </c>
      <c r="B12" s="201" t="s">
        <v>46</v>
      </c>
      <c r="C12" s="201"/>
      <c r="D12" s="201">
        <v>48</v>
      </c>
      <c r="E12" s="244" t="s">
        <v>6227</v>
      </c>
      <c r="F12" s="201" t="s">
        <v>6228</v>
      </c>
      <c r="G12" s="201"/>
      <c r="H12" s="201"/>
      <c r="I12" s="201"/>
      <c r="J12" s="201"/>
      <c r="K12" s="201"/>
    </row>
    <row r="13" spans="1:11">
      <c r="A13" s="201" t="s">
        <v>62</v>
      </c>
      <c r="B13" s="201" t="s">
        <v>33</v>
      </c>
      <c r="C13" s="201">
        <v>65</v>
      </c>
      <c r="D13" s="201"/>
      <c r="E13" s="244" t="s">
        <v>6227</v>
      </c>
      <c r="F13" s="201" t="s">
        <v>6228</v>
      </c>
      <c r="G13" s="201"/>
      <c r="H13" s="201"/>
      <c r="I13" s="201"/>
      <c r="J13" s="201"/>
      <c r="K13" s="201"/>
    </row>
    <row r="14" spans="1:11">
      <c r="A14" s="201" t="s">
        <v>62</v>
      </c>
      <c r="B14" s="201" t="s">
        <v>35</v>
      </c>
      <c r="C14" s="201">
        <v>64</v>
      </c>
      <c r="D14" s="201"/>
      <c r="E14" s="244" t="s">
        <v>6227</v>
      </c>
      <c r="F14" s="201" t="s">
        <v>6228</v>
      </c>
      <c r="G14" s="201"/>
      <c r="H14" s="201"/>
      <c r="I14" s="201"/>
      <c r="J14" s="201"/>
      <c r="K14" s="201"/>
    </row>
    <row r="15" spans="1:11">
      <c r="A15" s="201" t="s">
        <v>62</v>
      </c>
      <c r="B15" s="201" t="s">
        <v>36</v>
      </c>
      <c r="C15" s="201">
        <v>34</v>
      </c>
      <c r="D15" s="201"/>
      <c r="E15" s="244" t="s">
        <v>6227</v>
      </c>
      <c r="F15" s="201" t="s">
        <v>6228</v>
      </c>
      <c r="G15" s="201"/>
      <c r="H15" s="201"/>
      <c r="I15" s="201"/>
      <c r="J15" s="201"/>
      <c r="K15" s="201"/>
    </row>
    <row r="16" spans="1:11">
      <c r="A16" s="201" t="s">
        <v>62</v>
      </c>
      <c r="B16" s="201" t="s">
        <v>38</v>
      </c>
      <c r="C16" s="201">
        <v>55</v>
      </c>
      <c r="D16" s="201"/>
      <c r="E16" s="244" t="s">
        <v>6227</v>
      </c>
      <c r="F16" s="201" t="s">
        <v>6228</v>
      </c>
      <c r="G16" s="201"/>
      <c r="H16" s="201"/>
      <c r="I16" s="201"/>
      <c r="J16" s="201"/>
      <c r="K16" s="201"/>
    </row>
    <row r="17" spans="1:11">
      <c r="A17" s="201" t="s">
        <v>62</v>
      </c>
      <c r="B17" s="201" t="s">
        <v>40</v>
      </c>
      <c r="C17" s="201">
        <v>50</v>
      </c>
      <c r="D17" s="201"/>
      <c r="E17" s="244" t="s">
        <v>6227</v>
      </c>
      <c r="F17" s="201" t="s">
        <v>6228</v>
      </c>
      <c r="G17" s="201"/>
      <c r="H17" s="201"/>
      <c r="I17" s="201"/>
      <c r="J17" s="201"/>
      <c r="K17" s="201"/>
    </row>
    <row r="18" spans="1:11">
      <c r="A18" s="201" t="s">
        <v>62</v>
      </c>
      <c r="B18" s="201" t="s">
        <v>42</v>
      </c>
      <c r="C18" s="201">
        <v>58</v>
      </c>
      <c r="D18" s="201"/>
      <c r="E18" s="244" t="s">
        <v>6227</v>
      </c>
      <c r="F18" s="201" t="s">
        <v>6228</v>
      </c>
      <c r="G18" s="201"/>
      <c r="H18" s="201"/>
      <c r="I18" s="201"/>
      <c r="J18" s="201"/>
      <c r="K18" s="201"/>
    </row>
    <row r="19" spans="1:11">
      <c r="A19" s="201" t="s">
        <v>62</v>
      </c>
      <c r="B19" s="201" t="s">
        <v>44</v>
      </c>
      <c r="C19" s="201">
        <v>49</v>
      </c>
      <c r="D19" s="201"/>
      <c r="E19" s="244" t="s">
        <v>6227</v>
      </c>
      <c r="F19" s="201" t="s">
        <v>6228</v>
      </c>
      <c r="G19" s="201"/>
      <c r="H19" s="201"/>
      <c r="I19" s="201"/>
      <c r="J19" s="201"/>
      <c r="K19" s="201"/>
    </row>
    <row r="20" spans="1:11">
      <c r="A20" s="201" t="s">
        <v>62</v>
      </c>
      <c r="B20" s="201" t="s">
        <v>63</v>
      </c>
      <c r="C20" s="201">
        <v>54</v>
      </c>
      <c r="D20" s="201"/>
      <c r="E20" s="244" t="s">
        <v>6227</v>
      </c>
      <c r="F20" s="201" t="s">
        <v>6228</v>
      </c>
      <c r="G20" s="201"/>
      <c r="H20" s="201"/>
      <c r="I20" s="201"/>
      <c r="J20" s="201"/>
      <c r="K20" s="201"/>
    </row>
    <row r="21" spans="1:11">
      <c r="A21" s="201" t="s">
        <v>62</v>
      </c>
      <c r="B21" s="201" t="s">
        <v>64</v>
      </c>
      <c r="C21" s="201">
        <v>53</v>
      </c>
      <c r="D21" s="201"/>
      <c r="E21" s="244" t="s">
        <v>6227</v>
      </c>
      <c r="F21" s="201" t="s">
        <v>6228</v>
      </c>
      <c r="G21" s="201"/>
      <c r="H21" s="201"/>
      <c r="I21" s="201"/>
      <c r="J21" s="201"/>
      <c r="K21" s="201"/>
    </row>
    <row r="22" spans="1:11">
      <c r="A22" s="201" t="s">
        <v>62</v>
      </c>
      <c r="B22" s="201" t="s">
        <v>65</v>
      </c>
      <c r="C22" s="201">
        <v>66</v>
      </c>
      <c r="D22" s="201"/>
      <c r="E22" s="244" t="s">
        <v>6227</v>
      </c>
      <c r="F22" s="201" t="s">
        <v>6228</v>
      </c>
      <c r="G22" s="201"/>
      <c r="H22" s="201"/>
      <c r="I22" s="201"/>
      <c r="J22" s="201"/>
      <c r="K22" s="201"/>
    </row>
    <row r="23" spans="1:11">
      <c r="A23" s="201" t="s">
        <v>62</v>
      </c>
      <c r="B23" s="201" t="s">
        <v>46</v>
      </c>
      <c r="C23" s="201"/>
      <c r="D23" s="201">
        <v>125</v>
      </c>
      <c r="E23" s="244" t="s">
        <v>6227</v>
      </c>
      <c r="F23" s="201" t="s">
        <v>6228</v>
      </c>
      <c r="G23" s="201"/>
      <c r="H23" s="201"/>
      <c r="I23" s="201"/>
      <c r="J23" s="201"/>
      <c r="K23" s="201"/>
    </row>
    <row r="24" spans="1:11">
      <c r="A24" s="201" t="s">
        <v>66</v>
      </c>
      <c r="B24" s="201" t="s">
        <v>33</v>
      </c>
      <c r="C24" s="201">
        <v>37</v>
      </c>
      <c r="D24" s="201"/>
      <c r="E24" s="244" t="s">
        <v>6229</v>
      </c>
      <c r="F24" s="201" t="s">
        <v>6228</v>
      </c>
      <c r="G24" s="201"/>
      <c r="H24" s="201"/>
      <c r="I24" s="201"/>
      <c r="J24" s="201"/>
      <c r="K24" s="201"/>
    </row>
    <row r="25" spans="1:11">
      <c r="A25" s="201" t="s">
        <v>66</v>
      </c>
      <c r="B25" s="201" t="s">
        <v>35</v>
      </c>
      <c r="C25" s="201">
        <v>34</v>
      </c>
      <c r="D25" s="201"/>
      <c r="E25" s="244" t="s">
        <v>6229</v>
      </c>
      <c r="F25" s="201" t="s">
        <v>6228</v>
      </c>
      <c r="G25" s="201"/>
      <c r="H25" s="201"/>
      <c r="I25" s="201"/>
      <c r="J25" s="201"/>
      <c r="K25" s="201"/>
    </row>
    <row r="26" spans="1:11">
      <c r="A26" s="201" t="s">
        <v>66</v>
      </c>
      <c r="B26" s="201" t="s">
        <v>36</v>
      </c>
      <c r="C26" s="201">
        <v>26</v>
      </c>
      <c r="D26" s="201"/>
      <c r="E26" s="244" t="s">
        <v>6229</v>
      </c>
      <c r="F26" s="201" t="s">
        <v>6228</v>
      </c>
      <c r="G26" s="201"/>
      <c r="H26" s="201"/>
      <c r="I26" s="201"/>
      <c r="J26" s="201"/>
      <c r="K26" s="201"/>
    </row>
    <row r="27" spans="1:11">
      <c r="A27" s="201" t="s">
        <v>66</v>
      </c>
      <c r="B27" s="201" t="s">
        <v>38</v>
      </c>
      <c r="C27" s="201">
        <v>26</v>
      </c>
      <c r="D27" s="201"/>
      <c r="E27" s="244" t="s">
        <v>6229</v>
      </c>
      <c r="F27" s="201" t="s">
        <v>6228</v>
      </c>
      <c r="G27" s="201"/>
      <c r="H27" s="201"/>
      <c r="I27" s="201"/>
      <c r="J27" s="201"/>
      <c r="K27" s="201"/>
    </row>
    <row r="28" spans="1:11">
      <c r="A28" s="201" t="s">
        <v>66</v>
      </c>
      <c r="B28" s="201" t="s">
        <v>40</v>
      </c>
      <c r="C28" s="201">
        <v>38</v>
      </c>
      <c r="D28" s="201"/>
      <c r="E28" s="244" t="s">
        <v>6229</v>
      </c>
      <c r="F28" s="201" t="s">
        <v>6228</v>
      </c>
      <c r="G28" s="201"/>
      <c r="H28" s="201"/>
      <c r="I28" s="201"/>
      <c r="J28" s="201"/>
      <c r="K28" s="201"/>
    </row>
    <row r="29" spans="1:11">
      <c r="A29" s="201" t="s">
        <v>66</v>
      </c>
      <c r="B29" s="201" t="s">
        <v>42</v>
      </c>
      <c r="C29" s="201">
        <v>35</v>
      </c>
      <c r="D29" s="201"/>
      <c r="E29" s="244" t="s">
        <v>6229</v>
      </c>
      <c r="F29" s="201" t="s">
        <v>6228</v>
      </c>
      <c r="G29" s="201"/>
      <c r="H29" s="201"/>
      <c r="I29" s="201"/>
      <c r="J29" s="201"/>
      <c r="K29" s="201"/>
    </row>
    <row r="30" spans="1:11">
      <c r="A30" s="201" t="s">
        <v>66</v>
      </c>
      <c r="B30" s="201" t="s">
        <v>44</v>
      </c>
      <c r="C30" s="201">
        <v>31</v>
      </c>
      <c r="D30" s="201"/>
      <c r="E30" s="244" t="s">
        <v>6229</v>
      </c>
      <c r="F30" s="201" t="s">
        <v>6228</v>
      </c>
      <c r="G30" s="201"/>
      <c r="H30" s="201"/>
      <c r="I30" s="201"/>
      <c r="J30" s="201"/>
      <c r="K30" s="201"/>
    </row>
    <row r="31" spans="1:11">
      <c r="A31" s="201" t="s">
        <v>66</v>
      </c>
      <c r="B31" s="201" t="s">
        <v>63</v>
      </c>
      <c r="C31" s="201">
        <v>41</v>
      </c>
      <c r="D31" s="201"/>
      <c r="E31" s="244" t="s">
        <v>6229</v>
      </c>
      <c r="F31" s="201" t="s">
        <v>6228</v>
      </c>
      <c r="G31" s="201"/>
      <c r="H31" s="201"/>
      <c r="I31" s="201"/>
      <c r="J31" s="201"/>
      <c r="K31" s="201"/>
    </row>
    <row r="32" spans="1:11">
      <c r="A32" s="201" t="s">
        <v>66</v>
      </c>
      <c r="B32" s="201" t="s">
        <v>64</v>
      </c>
      <c r="C32" s="201">
        <v>39</v>
      </c>
      <c r="D32" s="201"/>
      <c r="E32" s="244" t="s">
        <v>6229</v>
      </c>
      <c r="F32" s="201" t="s">
        <v>6228</v>
      </c>
      <c r="G32" s="201"/>
      <c r="H32" s="201"/>
      <c r="I32" s="201"/>
      <c r="J32" s="201"/>
      <c r="K32" s="201"/>
    </row>
    <row r="33" spans="1:11">
      <c r="A33" s="201" t="s">
        <v>66</v>
      </c>
      <c r="B33" s="201" t="s">
        <v>65</v>
      </c>
      <c r="C33" s="201">
        <v>38</v>
      </c>
      <c r="D33" s="201"/>
      <c r="E33" s="244" t="s">
        <v>6229</v>
      </c>
      <c r="F33" s="201" t="s">
        <v>6228</v>
      </c>
      <c r="G33" s="201"/>
      <c r="H33" s="201"/>
      <c r="I33" s="201"/>
      <c r="J33" s="201"/>
      <c r="K33" s="201"/>
    </row>
    <row r="34" spans="1:11">
      <c r="A34" s="201" t="s">
        <v>66</v>
      </c>
      <c r="B34" s="201" t="s">
        <v>46</v>
      </c>
      <c r="C34" s="201"/>
      <c r="D34" s="201">
        <v>83</v>
      </c>
      <c r="E34" s="244" t="s">
        <v>6229</v>
      </c>
      <c r="F34" s="201" t="s">
        <v>6228</v>
      </c>
      <c r="G34" s="201"/>
      <c r="H34" s="201"/>
      <c r="I34" s="201"/>
      <c r="J34" s="201"/>
      <c r="K34" s="201"/>
    </row>
    <row r="35" spans="1:11">
      <c r="A35" s="201" t="s">
        <v>70</v>
      </c>
      <c r="B35" s="201" t="s">
        <v>33</v>
      </c>
      <c r="C35" s="201">
        <v>34</v>
      </c>
      <c r="D35" s="201"/>
      <c r="E35" s="244" t="s">
        <v>6229</v>
      </c>
      <c r="F35" s="201" t="s">
        <v>6228</v>
      </c>
      <c r="G35" s="201"/>
      <c r="H35" s="201"/>
      <c r="I35" s="201"/>
      <c r="J35" s="201"/>
      <c r="K35" s="201"/>
    </row>
    <row r="36" spans="1:11">
      <c r="A36" s="201" t="s">
        <v>70</v>
      </c>
      <c r="B36" s="201" t="s">
        <v>35</v>
      </c>
      <c r="C36" s="201">
        <v>35</v>
      </c>
      <c r="D36" s="201"/>
      <c r="E36" s="244" t="s">
        <v>6229</v>
      </c>
      <c r="F36" s="201" t="s">
        <v>6228</v>
      </c>
      <c r="G36" s="201"/>
      <c r="H36" s="201"/>
      <c r="I36" s="201"/>
      <c r="J36" s="201"/>
      <c r="K36" s="201"/>
    </row>
    <row r="37" spans="1:11">
      <c r="A37" s="201" t="s">
        <v>70</v>
      </c>
      <c r="B37" s="201" t="s">
        <v>36</v>
      </c>
      <c r="C37" s="201">
        <v>45</v>
      </c>
      <c r="D37" s="201"/>
      <c r="E37" s="244" t="s">
        <v>6229</v>
      </c>
      <c r="F37" s="201" t="s">
        <v>6228</v>
      </c>
      <c r="G37" s="201"/>
      <c r="H37" s="201"/>
      <c r="I37" s="201"/>
      <c r="J37" s="201"/>
      <c r="K37" s="201"/>
    </row>
    <row r="38" spans="1:11">
      <c r="A38" s="201" t="s">
        <v>70</v>
      </c>
      <c r="B38" s="201" t="s">
        <v>38</v>
      </c>
      <c r="C38" s="201">
        <v>29</v>
      </c>
      <c r="D38" s="201"/>
      <c r="E38" s="244" t="s">
        <v>6229</v>
      </c>
      <c r="F38" s="201" t="s">
        <v>6228</v>
      </c>
      <c r="G38" s="201"/>
      <c r="H38" s="201"/>
      <c r="I38" s="201"/>
      <c r="J38" s="201"/>
      <c r="K38" s="201"/>
    </row>
    <row r="39" spans="1:11">
      <c r="A39" s="201" t="s">
        <v>70</v>
      </c>
      <c r="B39" s="201" t="s">
        <v>40</v>
      </c>
      <c r="C39" s="201">
        <v>37</v>
      </c>
      <c r="D39" s="201"/>
      <c r="E39" s="244" t="s">
        <v>6229</v>
      </c>
      <c r="F39" s="201" t="s">
        <v>6228</v>
      </c>
      <c r="G39" s="201"/>
      <c r="H39" s="201"/>
      <c r="I39" s="201"/>
      <c r="J39" s="201"/>
      <c r="K39" s="201"/>
    </row>
    <row r="40" spans="1:11">
      <c r="A40" s="201" t="s">
        <v>70</v>
      </c>
      <c r="B40" s="201" t="s">
        <v>42</v>
      </c>
      <c r="C40" s="201">
        <v>43</v>
      </c>
      <c r="D40" s="201"/>
      <c r="E40" s="244" t="s">
        <v>6229</v>
      </c>
      <c r="F40" s="201" t="s">
        <v>6228</v>
      </c>
      <c r="G40" s="201"/>
      <c r="H40" s="201"/>
      <c r="I40" s="201"/>
      <c r="J40" s="201"/>
      <c r="K40" s="201"/>
    </row>
    <row r="41" spans="1:11">
      <c r="A41" s="201" t="s">
        <v>70</v>
      </c>
      <c r="B41" s="201" t="s">
        <v>44</v>
      </c>
      <c r="C41" s="201">
        <v>40</v>
      </c>
      <c r="D41" s="201"/>
      <c r="E41" s="244" t="s">
        <v>6229</v>
      </c>
      <c r="F41" s="201" t="s">
        <v>6228</v>
      </c>
      <c r="G41" s="201"/>
      <c r="H41" s="201"/>
      <c r="I41" s="201"/>
      <c r="J41" s="201"/>
      <c r="K41" s="201"/>
    </row>
    <row r="42" spans="1:11">
      <c r="A42" s="201" t="s">
        <v>70</v>
      </c>
      <c r="B42" s="201" t="s">
        <v>63</v>
      </c>
      <c r="C42" s="201">
        <v>39</v>
      </c>
      <c r="D42" s="201"/>
      <c r="E42" s="244" t="s">
        <v>6229</v>
      </c>
      <c r="F42" s="201" t="s">
        <v>6228</v>
      </c>
      <c r="G42" s="201"/>
      <c r="H42" s="201"/>
      <c r="I42" s="201"/>
      <c r="J42" s="201"/>
      <c r="K42" s="201"/>
    </row>
    <row r="43" spans="1:11">
      <c r="A43" s="201" t="s">
        <v>70</v>
      </c>
      <c r="B43" s="201" t="s">
        <v>64</v>
      </c>
      <c r="C43" s="201">
        <v>38</v>
      </c>
      <c r="D43" s="201"/>
      <c r="E43" s="244" t="s">
        <v>6229</v>
      </c>
      <c r="F43" s="201" t="s">
        <v>6228</v>
      </c>
      <c r="G43" s="201"/>
      <c r="H43" s="201"/>
      <c r="I43" s="201"/>
      <c r="J43" s="201"/>
      <c r="K43" s="201"/>
    </row>
    <row r="44" spans="1:11">
      <c r="A44" s="201" t="s">
        <v>70</v>
      </c>
      <c r="B44" s="201" t="s">
        <v>65</v>
      </c>
      <c r="C44" s="201">
        <v>41</v>
      </c>
      <c r="D44" s="201"/>
      <c r="E44" s="244" t="s">
        <v>6229</v>
      </c>
      <c r="F44" s="201" t="s">
        <v>6228</v>
      </c>
      <c r="G44" s="201"/>
      <c r="H44" s="201"/>
      <c r="I44" s="201"/>
      <c r="J44" s="201"/>
      <c r="K44" s="201"/>
    </row>
    <row r="45" spans="1:11">
      <c r="A45" s="201" t="s">
        <v>70</v>
      </c>
      <c r="B45" s="201" t="s">
        <v>46</v>
      </c>
      <c r="C45" s="201"/>
      <c r="D45" s="201">
        <v>91</v>
      </c>
      <c r="E45" s="244" t="s">
        <v>6229</v>
      </c>
      <c r="F45" s="201" t="s">
        <v>6228</v>
      </c>
      <c r="G45" s="201"/>
      <c r="H45" s="201"/>
      <c r="I45" s="201"/>
      <c r="J45" s="201"/>
      <c r="K45" s="201"/>
    </row>
    <row r="46" spans="1:11">
      <c r="A46" s="201" t="s">
        <v>71</v>
      </c>
      <c r="B46" s="201" t="s">
        <v>33</v>
      </c>
      <c r="C46" s="201">
        <v>45</v>
      </c>
      <c r="D46" s="201"/>
      <c r="E46" s="244" t="s">
        <v>6229</v>
      </c>
      <c r="F46" s="201" t="s">
        <v>6228</v>
      </c>
      <c r="G46" s="201"/>
      <c r="H46" s="201"/>
      <c r="I46" s="201"/>
      <c r="J46" s="201"/>
      <c r="K46" s="201"/>
    </row>
    <row r="47" spans="1:11">
      <c r="A47" s="201" t="s">
        <v>71</v>
      </c>
      <c r="B47" s="201" t="s">
        <v>35</v>
      </c>
      <c r="C47" s="201">
        <v>50</v>
      </c>
      <c r="D47" s="201"/>
      <c r="E47" s="244" t="s">
        <v>6229</v>
      </c>
      <c r="F47" s="201" t="s">
        <v>6228</v>
      </c>
      <c r="G47" s="201"/>
      <c r="H47" s="201"/>
      <c r="I47" s="201"/>
      <c r="J47" s="201"/>
      <c r="K47" s="201"/>
    </row>
    <row r="48" spans="1:11">
      <c r="A48" s="201" t="s">
        <v>71</v>
      </c>
      <c r="B48" s="201" t="s">
        <v>36</v>
      </c>
      <c r="C48" s="201">
        <v>44</v>
      </c>
      <c r="D48" s="201"/>
      <c r="E48" s="244" t="s">
        <v>6229</v>
      </c>
      <c r="F48" s="201" t="s">
        <v>6228</v>
      </c>
      <c r="G48" s="201"/>
      <c r="H48" s="201"/>
      <c r="I48" s="201"/>
      <c r="J48" s="201"/>
      <c r="K48" s="201"/>
    </row>
    <row r="49" spans="1:11">
      <c r="A49" s="201" t="s">
        <v>71</v>
      </c>
      <c r="B49" s="201" t="s">
        <v>38</v>
      </c>
      <c r="C49" s="201">
        <v>58</v>
      </c>
      <c r="D49" s="201"/>
      <c r="E49" s="244" t="s">
        <v>6229</v>
      </c>
      <c r="F49" s="201" t="s">
        <v>6228</v>
      </c>
      <c r="G49" s="201"/>
      <c r="H49" s="201"/>
      <c r="I49" s="201"/>
      <c r="J49" s="201"/>
      <c r="K49" s="201"/>
    </row>
    <row r="50" spans="1:11">
      <c r="A50" s="201" t="s">
        <v>71</v>
      </c>
      <c r="B50" s="201" t="s">
        <v>40</v>
      </c>
      <c r="C50" s="201">
        <v>47</v>
      </c>
      <c r="D50" s="201"/>
      <c r="E50" s="244" t="s">
        <v>6229</v>
      </c>
      <c r="F50" s="201" t="s">
        <v>6228</v>
      </c>
      <c r="G50" s="201"/>
      <c r="H50" s="201"/>
      <c r="I50" s="201"/>
      <c r="J50" s="201"/>
      <c r="K50" s="201"/>
    </row>
    <row r="51" spans="1:11">
      <c r="A51" s="201" t="s">
        <v>71</v>
      </c>
      <c r="B51" s="201" t="s">
        <v>42</v>
      </c>
      <c r="C51" s="201">
        <v>48</v>
      </c>
      <c r="D51" s="201"/>
      <c r="E51" s="244" t="s">
        <v>6229</v>
      </c>
      <c r="F51" s="201" t="s">
        <v>6228</v>
      </c>
      <c r="G51" s="201"/>
      <c r="H51" s="201"/>
      <c r="I51" s="201"/>
      <c r="J51" s="201"/>
      <c r="K51" s="201"/>
    </row>
    <row r="52" spans="1:11">
      <c r="A52" s="201" t="s">
        <v>71</v>
      </c>
      <c r="B52" s="201" t="s">
        <v>44</v>
      </c>
      <c r="C52" s="201">
        <v>66</v>
      </c>
      <c r="D52" s="201"/>
      <c r="E52" s="244" t="s">
        <v>6229</v>
      </c>
      <c r="F52" s="201" t="s">
        <v>6228</v>
      </c>
      <c r="G52" s="201"/>
      <c r="H52" s="201"/>
      <c r="I52" s="201"/>
      <c r="J52" s="201"/>
      <c r="K52" s="201"/>
    </row>
    <row r="53" spans="1:11">
      <c r="A53" s="201" t="s">
        <v>71</v>
      </c>
      <c r="B53" s="201" t="s">
        <v>63</v>
      </c>
      <c r="C53" s="201">
        <v>54</v>
      </c>
      <c r="D53" s="201"/>
      <c r="E53" s="244" t="s">
        <v>6229</v>
      </c>
      <c r="F53" s="201" t="s">
        <v>6228</v>
      </c>
      <c r="G53" s="201"/>
      <c r="H53" s="201"/>
      <c r="I53" s="201"/>
      <c r="J53" s="201"/>
      <c r="K53" s="201"/>
    </row>
    <row r="54" spans="1:11">
      <c r="A54" s="201" t="s">
        <v>71</v>
      </c>
      <c r="B54" s="201" t="s">
        <v>64</v>
      </c>
      <c r="C54" s="201">
        <v>75</v>
      </c>
      <c r="D54" s="201"/>
      <c r="E54" s="244" t="s">
        <v>6229</v>
      </c>
      <c r="F54" s="201" t="s">
        <v>6228</v>
      </c>
      <c r="G54" s="201"/>
      <c r="H54" s="201"/>
      <c r="I54" s="201"/>
      <c r="J54" s="201"/>
      <c r="K54" s="201"/>
    </row>
    <row r="55" spans="1:11">
      <c r="A55" s="201" t="s">
        <v>71</v>
      </c>
      <c r="B55" s="201" t="s">
        <v>65</v>
      </c>
      <c r="C55" s="201">
        <v>70</v>
      </c>
      <c r="D55" s="201"/>
      <c r="E55" s="244" t="s">
        <v>6229</v>
      </c>
      <c r="F55" s="201" t="s">
        <v>6228</v>
      </c>
      <c r="G55" s="201"/>
      <c r="H55" s="201"/>
      <c r="I55" s="201"/>
      <c r="J55" s="201"/>
      <c r="K55" s="201"/>
    </row>
    <row r="56" spans="1:11">
      <c r="A56" s="201" t="s">
        <v>71</v>
      </c>
      <c r="B56" s="201" t="s">
        <v>46</v>
      </c>
      <c r="C56" s="201"/>
      <c r="D56" s="201">
        <v>99</v>
      </c>
      <c r="E56" s="244" t="s">
        <v>6229</v>
      </c>
      <c r="F56" s="201" t="s">
        <v>6228</v>
      </c>
      <c r="G56" s="201"/>
      <c r="H56" s="201"/>
      <c r="I56" s="201"/>
      <c r="J56" s="201"/>
      <c r="K56" s="201"/>
    </row>
    <row r="57" spans="1:11">
      <c r="A57" s="201" t="s">
        <v>73</v>
      </c>
      <c r="B57" s="201" t="s">
        <v>33</v>
      </c>
      <c r="C57" s="201">
        <v>41</v>
      </c>
      <c r="D57" s="201"/>
      <c r="E57" s="244" t="s">
        <v>6229</v>
      </c>
      <c r="F57" s="201" t="s">
        <v>6228</v>
      </c>
      <c r="G57" s="201"/>
      <c r="H57" s="201"/>
      <c r="I57" s="201"/>
      <c r="J57" s="201"/>
      <c r="K57" s="201"/>
    </row>
    <row r="58" spans="1:11">
      <c r="A58" s="201" t="s">
        <v>73</v>
      </c>
      <c r="B58" s="201" t="s">
        <v>35</v>
      </c>
      <c r="C58" s="201">
        <v>41</v>
      </c>
      <c r="D58" s="201"/>
      <c r="E58" s="244" t="s">
        <v>6229</v>
      </c>
      <c r="F58" s="201" t="s">
        <v>6228</v>
      </c>
      <c r="G58" s="201"/>
      <c r="H58" s="201"/>
      <c r="I58" s="201"/>
      <c r="J58" s="201"/>
      <c r="K58" s="201"/>
    </row>
    <row r="59" spans="1:11">
      <c r="A59" s="201" t="s">
        <v>73</v>
      </c>
      <c r="B59" s="201" t="s">
        <v>36</v>
      </c>
      <c r="C59" s="201">
        <v>39</v>
      </c>
      <c r="D59" s="201"/>
      <c r="E59" s="244" t="s">
        <v>6229</v>
      </c>
      <c r="F59" s="201" t="s">
        <v>6228</v>
      </c>
      <c r="G59" s="201"/>
      <c r="H59" s="201"/>
      <c r="I59" s="201"/>
      <c r="J59" s="201"/>
      <c r="K59" s="201"/>
    </row>
    <row r="60" spans="1:11">
      <c r="A60" s="201" t="s">
        <v>73</v>
      </c>
      <c r="B60" s="201" t="s">
        <v>38</v>
      </c>
      <c r="C60" s="201">
        <v>39</v>
      </c>
      <c r="D60" s="201"/>
      <c r="E60" s="244" t="s">
        <v>6229</v>
      </c>
      <c r="F60" s="201" t="s">
        <v>6228</v>
      </c>
      <c r="G60" s="201"/>
      <c r="H60" s="201"/>
      <c r="I60" s="201"/>
      <c r="J60" s="201"/>
      <c r="K60" s="201"/>
    </row>
    <row r="61" spans="1:11">
      <c r="A61" s="201" t="s">
        <v>73</v>
      </c>
      <c r="B61" s="201" t="s">
        <v>40</v>
      </c>
      <c r="C61" s="201">
        <v>52</v>
      </c>
      <c r="D61" s="201"/>
      <c r="E61" s="244" t="s">
        <v>6229</v>
      </c>
      <c r="F61" s="201" t="s">
        <v>6228</v>
      </c>
      <c r="G61" s="201"/>
      <c r="H61" s="201"/>
      <c r="I61" s="201"/>
      <c r="J61" s="201"/>
      <c r="K61" s="201"/>
    </row>
    <row r="62" spans="1:11">
      <c r="A62" s="201" t="s">
        <v>73</v>
      </c>
      <c r="B62" s="201" t="s">
        <v>42</v>
      </c>
      <c r="C62" s="201">
        <v>38</v>
      </c>
      <c r="D62" s="201"/>
      <c r="E62" s="244" t="s">
        <v>6229</v>
      </c>
      <c r="F62" s="201" t="s">
        <v>6228</v>
      </c>
      <c r="G62" s="201"/>
      <c r="H62" s="201"/>
      <c r="I62" s="201"/>
      <c r="J62" s="201"/>
      <c r="K62" s="201"/>
    </row>
    <row r="63" spans="1:11">
      <c r="A63" s="201" t="s">
        <v>73</v>
      </c>
      <c r="B63" s="201" t="s">
        <v>44</v>
      </c>
      <c r="C63" s="201">
        <v>40</v>
      </c>
      <c r="D63" s="201"/>
      <c r="E63" s="244" t="s">
        <v>6229</v>
      </c>
      <c r="F63" s="201" t="s">
        <v>6228</v>
      </c>
      <c r="G63" s="201"/>
      <c r="H63" s="201"/>
      <c r="I63" s="201"/>
      <c r="J63" s="201"/>
      <c r="K63" s="201"/>
    </row>
    <row r="64" spans="1:11">
      <c r="A64" s="201" t="s">
        <v>73</v>
      </c>
      <c r="B64" s="201" t="s">
        <v>63</v>
      </c>
      <c r="C64" s="201">
        <v>38</v>
      </c>
      <c r="D64" s="201"/>
      <c r="E64" s="244" t="s">
        <v>6229</v>
      </c>
      <c r="F64" s="201" t="s">
        <v>6228</v>
      </c>
      <c r="G64" s="201"/>
      <c r="H64" s="201"/>
      <c r="I64" s="201"/>
      <c r="J64" s="201"/>
      <c r="K64" s="201"/>
    </row>
    <row r="65" spans="1:11">
      <c r="A65" s="201" t="s">
        <v>73</v>
      </c>
      <c r="B65" s="201" t="s">
        <v>64</v>
      </c>
      <c r="C65" s="201">
        <v>34</v>
      </c>
      <c r="D65" s="201"/>
      <c r="E65" s="244" t="s">
        <v>6229</v>
      </c>
      <c r="F65" s="201" t="s">
        <v>6228</v>
      </c>
      <c r="G65" s="201"/>
      <c r="H65" s="201"/>
      <c r="I65" s="201"/>
      <c r="J65" s="201"/>
      <c r="K65" s="201"/>
    </row>
    <row r="66" spans="1:11">
      <c r="A66" s="201" t="s">
        <v>73</v>
      </c>
      <c r="B66" s="201" t="s">
        <v>65</v>
      </c>
      <c r="C66" s="201">
        <v>44</v>
      </c>
      <c r="D66" s="201"/>
      <c r="E66" s="244" t="s">
        <v>6229</v>
      </c>
      <c r="F66" s="201" t="s">
        <v>6228</v>
      </c>
      <c r="G66" s="201"/>
      <c r="H66" s="201"/>
      <c r="I66" s="201"/>
      <c r="J66" s="201"/>
      <c r="K66" s="201"/>
    </row>
    <row r="67" spans="1:11">
      <c r="A67" s="201" t="s">
        <v>73</v>
      </c>
      <c r="B67" s="201" t="s">
        <v>46</v>
      </c>
      <c r="C67" s="201"/>
      <c r="D67" s="201">
        <v>85</v>
      </c>
      <c r="E67" s="244" t="s">
        <v>6229</v>
      </c>
      <c r="F67" s="201" t="s">
        <v>6228</v>
      </c>
      <c r="G67" s="201"/>
      <c r="H67" s="201"/>
      <c r="I67" s="201"/>
      <c r="J67" s="201"/>
      <c r="K67" s="201"/>
    </row>
    <row r="68" spans="1:11">
      <c r="A68" s="201" t="s">
        <v>79</v>
      </c>
      <c r="B68" s="201" t="s">
        <v>33</v>
      </c>
      <c r="C68" s="201">
        <v>45</v>
      </c>
      <c r="D68" s="201"/>
      <c r="E68" s="244" t="s">
        <v>6229</v>
      </c>
      <c r="F68" s="201" t="s">
        <v>6228</v>
      </c>
      <c r="G68" s="201"/>
      <c r="H68" s="201"/>
      <c r="I68" s="201"/>
      <c r="J68" s="201"/>
      <c r="K68" s="201"/>
    </row>
    <row r="69" spans="1:11">
      <c r="A69" s="201" t="s">
        <v>79</v>
      </c>
      <c r="B69" s="201" t="s">
        <v>35</v>
      </c>
      <c r="C69" s="201">
        <v>57</v>
      </c>
      <c r="D69" s="201"/>
      <c r="E69" s="244" t="s">
        <v>6229</v>
      </c>
      <c r="F69" s="201" t="s">
        <v>6228</v>
      </c>
      <c r="G69" s="201"/>
      <c r="H69" s="201"/>
      <c r="I69" s="201"/>
      <c r="J69" s="201"/>
      <c r="K69" s="201"/>
    </row>
    <row r="70" spans="1:11">
      <c r="A70" s="201" t="s">
        <v>79</v>
      </c>
      <c r="B70" s="201" t="s">
        <v>36</v>
      </c>
      <c r="C70" s="201">
        <v>59</v>
      </c>
      <c r="D70" s="201"/>
      <c r="E70" s="244" t="s">
        <v>6229</v>
      </c>
      <c r="F70" s="201" t="s">
        <v>6228</v>
      </c>
      <c r="G70" s="201"/>
      <c r="H70" s="201"/>
      <c r="I70" s="201"/>
      <c r="J70" s="201"/>
      <c r="K70" s="201"/>
    </row>
    <row r="71" spans="1:11">
      <c r="A71" s="201" t="s">
        <v>79</v>
      </c>
      <c r="B71" s="201" t="s">
        <v>38</v>
      </c>
      <c r="C71" s="201">
        <v>63</v>
      </c>
      <c r="D71" s="201"/>
      <c r="E71" s="244" t="s">
        <v>6229</v>
      </c>
      <c r="F71" s="201" t="s">
        <v>6228</v>
      </c>
      <c r="G71" s="201"/>
      <c r="H71" s="201"/>
      <c r="I71" s="201"/>
      <c r="J71" s="201"/>
      <c r="K71" s="201"/>
    </row>
    <row r="72" spans="1:11">
      <c r="A72" s="201" t="s">
        <v>79</v>
      </c>
      <c r="B72" s="201" t="s">
        <v>40</v>
      </c>
      <c r="C72" s="201">
        <v>65</v>
      </c>
      <c r="D72" s="201"/>
      <c r="E72" s="244" t="s">
        <v>6229</v>
      </c>
      <c r="F72" s="201" t="s">
        <v>6228</v>
      </c>
      <c r="G72" s="201"/>
      <c r="H72" s="201"/>
      <c r="I72" s="201"/>
      <c r="J72" s="201"/>
      <c r="K72" s="201"/>
    </row>
    <row r="73" spans="1:11">
      <c r="A73" s="201" t="s">
        <v>79</v>
      </c>
      <c r="B73" s="201" t="s">
        <v>42</v>
      </c>
      <c r="C73" s="201">
        <v>57</v>
      </c>
      <c r="D73" s="201"/>
      <c r="E73" s="244" t="s">
        <v>6229</v>
      </c>
      <c r="F73" s="201" t="s">
        <v>6228</v>
      </c>
      <c r="G73" s="201"/>
      <c r="H73" s="201"/>
      <c r="I73" s="201"/>
      <c r="J73" s="201"/>
      <c r="K73" s="201"/>
    </row>
    <row r="74" spans="1:11">
      <c r="A74" s="201" t="s">
        <v>79</v>
      </c>
      <c r="B74" s="201" t="s">
        <v>44</v>
      </c>
      <c r="C74" s="201">
        <v>56</v>
      </c>
      <c r="D74" s="201"/>
      <c r="E74" s="244" t="s">
        <v>6229</v>
      </c>
      <c r="F74" s="201" t="s">
        <v>6228</v>
      </c>
      <c r="G74" s="201"/>
      <c r="H74" s="201"/>
      <c r="I74" s="201"/>
      <c r="J74" s="201"/>
      <c r="K74" s="201"/>
    </row>
    <row r="75" spans="1:11">
      <c r="A75" s="201" t="s">
        <v>79</v>
      </c>
      <c r="B75" s="201" t="s">
        <v>63</v>
      </c>
      <c r="C75" s="201">
        <v>39</v>
      </c>
      <c r="D75" s="201"/>
      <c r="E75" s="244" t="s">
        <v>6229</v>
      </c>
      <c r="F75" s="201" t="s">
        <v>6228</v>
      </c>
      <c r="G75" s="201"/>
      <c r="H75" s="201"/>
      <c r="I75" s="201"/>
      <c r="J75" s="201"/>
      <c r="K75" s="201"/>
    </row>
    <row r="76" spans="1:11">
      <c r="A76" s="201" t="s">
        <v>79</v>
      </c>
      <c r="B76" s="201" t="s">
        <v>64</v>
      </c>
      <c r="C76" s="201">
        <v>53</v>
      </c>
      <c r="D76" s="201"/>
      <c r="E76" s="244" t="s">
        <v>6229</v>
      </c>
      <c r="F76" s="201" t="s">
        <v>6228</v>
      </c>
      <c r="G76" s="201"/>
      <c r="H76" s="201"/>
      <c r="I76" s="201"/>
      <c r="J76" s="201"/>
      <c r="K76" s="201"/>
    </row>
    <row r="77" spans="1:11">
      <c r="A77" s="201" t="s">
        <v>79</v>
      </c>
      <c r="B77" s="201" t="s">
        <v>65</v>
      </c>
      <c r="C77" s="201">
        <v>26</v>
      </c>
      <c r="D77" s="201"/>
      <c r="E77" s="244" t="s">
        <v>6229</v>
      </c>
      <c r="F77" s="201" t="s">
        <v>6228</v>
      </c>
      <c r="G77" s="201"/>
      <c r="H77" s="201"/>
      <c r="I77" s="201"/>
      <c r="J77" s="201"/>
      <c r="K77" s="201"/>
    </row>
    <row r="78" spans="1:11">
      <c r="A78" s="201" t="s">
        <v>79</v>
      </c>
      <c r="B78" s="201" t="s">
        <v>46</v>
      </c>
      <c r="C78" s="201"/>
      <c r="D78" s="201">
        <v>100</v>
      </c>
      <c r="E78" s="244" t="s">
        <v>6229</v>
      </c>
      <c r="F78" s="201" t="s">
        <v>6228</v>
      </c>
      <c r="G78" s="201"/>
      <c r="H78" s="201"/>
      <c r="I78" s="201"/>
      <c r="J78" s="201"/>
      <c r="K78" s="201"/>
    </row>
    <row r="79" spans="1:11">
      <c r="A79" s="201" t="s">
        <v>98</v>
      </c>
      <c r="B79" s="201" t="s">
        <v>33</v>
      </c>
      <c r="C79" s="201">
        <v>38</v>
      </c>
      <c r="D79" s="201"/>
      <c r="E79" s="244" t="s">
        <v>6229</v>
      </c>
      <c r="F79" s="201" t="s">
        <v>6228</v>
      </c>
      <c r="G79" s="201"/>
      <c r="H79" s="201"/>
      <c r="I79" s="201"/>
      <c r="J79" s="201"/>
      <c r="K79" s="201"/>
    </row>
    <row r="80" spans="1:11">
      <c r="A80" s="201" t="s">
        <v>98</v>
      </c>
      <c r="B80" s="201" t="s">
        <v>35</v>
      </c>
      <c r="C80" s="201">
        <v>31</v>
      </c>
      <c r="D80" s="201"/>
      <c r="E80" s="244" t="s">
        <v>6229</v>
      </c>
      <c r="F80" s="201" t="s">
        <v>6228</v>
      </c>
      <c r="G80" s="201"/>
      <c r="H80" s="201"/>
      <c r="I80" s="201"/>
      <c r="J80" s="201"/>
      <c r="K80" s="201"/>
    </row>
    <row r="81" spans="1:11">
      <c r="A81" s="201" t="s">
        <v>98</v>
      </c>
      <c r="B81" s="201" t="s">
        <v>36</v>
      </c>
      <c r="C81" s="201">
        <v>26</v>
      </c>
      <c r="D81" s="201"/>
      <c r="E81" s="244" t="s">
        <v>6229</v>
      </c>
      <c r="F81" s="201" t="s">
        <v>6228</v>
      </c>
      <c r="G81" s="201"/>
      <c r="H81" s="201"/>
      <c r="I81" s="201"/>
      <c r="J81" s="201"/>
      <c r="K81" s="201"/>
    </row>
    <row r="82" spans="1:11">
      <c r="A82" s="201" t="s">
        <v>98</v>
      </c>
      <c r="B82" s="201" t="s">
        <v>38</v>
      </c>
      <c r="C82" s="201">
        <v>51</v>
      </c>
      <c r="D82" s="201"/>
      <c r="E82" s="244" t="s">
        <v>6229</v>
      </c>
      <c r="F82" s="201" t="s">
        <v>6228</v>
      </c>
      <c r="G82" s="201"/>
      <c r="H82" s="201"/>
      <c r="I82" s="201"/>
      <c r="J82" s="201"/>
      <c r="K82" s="201"/>
    </row>
    <row r="83" spans="1:11">
      <c r="A83" s="201" t="s">
        <v>98</v>
      </c>
      <c r="B83" s="201" t="s">
        <v>40</v>
      </c>
      <c r="C83" s="201">
        <v>30</v>
      </c>
      <c r="D83" s="201"/>
      <c r="E83" s="244" t="s">
        <v>6229</v>
      </c>
      <c r="F83" s="201" t="s">
        <v>6228</v>
      </c>
      <c r="G83" s="201"/>
      <c r="H83" s="201"/>
      <c r="I83" s="201"/>
      <c r="J83" s="201"/>
      <c r="K83" s="201"/>
    </row>
    <row r="84" spans="1:11">
      <c r="A84" s="201" t="s">
        <v>98</v>
      </c>
      <c r="B84" s="201" t="s">
        <v>42</v>
      </c>
      <c r="C84" s="201">
        <v>50</v>
      </c>
      <c r="D84" s="201"/>
      <c r="E84" s="244" t="s">
        <v>6229</v>
      </c>
      <c r="F84" s="201" t="s">
        <v>6228</v>
      </c>
      <c r="G84" s="201"/>
      <c r="H84" s="201"/>
      <c r="I84" s="201"/>
      <c r="J84" s="201"/>
      <c r="K84" s="201"/>
    </row>
    <row r="85" spans="1:11">
      <c r="A85" s="201" t="s">
        <v>98</v>
      </c>
      <c r="B85" s="201" t="s">
        <v>44</v>
      </c>
      <c r="C85" s="201">
        <v>56</v>
      </c>
      <c r="D85" s="201"/>
      <c r="E85" s="244" t="s">
        <v>6229</v>
      </c>
      <c r="F85" s="201" t="s">
        <v>6228</v>
      </c>
      <c r="G85" s="201"/>
      <c r="H85" s="201"/>
      <c r="I85" s="201"/>
      <c r="J85" s="201"/>
      <c r="K85" s="201"/>
    </row>
    <row r="86" spans="1:11">
      <c r="A86" s="201" t="s">
        <v>98</v>
      </c>
      <c r="B86" s="201" t="s">
        <v>63</v>
      </c>
      <c r="C86" s="201">
        <v>84</v>
      </c>
      <c r="D86" s="201"/>
      <c r="E86" s="244" t="s">
        <v>6229</v>
      </c>
      <c r="F86" s="201" t="s">
        <v>6228</v>
      </c>
      <c r="G86" s="201"/>
      <c r="H86" s="201"/>
      <c r="I86" s="201"/>
      <c r="J86" s="201"/>
      <c r="K86" s="201"/>
    </row>
    <row r="87" spans="1:11">
      <c r="A87" s="201" t="s">
        <v>98</v>
      </c>
      <c r="B87" s="201" t="s">
        <v>64</v>
      </c>
      <c r="C87" s="201">
        <v>77</v>
      </c>
      <c r="D87" s="201"/>
      <c r="E87" s="244" t="s">
        <v>6229</v>
      </c>
      <c r="F87" s="201" t="s">
        <v>6228</v>
      </c>
      <c r="G87" s="201"/>
      <c r="H87" s="201"/>
      <c r="I87" s="201"/>
      <c r="J87" s="201"/>
      <c r="K87" s="201"/>
    </row>
    <row r="88" spans="1:11">
      <c r="A88" s="201" t="s">
        <v>98</v>
      </c>
      <c r="B88" s="201" t="s">
        <v>65</v>
      </c>
      <c r="C88" s="201">
        <v>81</v>
      </c>
      <c r="D88" s="201"/>
      <c r="E88" s="244" t="s">
        <v>6229</v>
      </c>
      <c r="F88" s="201" t="s">
        <v>6228</v>
      </c>
      <c r="G88" s="201"/>
      <c r="H88" s="201"/>
      <c r="I88" s="201"/>
      <c r="J88" s="201"/>
      <c r="K88" s="201"/>
    </row>
    <row r="89" spans="1:11">
      <c r="A89" s="201" t="s">
        <v>98</v>
      </c>
      <c r="B89" s="201" t="s">
        <v>46</v>
      </c>
      <c r="C89" s="201"/>
      <c r="D89" s="201">
        <v>80</v>
      </c>
      <c r="E89" s="244" t="s">
        <v>6229</v>
      </c>
      <c r="F89" s="201" t="s">
        <v>6228</v>
      </c>
      <c r="G89" s="201"/>
      <c r="H89" s="201"/>
      <c r="I89" s="201"/>
      <c r="J89" s="201"/>
      <c r="K89" s="201"/>
    </row>
    <row r="90" spans="1:11">
      <c r="A90" s="201" t="s">
        <v>7</v>
      </c>
      <c r="B90" s="201" t="s">
        <v>10</v>
      </c>
      <c r="C90" s="201">
        <v>13</v>
      </c>
      <c r="D90" s="201">
        <v>4</v>
      </c>
      <c r="E90" s="244" t="s">
        <v>6227</v>
      </c>
      <c r="F90" s="201" t="s">
        <v>6228</v>
      </c>
      <c r="G90" s="201"/>
      <c r="H90" s="201"/>
      <c r="I90" s="201"/>
      <c r="J90" s="201"/>
      <c r="K90" s="201"/>
    </row>
    <row r="91" spans="1:11">
      <c r="A91" s="201" t="s">
        <v>7</v>
      </c>
      <c r="B91" s="201" t="s">
        <v>12</v>
      </c>
      <c r="C91" s="201">
        <v>15</v>
      </c>
      <c r="D91" s="201">
        <v>4</v>
      </c>
      <c r="E91" s="244" t="s">
        <v>6227</v>
      </c>
      <c r="F91" s="201" t="s">
        <v>6228</v>
      </c>
      <c r="G91" s="201"/>
      <c r="H91" s="201"/>
      <c r="I91" s="201"/>
      <c r="J91" s="201"/>
      <c r="K91" s="201"/>
    </row>
    <row r="92" spans="1:11">
      <c r="A92" s="201" t="s">
        <v>7</v>
      </c>
      <c r="B92" s="201" t="s">
        <v>18</v>
      </c>
      <c r="C92" s="201">
        <v>10</v>
      </c>
      <c r="D92" s="201">
        <v>4</v>
      </c>
      <c r="E92" s="244" t="s">
        <v>6227</v>
      </c>
      <c r="F92" s="201" t="s">
        <v>6228</v>
      </c>
      <c r="G92" s="201"/>
      <c r="H92" s="201"/>
      <c r="I92" s="201"/>
      <c r="J92" s="201"/>
      <c r="K92" s="201"/>
    </row>
    <row r="93" spans="1:11">
      <c r="A93" s="201" t="s">
        <v>7</v>
      </c>
      <c r="B93" s="201" t="s">
        <v>8</v>
      </c>
      <c r="C93" s="201">
        <v>15</v>
      </c>
      <c r="D93" s="201">
        <v>4</v>
      </c>
      <c r="E93" s="244" t="s">
        <v>6227</v>
      </c>
      <c r="F93" s="201" t="s">
        <v>6228</v>
      </c>
      <c r="G93" s="201"/>
      <c r="H93" s="201"/>
      <c r="I93" s="201"/>
      <c r="J93" s="201"/>
      <c r="K93" s="201"/>
    </row>
    <row r="94" spans="1:11">
      <c r="A94" s="201" t="s">
        <v>7</v>
      </c>
      <c r="B94" s="201" t="s">
        <v>16</v>
      </c>
      <c r="C94" s="201">
        <v>18</v>
      </c>
      <c r="D94" s="201">
        <v>4</v>
      </c>
      <c r="E94" s="244" t="s">
        <v>6227</v>
      </c>
      <c r="F94" s="201" t="s">
        <v>6228</v>
      </c>
      <c r="G94" s="201"/>
      <c r="H94" s="201"/>
      <c r="I94" s="201"/>
      <c r="J94" s="201"/>
      <c r="K94" s="201"/>
    </row>
    <row r="95" spans="1:11">
      <c r="A95" s="201" t="s">
        <v>7</v>
      </c>
      <c r="B95" s="201" t="s">
        <v>14</v>
      </c>
      <c r="C95" s="201"/>
      <c r="D95" s="201">
        <v>3</v>
      </c>
      <c r="E95" s="244" t="s">
        <v>6227</v>
      </c>
      <c r="F95" s="201" t="s">
        <v>6228</v>
      </c>
      <c r="G95" s="201"/>
      <c r="H95" s="201"/>
      <c r="I95" s="201"/>
      <c r="J95" s="201"/>
      <c r="K95" s="201"/>
    </row>
    <row r="96" spans="1:11">
      <c r="A96" s="201" t="s">
        <v>23</v>
      </c>
      <c r="B96" s="201" t="s">
        <v>26</v>
      </c>
      <c r="C96" s="201"/>
      <c r="D96" s="201"/>
      <c r="E96" s="244"/>
      <c r="F96" s="201"/>
      <c r="G96" s="201"/>
      <c r="H96" s="201"/>
      <c r="I96" s="201"/>
      <c r="J96" s="201"/>
      <c r="K96" s="201"/>
    </row>
    <row r="97" spans="1:11">
      <c r="A97" s="201" t="s">
        <v>23</v>
      </c>
      <c r="B97" s="201" t="s">
        <v>27</v>
      </c>
      <c r="C97" s="201"/>
      <c r="D97" s="201"/>
      <c r="E97" s="244"/>
      <c r="F97" s="201"/>
      <c r="G97" s="201"/>
      <c r="H97" s="201"/>
      <c r="I97" s="201"/>
      <c r="J97" s="201"/>
      <c r="K97" s="201"/>
    </row>
    <row r="98" spans="1:11">
      <c r="A98" s="201" t="s">
        <v>23</v>
      </c>
      <c r="B98" s="201" t="s">
        <v>28</v>
      </c>
      <c r="C98" s="201"/>
      <c r="D98" s="201"/>
      <c r="E98" s="244"/>
      <c r="F98" s="201"/>
      <c r="G98" s="201"/>
      <c r="H98" s="201"/>
      <c r="I98" s="201"/>
      <c r="J98" s="201"/>
      <c r="K98" s="201"/>
    </row>
    <row r="99" spans="1:11">
      <c r="A99" s="201" t="s">
        <v>23</v>
      </c>
      <c r="B99" s="201" t="s">
        <v>3350</v>
      </c>
      <c r="C99" s="201"/>
      <c r="D99" s="201"/>
      <c r="E99" s="244"/>
      <c r="F99" s="201"/>
      <c r="G99" s="201"/>
      <c r="H99" s="201"/>
      <c r="I99" s="201"/>
      <c r="J99" s="201"/>
      <c r="K99" s="201"/>
    </row>
    <row r="100" spans="1:11">
      <c r="A100" s="201" t="s">
        <v>23</v>
      </c>
      <c r="B100" s="201" t="s">
        <v>14</v>
      </c>
      <c r="C100" s="201">
        <v>60</v>
      </c>
      <c r="D100" s="201">
        <v>12</v>
      </c>
      <c r="E100" s="244" t="s">
        <v>6227</v>
      </c>
      <c r="F100" s="201" t="s">
        <v>6228</v>
      </c>
      <c r="G100" s="201"/>
      <c r="H100" s="201"/>
      <c r="I100" s="201"/>
      <c r="J100" s="201"/>
      <c r="K100" s="201"/>
    </row>
    <row r="101" spans="1:11">
      <c r="A101" s="201" t="s">
        <v>30</v>
      </c>
      <c r="B101" s="201" t="s">
        <v>14</v>
      </c>
      <c r="C101" s="201">
        <v>65</v>
      </c>
      <c r="D101" s="201">
        <v>25</v>
      </c>
      <c r="E101" s="244" t="s">
        <v>6227</v>
      </c>
      <c r="F101" s="201" t="s">
        <v>6228</v>
      </c>
      <c r="G101" s="201"/>
      <c r="H101" s="201"/>
      <c r="I101" s="201"/>
      <c r="J101" s="201"/>
      <c r="K101" s="201"/>
    </row>
    <row r="102" spans="1:11">
      <c r="A102" s="201" t="s">
        <v>47</v>
      </c>
      <c r="B102" s="201" t="s">
        <v>3372</v>
      </c>
      <c r="C102" s="201"/>
      <c r="D102" s="201"/>
      <c r="E102" s="244"/>
      <c r="F102" s="201"/>
      <c r="G102" s="201"/>
      <c r="H102" s="201"/>
      <c r="I102" s="201"/>
      <c r="J102" s="201"/>
      <c r="K102" s="201"/>
    </row>
    <row r="103" spans="1:11">
      <c r="A103" s="201" t="s">
        <v>47</v>
      </c>
      <c r="B103" s="201" t="s">
        <v>3369</v>
      </c>
      <c r="C103" s="201"/>
      <c r="D103" s="201"/>
      <c r="E103" s="244"/>
      <c r="F103" s="201"/>
      <c r="G103" s="201"/>
      <c r="H103" s="201"/>
      <c r="I103" s="201"/>
      <c r="J103" s="201"/>
      <c r="K103" s="201"/>
    </row>
    <row r="104" spans="1:11">
      <c r="A104" s="201" t="s">
        <v>47</v>
      </c>
      <c r="B104" s="201" t="s">
        <v>3364</v>
      </c>
      <c r="C104" s="201"/>
      <c r="D104" s="201"/>
      <c r="E104" s="244"/>
      <c r="F104" s="201"/>
      <c r="G104" s="201"/>
      <c r="H104" s="201"/>
      <c r="I104" s="201"/>
      <c r="J104" s="201"/>
      <c r="K104" s="201"/>
    </row>
    <row r="105" spans="1:11">
      <c r="A105" s="201" t="s">
        <v>47</v>
      </c>
      <c r="B105" s="201" t="s">
        <v>3374</v>
      </c>
      <c r="C105" s="201"/>
      <c r="D105" s="201"/>
      <c r="E105" s="244"/>
      <c r="F105" s="201"/>
      <c r="G105" s="201"/>
      <c r="H105" s="201"/>
      <c r="I105" s="201"/>
      <c r="J105" s="201"/>
      <c r="K105" s="201"/>
    </row>
    <row r="106" spans="1:11">
      <c r="A106" s="201" t="s">
        <v>47</v>
      </c>
      <c r="B106" s="201" t="s">
        <v>14</v>
      </c>
      <c r="C106" s="201">
        <v>84</v>
      </c>
      <c r="D106" s="201">
        <v>25</v>
      </c>
      <c r="E106" s="244" t="s">
        <v>6227</v>
      </c>
      <c r="F106" s="201" t="s">
        <v>6228</v>
      </c>
      <c r="G106" s="201"/>
      <c r="H106" s="201"/>
      <c r="I106" s="201"/>
      <c r="J106" s="201"/>
      <c r="K106" s="201"/>
    </row>
    <row r="107" spans="1:11">
      <c r="A107" s="201" t="s">
        <v>50</v>
      </c>
      <c r="B107" s="201" t="s">
        <v>26</v>
      </c>
      <c r="C107" s="201"/>
      <c r="D107" s="201"/>
      <c r="E107" s="244"/>
      <c r="F107" s="201"/>
      <c r="G107" s="201"/>
      <c r="H107" s="201"/>
      <c r="I107" s="201"/>
      <c r="J107" s="201"/>
      <c r="K107" s="201"/>
    </row>
    <row r="108" spans="1:11">
      <c r="A108" s="201" t="s">
        <v>50</v>
      </c>
      <c r="B108" s="201" t="s">
        <v>51</v>
      </c>
      <c r="C108" s="201"/>
      <c r="D108" s="201"/>
      <c r="E108" s="244"/>
      <c r="F108" s="201"/>
      <c r="G108" s="201"/>
      <c r="H108" s="201"/>
      <c r="I108" s="201"/>
      <c r="J108" s="201"/>
      <c r="K108" s="201"/>
    </row>
    <row r="109" spans="1:11">
      <c r="A109" s="201" t="s">
        <v>50</v>
      </c>
      <c r="B109" s="201" t="s">
        <v>14</v>
      </c>
      <c r="C109" s="201">
        <v>71</v>
      </c>
      <c r="D109" s="201">
        <v>21</v>
      </c>
      <c r="E109" s="244" t="s">
        <v>6227</v>
      </c>
      <c r="F109" s="201" t="s">
        <v>6228</v>
      </c>
      <c r="G109" s="201"/>
      <c r="H109" s="201"/>
      <c r="I109" s="201"/>
      <c r="J109" s="201"/>
      <c r="K109" s="201"/>
    </row>
    <row r="110" spans="1:11">
      <c r="A110" s="201" t="s">
        <v>61</v>
      </c>
      <c r="B110" s="201" t="s">
        <v>3387</v>
      </c>
      <c r="C110" s="201"/>
      <c r="D110" s="201"/>
      <c r="E110" s="244"/>
      <c r="F110" s="201"/>
      <c r="G110" s="201"/>
      <c r="H110" s="201"/>
      <c r="I110" s="201"/>
      <c r="J110" s="201"/>
      <c r="K110" s="201"/>
    </row>
    <row r="111" spans="1:11">
      <c r="A111" s="201" t="s">
        <v>61</v>
      </c>
      <c r="B111" s="201" t="s">
        <v>84</v>
      </c>
      <c r="C111" s="201"/>
      <c r="D111" s="201"/>
      <c r="E111" s="244"/>
      <c r="F111" s="201"/>
      <c r="G111" s="201"/>
      <c r="H111" s="201"/>
      <c r="I111" s="201"/>
      <c r="J111" s="201"/>
      <c r="K111" s="201"/>
    </row>
    <row r="112" spans="1:11">
      <c r="A112" s="201" t="s">
        <v>61</v>
      </c>
      <c r="B112" s="201" t="s">
        <v>75</v>
      </c>
      <c r="C112" s="201"/>
      <c r="D112" s="201"/>
      <c r="E112" s="244"/>
      <c r="F112" s="201"/>
      <c r="G112" s="201"/>
      <c r="H112" s="201"/>
      <c r="I112" s="201"/>
      <c r="J112" s="201"/>
      <c r="K112" s="201"/>
    </row>
    <row r="113" spans="1:11">
      <c r="A113" s="201" t="s">
        <v>61</v>
      </c>
      <c r="B113" s="201" t="s">
        <v>14</v>
      </c>
      <c r="C113" s="201">
        <v>67</v>
      </c>
      <c r="D113" s="201">
        <v>24</v>
      </c>
      <c r="E113" s="244" t="s">
        <v>6227</v>
      </c>
      <c r="F113" s="201" t="s">
        <v>6228</v>
      </c>
      <c r="G113" s="201"/>
      <c r="H113" s="201"/>
      <c r="I113" s="201"/>
      <c r="J113" s="201"/>
      <c r="K113" s="201"/>
    </row>
    <row r="114" spans="1:11">
      <c r="A114" s="201" t="s">
        <v>74</v>
      </c>
      <c r="B114" s="201" t="s">
        <v>51</v>
      </c>
      <c r="C114" s="201"/>
      <c r="D114" s="201"/>
      <c r="E114" s="244"/>
      <c r="F114" s="201"/>
      <c r="G114" s="201"/>
      <c r="H114" s="201"/>
      <c r="I114" s="201"/>
      <c r="J114" s="201"/>
      <c r="K114" s="201"/>
    </row>
    <row r="115" spans="1:11">
      <c r="A115" s="201" t="s">
        <v>74</v>
      </c>
      <c r="B115" s="201" t="s">
        <v>75</v>
      </c>
      <c r="C115" s="201"/>
      <c r="D115" s="201"/>
      <c r="E115" s="244"/>
      <c r="F115" s="201"/>
      <c r="G115" s="201"/>
      <c r="H115" s="201"/>
      <c r="I115" s="201"/>
      <c r="J115" s="201"/>
      <c r="K115" s="201"/>
    </row>
    <row r="116" spans="1:11">
      <c r="A116" s="201" t="s">
        <v>74</v>
      </c>
      <c r="B116" s="201" t="s">
        <v>54</v>
      </c>
      <c r="C116" s="201"/>
      <c r="D116" s="201"/>
      <c r="E116" s="244"/>
      <c r="F116" s="201"/>
      <c r="G116" s="201"/>
      <c r="H116" s="201"/>
      <c r="I116" s="201"/>
      <c r="J116" s="201"/>
      <c r="K116" s="201"/>
    </row>
    <row r="117" spans="1:11">
      <c r="A117" s="201" t="s">
        <v>74</v>
      </c>
      <c r="B117" s="201" t="s">
        <v>76</v>
      </c>
      <c r="C117" s="201"/>
      <c r="D117" s="201"/>
      <c r="E117" s="244"/>
      <c r="F117" s="201"/>
      <c r="G117" s="201"/>
      <c r="H117" s="201"/>
      <c r="I117" s="201"/>
      <c r="J117" s="201"/>
      <c r="K117" s="201"/>
    </row>
    <row r="118" spans="1:11">
      <c r="A118" s="201" t="s">
        <v>74</v>
      </c>
      <c r="B118" s="201" t="s">
        <v>14</v>
      </c>
      <c r="C118" s="201">
        <v>70</v>
      </c>
      <c r="D118" s="201">
        <v>24</v>
      </c>
      <c r="E118" s="244" t="s">
        <v>6227</v>
      </c>
      <c r="F118" s="201" t="s">
        <v>6228</v>
      </c>
      <c r="G118" s="201"/>
      <c r="H118" s="201"/>
      <c r="I118" s="201"/>
      <c r="J118" s="201"/>
      <c r="K118" s="201"/>
    </row>
    <row r="119" spans="1:11">
      <c r="A119" s="201" t="s">
        <v>82</v>
      </c>
      <c r="B119" s="201" t="s">
        <v>83</v>
      </c>
      <c r="C119" s="201">
        <v>17</v>
      </c>
      <c r="D119" s="201">
        <v>4</v>
      </c>
      <c r="E119" s="244" t="s">
        <v>6227</v>
      </c>
      <c r="F119" s="201" t="s">
        <v>6228</v>
      </c>
      <c r="G119" s="201"/>
      <c r="H119" s="201"/>
      <c r="I119" s="201"/>
      <c r="J119" s="201"/>
      <c r="K119" s="201"/>
    </row>
    <row r="120" spans="1:11">
      <c r="A120" s="201" t="s">
        <v>82</v>
      </c>
      <c r="B120" s="201" t="s">
        <v>85</v>
      </c>
      <c r="C120" s="201">
        <v>16</v>
      </c>
      <c r="D120" s="201">
        <v>5</v>
      </c>
      <c r="E120" s="244" t="s">
        <v>6227</v>
      </c>
      <c r="F120" s="201" t="s">
        <v>6228</v>
      </c>
      <c r="G120" s="201"/>
      <c r="H120" s="201"/>
      <c r="I120" s="201"/>
      <c r="J120" s="201"/>
      <c r="K120" s="201"/>
    </row>
    <row r="121" spans="1:11">
      <c r="A121" s="201" t="s">
        <v>82</v>
      </c>
      <c r="B121" s="201" t="s">
        <v>86</v>
      </c>
      <c r="C121" s="201">
        <v>14</v>
      </c>
      <c r="D121" s="201">
        <v>5</v>
      </c>
      <c r="E121" s="244" t="s">
        <v>6227</v>
      </c>
      <c r="F121" s="201" t="s">
        <v>6228</v>
      </c>
      <c r="G121" s="201"/>
      <c r="H121" s="201"/>
      <c r="I121" s="201"/>
      <c r="J121" s="201"/>
      <c r="K121" s="201"/>
    </row>
    <row r="122" spans="1:11">
      <c r="A122" s="201" t="s">
        <v>82</v>
      </c>
      <c r="B122" s="201" t="s">
        <v>84</v>
      </c>
      <c r="C122" s="201">
        <v>20</v>
      </c>
      <c r="D122" s="201">
        <v>4</v>
      </c>
      <c r="E122" s="244" t="s">
        <v>6227</v>
      </c>
      <c r="F122" s="201" t="s">
        <v>6228</v>
      </c>
      <c r="G122" s="201"/>
      <c r="H122" s="201"/>
      <c r="I122" s="201"/>
      <c r="J122" s="201"/>
      <c r="K122" s="201"/>
    </row>
    <row r="123" spans="1:11">
      <c r="A123" s="201" t="s">
        <v>82</v>
      </c>
      <c r="B123" s="201" t="s">
        <v>14</v>
      </c>
      <c r="C123" s="201"/>
      <c r="D123" s="201">
        <v>3</v>
      </c>
      <c r="E123" s="244" t="s">
        <v>6227</v>
      </c>
      <c r="F123" s="201" t="s">
        <v>6228</v>
      </c>
      <c r="G123" s="201"/>
      <c r="H123" s="201"/>
      <c r="I123" s="201"/>
      <c r="J123" s="201"/>
      <c r="K123" s="201"/>
    </row>
    <row r="124" spans="1:11">
      <c r="A124" s="201" t="s">
        <v>87</v>
      </c>
      <c r="B124" s="201" t="s">
        <v>3044</v>
      </c>
      <c r="C124" s="201"/>
      <c r="D124" s="201"/>
      <c r="E124" s="244"/>
      <c r="F124" s="201"/>
      <c r="G124" s="201"/>
      <c r="H124" s="201"/>
      <c r="I124" s="201"/>
      <c r="J124" s="201"/>
      <c r="K124" s="201"/>
    </row>
    <row r="125" spans="1:11">
      <c r="A125" s="201" t="s">
        <v>87</v>
      </c>
      <c r="B125" s="201" t="s">
        <v>89</v>
      </c>
      <c r="C125" s="201"/>
      <c r="D125" s="201"/>
      <c r="E125" s="244"/>
      <c r="F125" s="201"/>
      <c r="G125" s="201"/>
      <c r="H125" s="201"/>
      <c r="I125" s="201"/>
      <c r="J125" s="201"/>
      <c r="K125" s="201"/>
    </row>
    <row r="126" spans="1:11">
      <c r="A126" s="201" t="s">
        <v>87</v>
      </c>
      <c r="B126" s="201" t="s">
        <v>3421</v>
      </c>
      <c r="C126" s="201"/>
      <c r="D126" s="201"/>
      <c r="E126" s="244"/>
      <c r="F126" s="201"/>
      <c r="G126" s="201"/>
      <c r="H126" s="201"/>
      <c r="I126" s="201"/>
      <c r="J126" s="201"/>
      <c r="K126" s="201"/>
    </row>
    <row r="127" spans="1:11">
      <c r="A127" s="201" t="s">
        <v>87</v>
      </c>
      <c r="B127" s="201" t="s">
        <v>4485</v>
      </c>
      <c r="C127" s="201"/>
      <c r="D127" s="201"/>
      <c r="E127" s="244"/>
      <c r="F127" s="201"/>
      <c r="G127" s="201"/>
      <c r="H127" s="201"/>
      <c r="I127" s="201"/>
      <c r="J127" s="201"/>
      <c r="K127" s="201"/>
    </row>
    <row r="128" spans="1:11">
      <c r="A128" s="201" t="s">
        <v>87</v>
      </c>
      <c r="B128" s="201" t="s">
        <v>4685</v>
      </c>
      <c r="C128" s="201"/>
      <c r="D128" s="201"/>
      <c r="E128" s="244"/>
      <c r="F128" s="201"/>
      <c r="G128" s="201"/>
      <c r="H128" s="201"/>
      <c r="I128" s="201"/>
      <c r="J128" s="201"/>
      <c r="K128" s="201"/>
    </row>
    <row r="129" spans="1:11">
      <c r="A129" s="201" t="s">
        <v>87</v>
      </c>
      <c r="B129" s="201" t="s">
        <v>3041</v>
      </c>
      <c r="C129" s="201"/>
      <c r="D129" s="201"/>
      <c r="E129" s="244"/>
      <c r="F129" s="201"/>
      <c r="G129" s="201"/>
      <c r="H129" s="201"/>
      <c r="I129" s="201"/>
      <c r="J129" s="201"/>
      <c r="K129" s="201"/>
    </row>
    <row r="130" spans="1:11">
      <c r="A130" s="201" t="s">
        <v>87</v>
      </c>
      <c r="B130" s="201" t="s">
        <v>86</v>
      </c>
      <c r="C130" s="201"/>
      <c r="D130" s="201"/>
      <c r="E130" s="244"/>
      <c r="F130" s="201"/>
      <c r="G130" s="201"/>
      <c r="H130" s="201"/>
      <c r="I130" s="201"/>
      <c r="J130" s="201"/>
      <c r="K130" s="201"/>
    </row>
    <row r="131" spans="1:11">
      <c r="A131" s="201" t="s">
        <v>87</v>
      </c>
      <c r="B131" s="201" t="s">
        <v>14</v>
      </c>
      <c r="C131" s="201">
        <v>125</v>
      </c>
      <c r="D131" s="201">
        <v>38</v>
      </c>
      <c r="E131" s="244" t="s">
        <v>6227</v>
      </c>
      <c r="F131" s="201" t="s">
        <v>6228</v>
      </c>
      <c r="G131" s="201"/>
      <c r="H131" s="201"/>
      <c r="I131" s="201"/>
      <c r="J131" s="201"/>
      <c r="K131" s="201"/>
    </row>
    <row r="132" spans="1:11">
      <c r="A132" s="201" t="s">
        <v>88</v>
      </c>
      <c r="B132" s="201" t="s">
        <v>89</v>
      </c>
      <c r="C132" s="201">
        <v>24</v>
      </c>
      <c r="D132" s="201">
        <v>5</v>
      </c>
      <c r="E132" s="244" t="s">
        <v>6227</v>
      </c>
      <c r="F132" s="201" t="s">
        <v>6228</v>
      </c>
      <c r="G132" s="201"/>
      <c r="H132" s="201"/>
      <c r="I132" s="201"/>
      <c r="J132" s="201"/>
      <c r="K132" s="201"/>
    </row>
    <row r="133" spans="1:11">
      <c r="A133" s="201" t="s">
        <v>88</v>
      </c>
      <c r="B133" s="201" t="s">
        <v>90</v>
      </c>
      <c r="C133" s="201">
        <v>24</v>
      </c>
      <c r="D133" s="201">
        <v>4</v>
      </c>
      <c r="E133" s="244" t="s">
        <v>6227</v>
      </c>
      <c r="F133" s="201" t="s">
        <v>6228</v>
      </c>
      <c r="G133" s="201"/>
      <c r="H133" s="201"/>
      <c r="I133" s="201"/>
      <c r="J133" s="201"/>
      <c r="K133" s="201"/>
    </row>
    <row r="134" spans="1:11">
      <c r="A134" s="201" t="s">
        <v>88</v>
      </c>
      <c r="B134" s="201" t="s">
        <v>92</v>
      </c>
      <c r="C134" s="201">
        <v>14</v>
      </c>
      <c r="D134" s="201">
        <v>4</v>
      </c>
      <c r="E134" s="244" t="s">
        <v>6227</v>
      </c>
      <c r="F134" s="201" t="s">
        <v>6228</v>
      </c>
      <c r="G134" s="201"/>
      <c r="H134" s="201"/>
      <c r="I134" s="201"/>
      <c r="J134" s="201"/>
      <c r="K134" s="201"/>
    </row>
    <row r="135" spans="1:11">
      <c r="A135" s="201" t="s">
        <v>88</v>
      </c>
      <c r="B135" s="201" t="s">
        <v>91</v>
      </c>
      <c r="C135" s="201">
        <v>15</v>
      </c>
      <c r="D135" s="201">
        <v>4</v>
      </c>
      <c r="E135" s="244" t="s">
        <v>6227</v>
      </c>
      <c r="F135" s="201" t="s">
        <v>6228</v>
      </c>
      <c r="G135" s="201"/>
      <c r="H135" s="201"/>
      <c r="I135" s="201"/>
      <c r="J135" s="201"/>
      <c r="K135" s="201"/>
    </row>
    <row r="136" spans="1:11">
      <c r="A136" s="201" t="s">
        <v>88</v>
      </c>
      <c r="B136" s="201" t="s">
        <v>14</v>
      </c>
      <c r="C136" s="201"/>
      <c r="D136" s="201">
        <v>7</v>
      </c>
      <c r="E136" s="244" t="s">
        <v>6227</v>
      </c>
      <c r="F136" s="201" t="s">
        <v>6228</v>
      </c>
      <c r="G136" s="201"/>
      <c r="H136" s="201"/>
      <c r="I136" s="201"/>
      <c r="J136" s="201"/>
      <c r="K136" s="201"/>
    </row>
    <row r="137" spans="1:11">
      <c r="A137" s="201" t="s">
        <v>93</v>
      </c>
      <c r="B137" s="201" t="s">
        <v>94</v>
      </c>
      <c r="C137" s="201">
        <v>15</v>
      </c>
      <c r="D137" s="201">
        <v>4</v>
      </c>
      <c r="E137" s="244" t="s">
        <v>6227</v>
      </c>
      <c r="F137" s="201" t="s">
        <v>6228</v>
      </c>
      <c r="G137" s="201"/>
      <c r="H137" s="201"/>
      <c r="I137" s="201"/>
      <c r="J137" s="201"/>
      <c r="K137" s="201"/>
    </row>
    <row r="138" spans="1:11">
      <c r="A138" s="201" t="s">
        <v>93</v>
      </c>
      <c r="B138" s="201" t="s">
        <v>95</v>
      </c>
      <c r="C138" s="201">
        <v>10</v>
      </c>
      <c r="D138" s="201">
        <v>4</v>
      </c>
      <c r="E138" s="244" t="s">
        <v>6227</v>
      </c>
      <c r="F138" s="201" t="s">
        <v>6228</v>
      </c>
      <c r="G138" s="201"/>
      <c r="H138" s="201"/>
      <c r="I138" s="201"/>
      <c r="J138" s="201"/>
      <c r="K138" s="201"/>
    </row>
    <row r="139" spans="1:11">
      <c r="A139" s="201" t="s">
        <v>93</v>
      </c>
      <c r="B139" s="201" t="s">
        <v>97</v>
      </c>
      <c r="C139" s="201">
        <v>24</v>
      </c>
      <c r="D139" s="201">
        <v>5</v>
      </c>
      <c r="E139" s="244" t="s">
        <v>6227</v>
      </c>
      <c r="F139" s="201" t="s">
        <v>6228</v>
      </c>
      <c r="G139" s="201"/>
      <c r="H139" s="201"/>
      <c r="I139" s="201"/>
      <c r="J139" s="201"/>
      <c r="K139" s="201"/>
    </row>
    <row r="140" spans="1:11">
      <c r="A140" s="201" t="s">
        <v>93</v>
      </c>
      <c r="B140" s="201" t="s">
        <v>96</v>
      </c>
      <c r="C140" s="201">
        <v>21</v>
      </c>
      <c r="D140" s="201">
        <v>6</v>
      </c>
      <c r="E140" s="244" t="s">
        <v>6227</v>
      </c>
      <c r="F140" s="201" t="s">
        <v>6228</v>
      </c>
      <c r="G140" s="201"/>
      <c r="H140" s="201"/>
      <c r="I140" s="201"/>
      <c r="J140" s="201"/>
      <c r="K140" s="201"/>
    </row>
    <row r="141" spans="1:11">
      <c r="A141" s="201" t="s">
        <v>93</v>
      </c>
      <c r="B141" s="201" t="s">
        <v>14</v>
      </c>
      <c r="C141" s="201"/>
      <c r="D141" s="201"/>
      <c r="E141" s="244"/>
      <c r="F141" s="201"/>
      <c r="G141" s="201"/>
      <c r="H141" s="201"/>
      <c r="I141" s="201"/>
      <c r="J141" s="201"/>
      <c r="K141" s="201"/>
    </row>
    <row r="142" spans="1:11">
      <c r="A142" s="201" t="s">
        <v>99</v>
      </c>
      <c r="B142" s="201" t="s">
        <v>100</v>
      </c>
      <c r="C142" s="201">
        <v>26</v>
      </c>
      <c r="D142" s="201">
        <v>7</v>
      </c>
      <c r="E142" s="244" t="s">
        <v>6230</v>
      </c>
      <c r="F142" s="201" t="s">
        <v>6228</v>
      </c>
      <c r="G142" s="201"/>
      <c r="H142" s="201"/>
      <c r="I142" s="201"/>
      <c r="J142" s="201"/>
      <c r="K142" s="201"/>
    </row>
    <row r="143" spans="1:11">
      <c r="A143" s="201" t="s">
        <v>99</v>
      </c>
      <c r="B143" s="201" t="s">
        <v>101</v>
      </c>
      <c r="C143" s="201">
        <v>25</v>
      </c>
      <c r="D143" s="201">
        <v>6</v>
      </c>
      <c r="E143" s="244" t="s">
        <v>6230</v>
      </c>
      <c r="F143" s="201" t="s">
        <v>6228</v>
      </c>
      <c r="G143" s="201"/>
      <c r="H143" s="201"/>
      <c r="I143" s="201"/>
      <c r="J143" s="201"/>
      <c r="K143" s="201"/>
    </row>
    <row r="144" spans="1:11">
      <c r="A144" s="201" t="s">
        <v>99</v>
      </c>
      <c r="B144" s="201" t="s">
        <v>102</v>
      </c>
      <c r="C144" s="201">
        <v>11</v>
      </c>
      <c r="D144" s="201">
        <v>6</v>
      </c>
      <c r="E144" s="244" t="s">
        <v>6230</v>
      </c>
      <c r="F144" s="201" t="s">
        <v>6228</v>
      </c>
      <c r="G144" s="201"/>
      <c r="H144" s="201"/>
      <c r="I144" s="201"/>
      <c r="J144" s="201"/>
      <c r="K144" s="201"/>
    </row>
    <row r="145" spans="1:11">
      <c r="A145" s="201" t="s">
        <v>99</v>
      </c>
      <c r="B145" s="201" t="s">
        <v>103</v>
      </c>
      <c r="C145" s="201">
        <v>7</v>
      </c>
      <c r="D145" s="201">
        <v>4</v>
      </c>
      <c r="E145" s="244" t="s">
        <v>6230</v>
      </c>
      <c r="F145" s="201" t="s">
        <v>6228</v>
      </c>
      <c r="G145" s="201"/>
      <c r="H145" s="201"/>
      <c r="I145" s="201"/>
      <c r="J145" s="201"/>
      <c r="K145" s="201"/>
    </row>
    <row r="146" spans="1:11">
      <c r="A146" s="201" t="s">
        <v>99</v>
      </c>
      <c r="B146" s="201" t="s">
        <v>14</v>
      </c>
      <c r="C146" s="201"/>
      <c r="D146" s="201">
        <v>7</v>
      </c>
      <c r="E146" s="244" t="s">
        <v>6230</v>
      </c>
      <c r="F146" s="201" t="s">
        <v>6228</v>
      </c>
      <c r="G146" s="201"/>
      <c r="H146" s="201"/>
      <c r="I146" s="201"/>
      <c r="J146" s="201"/>
      <c r="K146" s="201"/>
    </row>
    <row r="147" spans="1:11" ht="15.95">
      <c r="A147" s="201" t="s">
        <v>20</v>
      </c>
      <c r="B147" s="201" t="s">
        <v>21</v>
      </c>
      <c r="C147" s="245">
        <v>69</v>
      </c>
      <c r="D147" s="201"/>
      <c r="E147" s="244" t="s">
        <v>6227</v>
      </c>
      <c r="F147" s="201" t="s">
        <v>6228</v>
      </c>
      <c r="G147" s="201"/>
      <c r="H147" s="201"/>
      <c r="I147" s="201"/>
      <c r="J147" s="201"/>
      <c r="K147" s="201"/>
    </row>
    <row r="148" spans="1:11">
      <c r="A148" s="201" t="s">
        <v>59</v>
      </c>
      <c r="B148" s="201" t="s">
        <v>21</v>
      </c>
      <c r="C148" s="201">
        <v>137</v>
      </c>
      <c r="D148" s="201"/>
      <c r="E148" s="244" t="s">
        <v>6227</v>
      </c>
      <c r="F148" s="201" t="s">
        <v>6228</v>
      </c>
      <c r="G148" s="201"/>
      <c r="H148" s="201"/>
      <c r="I148" s="201"/>
      <c r="J148" s="201"/>
      <c r="K148" s="201"/>
    </row>
    <row r="149" spans="1:11">
      <c r="A149" s="201" t="s">
        <v>49</v>
      </c>
      <c r="B149" s="201" t="s">
        <v>21</v>
      </c>
      <c r="C149" s="201">
        <v>90</v>
      </c>
      <c r="D149" s="201"/>
      <c r="E149" s="244" t="s">
        <v>6227</v>
      </c>
      <c r="F149" s="201" t="s">
        <v>6228</v>
      </c>
      <c r="G149" s="201"/>
      <c r="H149" s="201"/>
      <c r="I149" s="201"/>
      <c r="J149" s="201"/>
      <c r="K149" s="201"/>
    </row>
    <row r="150" spans="1:11">
      <c r="A150" s="201" t="s">
        <v>68</v>
      </c>
      <c r="B150" s="201" t="s">
        <v>21</v>
      </c>
      <c r="C150" s="201">
        <v>103</v>
      </c>
      <c r="D150" s="201"/>
      <c r="E150" s="244" t="s">
        <v>6227</v>
      </c>
      <c r="F150" s="201" t="s">
        <v>6228</v>
      </c>
      <c r="G150" s="201"/>
      <c r="H150" s="201"/>
      <c r="I150" s="201"/>
      <c r="J150" s="201"/>
      <c r="K150" s="201"/>
    </row>
    <row r="151" spans="1:11">
      <c r="A151" s="201" t="s">
        <v>72</v>
      </c>
      <c r="B151" s="201" t="s">
        <v>21</v>
      </c>
      <c r="C151" s="201">
        <v>130</v>
      </c>
      <c r="D151" s="201"/>
      <c r="E151" s="244" t="s">
        <v>6227</v>
      </c>
      <c r="F151" s="201" t="s">
        <v>6228</v>
      </c>
      <c r="G151" s="201"/>
      <c r="H151" s="201"/>
      <c r="I151" s="201"/>
      <c r="J151" s="201"/>
      <c r="K151" s="201"/>
    </row>
    <row r="152" spans="1:11">
      <c r="A152" s="201" t="s">
        <v>67</v>
      </c>
      <c r="B152" s="201" t="s">
        <v>21</v>
      </c>
      <c r="C152" s="201">
        <v>120</v>
      </c>
      <c r="D152" s="201"/>
      <c r="E152" s="244" t="s">
        <v>6227</v>
      </c>
      <c r="F152" s="201" t="s">
        <v>6228</v>
      </c>
      <c r="G152" s="201"/>
      <c r="H152" s="201"/>
      <c r="I152" s="201"/>
      <c r="J152" s="201"/>
      <c r="K152" s="201"/>
    </row>
    <row r="153" spans="1:11">
      <c r="A153" s="201" t="s">
        <v>80</v>
      </c>
      <c r="B153" s="201" t="s">
        <v>21</v>
      </c>
      <c r="C153" s="201">
        <v>142</v>
      </c>
      <c r="D153" s="201"/>
      <c r="E153" s="244" t="s">
        <v>6227</v>
      </c>
      <c r="F153" s="201" t="s">
        <v>6228</v>
      </c>
      <c r="G153" s="201"/>
      <c r="H153" s="201"/>
      <c r="I153" s="201"/>
      <c r="J153" s="201"/>
      <c r="K153" s="201"/>
    </row>
    <row r="154" spans="1:11" ht="15.95">
      <c r="A154" s="201" t="s">
        <v>57</v>
      </c>
      <c r="B154" s="201" t="s">
        <v>21</v>
      </c>
      <c r="C154" s="245">
        <v>87</v>
      </c>
      <c r="D154" s="201"/>
      <c r="E154" s="244" t="s">
        <v>6227</v>
      </c>
      <c r="F154" s="201" t="s">
        <v>6228</v>
      </c>
      <c r="G154" s="201"/>
      <c r="H154" s="201"/>
      <c r="I154" s="201"/>
      <c r="J154" s="201"/>
      <c r="K154" s="201"/>
    </row>
    <row r="155" spans="1:11">
      <c r="A155" s="201" t="s">
        <v>74</v>
      </c>
      <c r="B155" s="201" t="s">
        <v>54</v>
      </c>
      <c r="C155" s="201">
        <v>15</v>
      </c>
      <c r="D155" s="201">
        <v>5</v>
      </c>
      <c r="E155" s="244" t="s">
        <v>6231</v>
      </c>
      <c r="F155" s="201" t="s">
        <v>6228</v>
      </c>
      <c r="G155" s="201"/>
      <c r="H155" s="201"/>
      <c r="I155" s="201"/>
      <c r="J155" s="201"/>
      <c r="K155" s="201"/>
    </row>
    <row r="156" spans="1:11">
      <c r="A156" s="201" t="s">
        <v>74</v>
      </c>
      <c r="B156" s="201" t="s">
        <v>76</v>
      </c>
      <c r="C156" s="201">
        <v>17</v>
      </c>
      <c r="D156" s="201">
        <v>5</v>
      </c>
      <c r="E156" s="244" t="s">
        <v>6231</v>
      </c>
      <c r="F156" s="201" t="s">
        <v>6228</v>
      </c>
      <c r="G156" s="201"/>
      <c r="H156" s="201"/>
      <c r="I156" s="201"/>
      <c r="J156" s="201"/>
      <c r="K156" s="201"/>
    </row>
    <row r="157" spans="1:11">
      <c r="A157" s="201" t="s">
        <v>74</v>
      </c>
      <c r="B157" s="201" t="s">
        <v>51</v>
      </c>
      <c r="C157" s="201">
        <v>25</v>
      </c>
      <c r="D157" s="201">
        <v>5</v>
      </c>
      <c r="E157" s="244" t="s">
        <v>6231</v>
      </c>
      <c r="F157" s="201" t="s">
        <v>6228</v>
      </c>
      <c r="G157" s="201"/>
      <c r="H157" s="201"/>
      <c r="I157" s="201"/>
      <c r="J157" s="201"/>
      <c r="K157" s="201"/>
    </row>
    <row r="158" spans="1:11">
      <c r="A158" s="201" t="s">
        <v>74</v>
      </c>
      <c r="B158" s="201" t="s">
        <v>78</v>
      </c>
      <c r="C158" s="201"/>
      <c r="D158" s="201">
        <v>2</v>
      </c>
      <c r="E158" s="244" t="s">
        <v>6231</v>
      </c>
      <c r="F158" s="201" t="s">
        <v>6228</v>
      </c>
      <c r="G158" s="201"/>
      <c r="H158" s="201"/>
      <c r="I158" s="201"/>
      <c r="J158" s="201"/>
      <c r="K158" s="201"/>
    </row>
    <row r="159" spans="1:11">
      <c r="A159" s="201" t="s">
        <v>74</v>
      </c>
      <c r="B159" s="201" t="s">
        <v>77</v>
      </c>
      <c r="C159" s="201"/>
      <c r="D159" s="201">
        <v>2</v>
      </c>
      <c r="E159" s="244" t="s">
        <v>6231</v>
      </c>
      <c r="F159" s="201" t="s">
        <v>6228</v>
      </c>
      <c r="G159" s="201"/>
      <c r="H159" s="201"/>
      <c r="I159" s="201"/>
      <c r="J159" s="201"/>
      <c r="K159" s="201"/>
    </row>
    <row r="160" spans="1:11">
      <c r="A160" s="201" t="s">
        <v>74</v>
      </c>
      <c r="B160" s="201" t="s">
        <v>75</v>
      </c>
      <c r="C160" s="201">
        <v>20</v>
      </c>
      <c r="D160" s="201">
        <v>5</v>
      </c>
      <c r="E160" s="244" t="s">
        <v>6231</v>
      </c>
      <c r="F160" s="201" t="s">
        <v>6228</v>
      </c>
      <c r="G160" s="201"/>
      <c r="H160" s="201"/>
      <c r="I160" s="201"/>
      <c r="J160" s="201"/>
      <c r="K160" s="201"/>
    </row>
    <row r="161" spans="1:11">
      <c r="A161" s="201" t="s">
        <v>50</v>
      </c>
      <c r="B161" s="201" t="s">
        <v>26</v>
      </c>
      <c r="C161" s="201">
        <v>22</v>
      </c>
      <c r="D161" s="201">
        <v>4</v>
      </c>
      <c r="E161" s="244" t="s">
        <v>6231</v>
      </c>
      <c r="F161" s="201" t="s">
        <v>6232</v>
      </c>
      <c r="G161" s="201"/>
      <c r="H161" s="201"/>
      <c r="I161" s="201"/>
      <c r="J161" s="201"/>
      <c r="K161" s="201"/>
    </row>
    <row r="162" spans="1:11">
      <c r="A162" s="201" t="s">
        <v>50</v>
      </c>
      <c r="B162" s="201" t="s">
        <v>51</v>
      </c>
      <c r="C162" s="201">
        <v>20</v>
      </c>
      <c r="D162" s="201">
        <v>4</v>
      </c>
      <c r="E162" s="244" t="s">
        <v>6231</v>
      </c>
      <c r="F162" s="201" t="s">
        <v>6232</v>
      </c>
      <c r="G162" s="201"/>
      <c r="H162" s="201"/>
      <c r="I162" s="201"/>
      <c r="J162" s="201"/>
      <c r="K162" s="201"/>
    </row>
    <row r="163" spans="1:11">
      <c r="A163" s="201" t="s">
        <v>50</v>
      </c>
      <c r="B163" s="201" t="s">
        <v>54</v>
      </c>
      <c r="C163" s="201">
        <v>16</v>
      </c>
      <c r="D163" s="201">
        <v>4</v>
      </c>
      <c r="E163" s="244" t="s">
        <v>6231</v>
      </c>
      <c r="F163" s="201" t="s">
        <v>6233</v>
      </c>
      <c r="G163" s="201"/>
      <c r="H163" s="201"/>
      <c r="I163" s="201"/>
      <c r="J163" s="201"/>
      <c r="K163" s="201"/>
    </row>
    <row r="164" spans="1:11">
      <c r="A164" s="201" t="s">
        <v>50</v>
      </c>
      <c r="B164" s="201" t="s">
        <v>53</v>
      </c>
      <c r="C164" s="201">
        <v>13</v>
      </c>
      <c r="D164" s="201">
        <v>4</v>
      </c>
      <c r="E164" s="244" t="s">
        <v>6231</v>
      </c>
      <c r="F164" s="201" t="s">
        <v>6233</v>
      </c>
      <c r="G164" s="201"/>
      <c r="H164" s="201"/>
      <c r="I164" s="201"/>
      <c r="J164" s="201"/>
      <c r="K164" s="201"/>
    </row>
    <row r="165" spans="1:11">
      <c r="A165" s="201" t="s">
        <v>50</v>
      </c>
      <c r="B165" s="201" t="s">
        <v>56</v>
      </c>
      <c r="C165" s="201"/>
      <c r="D165" s="201">
        <v>5</v>
      </c>
      <c r="E165" s="244" t="s">
        <v>6231</v>
      </c>
      <c r="F165" s="201" t="s">
        <v>6234</v>
      </c>
      <c r="G165" s="201"/>
      <c r="H165" s="201"/>
      <c r="I165" s="201"/>
      <c r="J165" s="201"/>
      <c r="K165" s="201"/>
    </row>
    <row r="166" spans="1:11">
      <c r="A166" s="201" t="s">
        <v>87</v>
      </c>
      <c r="B166" s="201" t="s">
        <v>14</v>
      </c>
      <c r="C166" s="201">
        <v>125</v>
      </c>
      <c r="D166" s="201">
        <v>38</v>
      </c>
      <c r="E166" s="244" t="s">
        <v>6227</v>
      </c>
      <c r="F166" s="201" t="s">
        <v>6235</v>
      </c>
      <c r="G166" s="201"/>
      <c r="H166" s="201"/>
      <c r="I166" s="201"/>
      <c r="J166" s="201"/>
      <c r="K166" s="201"/>
    </row>
    <row r="167" spans="1:11">
      <c r="A167" s="201" t="s">
        <v>87</v>
      </c>
      <c r="B167" s="201" t="s">
        <v>14</v>
      </c>
      <c r="C167" s="201">
        <v>137</v>
      </c>
      <c r="D167" s="201">
        <v>38</v>
      </c>
      <c r="E167" s="244" t="s">
        <v>6236</v>
      </c>
      <c r="F167" s="201" t="s">
        <v>6235</v>
      </c>
      <c r="G167" s="201"/>
      <c r="H167" s="201"/>
      <c r="I167" s="201"/>
      <c r="J167" s="201"/>
      <c r="K167" s="201"/>
    </row>
    <row r="168" spans="1:11">
      <c r="A168" s="201" t="s">
        <v>87</v>
      </c>
      <c r="B168" s="201" t="s">
        <v>14</v>
      </c>
      <c r="C168" s="201">
        <v>144</v>
      </c>
      <c r="D168" s="201">
        <v>45</v>
      </c>
      <c r="E168" s="244" t="s">
        <v>6230</v>
      </c>
      <c r="F168" s="201" t="s">
        <v>6235</v>
      </c>
      <c r="G168" s="201"/>
      <c r="H168" s="201"/>
      <c r="I168" s="201"/>
      <c r="J168" s="201"/>
      <c r="K168" s="201"/>
    </row>
    <row r="169" spans="1:11">
      <c r="A169" s="201" t="s">
        <v>87</v>
      </c>
      <c r="B169" s="201" t="s">
        <v>14</v>
      </c>
      <c r="C169" s="201">
        <v>152</v>
      </c>
      <c r="D169" s="201">
        <v>45</v>
      </c>
      <c r="E169" s="244" t="s">
        <v>6237</v>
      </c>
      <c r="F169" s="201" t="s">
        <v>6235</v>
      </c>
      <c r="G169" s="201"/>
      <c r="H169" s="201"/>
      <c r="I169" s="201"/>
      <c r="J169" s="201"/>
      <c r="K169" s="201"/>
    </row>
    <row r="170" spans="1:11">
      <c r="A170" s="201" t="s">
        <v>7</v>
      </c>
      <c r="B170" s="201" t="s">
        <v>14</v>
      </c>
      <c r="C170" s="201">
        <v>0</v>
      </c>
      <c r="D170" s="201">
        <v>0</v>
      </c>
      <c r="E170" s="244" t="s">
        <v>6238</v>
      </c>
      <c r="F170" s="201" t="s">
        <v>6239</v>
      </c>
      <c r="G170" s="201"/>
      <c r="H170" s="201"/>
      <c r="I170" s="201"/>
      <c r="J170" s="201"/>
      <c r="K170" s="201"/>
    </row>
    <row r="171" spans="1:11">
      <c r="A171" s="201" t="s">
        <v>50</v>
      </c>
      <c r="B171" s="201" t="s">
        <v>14</v>
      </c>
      <c r="C171" s="201">
        <v>0</v>
      </c>
      <c r="D171" s="201">
        <v>0</v>
      </c>
      <c r="E171" s="244" t="s">
        <v>6227</v>
      </c>
      <c r="F171" s="201" t="s">
        <v>6239</v>
      </c>
      <c r="G171" s="201"/>
      <c r="H171" s="201"/>
      <c r="I171" s="201"/>
      <c r="J171" s="201"/>
      <c r="K171" s="201"/>
    </row>
    <row r="172" spans="1:11">
      <c r="A172" s="201" t="s">
        <v>74</v>
      </c>
      <c r="B172" s="201" t="s">
        <v>14</v>
      </c>
      <c r="C172" s="201">
        <v>0</v>
      </c>
      <c r="D172" s="201">
        <v>0</v>
      </c>
      <c r="E172" s="244" t="s">
        <v>6240</v>
      </c>
      <c r="F172" s="201" t="s">
        <v>6239</v>
      </c>
      <c r="G172" s="201"/>
      <c r="H172" s="201"/>
      <c r="I172" s="201"/>
      <c r="J172" s="201"/>
      <c r="K172" s="201"/>
    </row>
    <row r="173" spans="1:11">
      <c r="A173" s="201" t="s">
        <v>82</v>
      </c>
      <c r="B173" s="201" t="s">
        <v>14</v>
      </c>
      <c r="C173" s="201">
        <v>0</v>
      </c>
      <c r="D173" s="201">
        <v>0</v>
      </c>
      <c r="E173" s="244" t="s">
        <v>6238</v>
      </c>
      <c r="F173" s="201" t="s">
        <v>6239</v>
      </c>
      <c r="G173" s="201"/>
      <c r="H173" s="201"/>
      <c r="I173" s="201"/>
      <c r="J173" s="201"/>
      <c r="K173" s="201"/>
    </row>
    <row r="174" spans="1:11">
      <c r="A174" s="201" t="s">
        <v>88</v>
      </c>
      <c r="B174" s="201" t="s">
        <v>14</v>
      </c>
      <c r="C174" s="201">
        <v>0</v>
      </c>
      <c r="D174" s="201">
        <v>0</v>
      </c>
      <c r="E174" s="244" t="s">
        <v>6238</v>
      </c>
      <c r="F174" s="201" t="s">
        <v>6239</v>
      </c>
      <c r="G174" s="201"/>
      <c r="H174" s="201"/>
      <c r="I174" s="201"/>
      <c r="J174" s="201"/>
      <c r="K174" s="201"/>
    </row>
    <row r="175" spans="1:11">
      <c r="A175" s="201" t="s">
        <v>93</v>
      </c>
      <c r="B175" s="201" t="s">
        <v>14</v>
      </c>
      <c r="C175" s="201">
        <v>0</v>
      </c>
      <c r="D175" s="201">
        <v>0</v>
      </c>
      <c r="E175" s="244" t="s">
        <v>6238</v>
      </c>
      <c r="F175" s="201" t="s">
        <v>6239</v>
      </c>
      <c r="G175" s="201"/>
      <c r="H175" s="201"/>
      <c r="I175" s="201"/>
      <c r="J175" s="201"/>
      <c r="K175" s="201"/>
    </row>
    <row r="176" spans="1:11">
      <c r="A176" s="201" t="s">
        <v>99</v>
      </c>
      <c r="B176" s="201" t="s">
        <v>14</v>
      </c>
      <c r="C176" s="201">
        <v>0</v>
      </c>
      <c r="D176" s="201">
        <v>0</v>
      </c>
      <c r="E176" s="244" t="s">
        <v>6238</v>
      </c>
      <c r="F176" s="201" t="s">
        <v>6239</v>
      </c>
      <c r="G176" s="201"/>
      <c r="H176" s="201"/>
      <c r="I176" s="201"/>
      <c r="J176" s="201"/>
      <c r="K176" s="201"/>
    </row>
    <row r="177" spans="1:11">
      <c r="A177" s="201" t="s">
        <v>7</v>
      </c>
      <c r="B177" s="201" t="s">
        <v>18</v>
      </c>
      <c r="C177" s="201">
        <v>7</v>
      </c>
      <c r="D177" s="201">
        <v>4</v>
      </c>
      <c r="E177" s="244" t="s">
        <v>6231</v>
      </c>
      <c r="F177" s="201" t="s">
        <v>6241</v>
      </c>
      <c r="G177" s="201"/>
      <c r="H177" s="201"/>
      <c r="I177" s="201"/>
      <c r="J177" s="201"/>
      <c r="K177" s="201"/>
    </row>
    <row r="178" spans="1:11">
      <c r="A178" s="201" t="s">
        <v>7</v>
      </c>
      <c r="B178" s="201" t="s">
        <v>10</v>
      </c>
      <c r="C178" s="201">
        <v>13</v>
      </c>
      <c r="D178" s="201">
        <v>4</v>
      </c>
      <c r="E178" s="244" t="s">
        <v>6231</v>
      </c>
      <c r="F178" s="201" t="s">
        <v>6242</v>
      </c>
      <c r="G178" s="201"/>
      <c r="H178" s="201"/>
      <c r="I178" s="201"/>
      <c r="J178" s="201"/>
      <c r="K178" s="201"/>
    </row>
    <row r="179" spans="1:11">
      <c r="A179" s="201" t="s">
        <v>7</v>
      </c>
      <c r="B179" s="201" t="s">
        <v>12</v>
      </c>
      <c r="C179" s="201">
        <v>15</v>
      </c>
      <c r="D179" s="201">
        <v>4</v>
      </c>
      <c r="E179" s="244" t="s">
        <v>6231</v>
      </c>
      <c r="F179" s="201" t="s">
        <v>6242</v>
      </c>
      <c r="G179" s="201"/>
      <c r="H179" s="201"/>
      <c r="I179" s="201"/>
      <c r="J179" s="201"/>
      <c r="K179" s="201"/>
    </row>
    <row r="180" spans="1:11">
      <c r="A180" s="201" t="s">
        <v>7</v>
      </c>
      <c r="B180" s="201" t="s">
        <v>16</v>
      </c>
      <c r="C180" s="201">
        <v>18</v>
      </c>
      <c r="D180" s="201">
        <v>4</v>
      </c>
      <c r="E180" s="244" t="s">
        <v>6231</v>
      </c>
      <c r="F180" s="201" t="s">
        <v>6242</v>
      </c>
      <c r="G180" s="201"/>
      <c r="H180" s="201"/>
      <c r="I180" s="201"/>
      <c r="J180" s="201"/>
      <c r="K180" s="201"/>
    </row>
    <row r="181" spans="1:11">
      <c r="A181" s="201" t="s">
        <v>7</v>
      </c>
      <c r="B181" s="201" t="s">
        <v>8</v>
      </c>
      <c r="C181" s="201">
        <v>22</v>
      </c>
      <c r="D181" s="201">
        <v>4</v>
      </c>
      <c r="E181" s="244" t="s">
        <v>6231</v>
      </c>
      <c r="F181" s="201" t="s">
        <v>6242</v>
      </c>
      <c r="G181" s="201"/>
      <c r="H181" s="201"/>
      <c r="I181" s="201"/>
      <c r="J181" s="201"/>
      <c r="K181" s="201"/>
    </row>
    <row r="182" spans="1:11">
      <c r="A182" s="201"/>
      <c r="B182" s="201"/>
      <c r="C182" s="201"/>
      <c r="D182" s="201"/>
      <c r="E182" s="244"/>
      <c r="F182" s="201"/>
      <c r="G182" s="201"/>
      <c r="H182" s="201"/>
      <c r="I182" s="201"/>
      <c r="J182" s="201"/>
      <c r="K182" s="201"/>
    </row>
    <row r="183" spans="1:11">
      <c r="A183" s="201" t="s">
        <v>93</v>
      </c>
      <c r="B183" s="201" t="s">
        <v>14</v>
      </c>
      <c r="C183" s="201"/>
      <c r="D183" s="201">
        <v>4</v>
      </c>
      <c r="E183" s="244" t="s">
        <v>6231</v>
      </c>
      <c r="F183" s="201" t="s">
        <v>6243</v>
      </c>
      <c r="G183" s="201"/>
      <c r="H183" s="201"/>
      <c r="I183" s="201"/>
      <c r="J183" s="201"/>
      <c r="K183" s="201"/>
    </row>
    <row r="184" spans="1:11">
      <c r="A184" s="201" t="s">
        <v>87</v>
      </c>
      <c r="B184" s="201" t="s">
        <v>14</v>
      </c>
      <c r="C184" s="201">
        <v>0</v>
      </c>
      <c r="D184" s="201">
        <v>0</v>
      </c>
      <c r="E184" s="244" t="s">
        <v>6198</v>
      </c>
      <c r="F184" s="201" t="s">
        <v>6244</v>
      </c>
      <c r="G184" s="201"/>
      <c r="H184" s="201"/>
      <c r="I184" s="201"/>
      <c r="J184" s="201"/>
      <c r="K184" s="201"/>
    </row>
    <row r="185" spans="1:11">
      <c r="A185" s="201" t="s">
        <v>87</v>
      </c>
      <c r="B185" s="201" t="s">
        <v>3041</v>
      </c>
      <c r="C185" s="201">
        <v>14</v>
      </c>
      <c r="D185" s="201">
        <v>4</v>
      </c>
      <c r="E185" s="244" t="s">
        <v>6199</v>
      </c>
      <c r="F185" s="201" t="s">
        <v>6235</v>
      </c>
      <c r="G185" s="201"/>
      <c r="H185" s="201"/>
      <c r="I185" s="201"/>
      <c r="J185" s="201"/>
      <c r="K185" s="201"/>
    </row>
    <row r="186" spans="1:11">
      <c r="A186" s="201" t="s">
        <v>87</v>
      </c>
      <c r="B186" s="201" t="s">
        <v>3421</v>
      </c>
      <c r="C186" s="201">
        <v>16</v>
      </c>
      <c r="D186" s="201">
        <v>4</v>
      </c>
      <c r="E186" s="244" t="s">
        <v>6199</v>
      </c>
      <c r="F186" s="201" t="s">
        <v>6235</v>
      </c>
      <c r="G186" s="201"/>
      <c r="H186" s="201"/>
      <c r="I186" s="201"/>
      <c r="J186" s="201"/>
      <c r="K186" s="201"/>
    </row>
    <row r="187" spans="1:11">
      <c r="A187" s="201" t="s">
        <v>87</v>
      </c>
      <c r="B187" s="201" t="s">
        <v>3047</v>
      </c>
      <c r="C187" s="201">
        <v>128</v>
      </c>
      <c r="D187" s="201">
        <v>37</v>
      </c>
      <c r="E187" s="244" t="s">
        <v>6199</v>
      </c>
      <c r="F187" s="201" t="s">
        <v>6245</v>
      </c>
      <c r="G187" s="201"/>
      <c r="H187" s="201"/>
      <c r="I187" s="201"/>
      <c r="J187" s="201"/>
      <c r="K187" s="201"/>
    </row>
    <row r="188" spans="1:11">
      <c r="A188" s="201" t="s">
        <v>7</v>
      </c>
      <c r="B188" s="201" t="s">
        <v>18</v>
      </c>
      <c r="C188" s="201">
        <v>7</v>
      </c>
      <c r="D188" s="201">
        <v>4</v>
      </c>
      <c r="E188" s="244"/>
      <c r="F188" s="201" t="s">
        <v>6243</v>
      </c>
      <c r="G188" s="201"/>
      <c r="H188" s="201"/>
      <c r="I188" s="201"/>
      <c r="J188" s="201"/>
      <c r="K188" s="201"/>
    </row>
    <row r="189" spans="1:11">
      <c r="A189" s="201" t="s">
        <v>7</v>
      </c>
      <c r="B189" s="201" t="s">
        <v>10</v>
      </c>
      <c r="C189" s="201">
        <v>13</v>
      </c>
      <c r="D189" s="201">
        <v>4</v>
      </c>
      <c r="E189" s="244"/>
      <c r="F189" s="201" t="s">
        <v>6243</v>
      </c>
      <c r="G189" s="201"/>
      <c r="H189" s="201"/>
      <c r="I189" s="201"/>
      <c r="J189" s="201"/>
      <c r="K189" s="201"/>
    </row>
    <row r="190" spans="1:11">
      <c r="A190" s="201" t="s">
        <v>7</v>
      </c>
      <c r="B190" s="201" t="s">
        <v>12</v>
      </c>
      <c r="C190" s="201">
        <v>15</v>
      </c>
      <c r="D190" s="201">
        <v>4</v>
      </c>
      <c r="E190" s="244"/>
      <c r="F190" s="201" t="s">
        <v>6243</v>
      </c>
      <c r="G190" s="201"/>
      <c r="H190" s="201"/>
      <c r="I190" s="201"/>
      <c r="J190" s="201"/>
      <c r="K190" s="201"/>
    </row>
    <row r="191" spans="1:11">
      <c r="A191" s="201" t="s">
        <v>7</v>
      </c>
      <c r="B191" s="201" t="s">
        <v>16</v>
      </c>
      <c r="C191" s="201">
        <v>18</v>
      </c>
      <c r="D191" s="201">
        <v>4</v>
      </c>
      <c r="E191" s="244"/>
      <c r="F191" s="201" t="s">
        <v>6243</v>
      </c>
      <c r="G191" s="201"/>
      <c r="H191" s="201"/>
      <c r="I191" s="201"/>
      <c r="J191" s="201"/>
      <c r="K191" s="201"/>
    </row>
    <row r="192" spans="1:11">
      <c r="A192" s="201" t="s">
        <v>7</v>
      </c>
      <c r="B192" s="201" t="s">
        <v>8</v>
      </c>
      <c r="C192" s="201">
        <v>22</v>
      </c>
      <c r="D192" s="201">
        <v>4</v>
      </c>
      <c r="E192" s="244"/>
      <c r="F192" s="201" t="s">
        <v>6243</v>
      </c>
      <c r="G192" s="201"/>
      <c r="H192" s="201"/>
      <c r="I192" s="201"/>
      <c r="J192" s="201"/>
      <c r="K192" s="201"/>
    </row>
    <row r="193" spans="1:11">
      <c r="A193" s="201" t="s">
        <v>50</v>
      </c>
      <c r="B193" s="201" t="s">
        <v>26</v>
      </c>
      <c r="C193" s="201">
        <v>22</v>
      </c>
      <c r="D193" s="201">
        <v>4</v>
      </c>
      <c r="E193" s="244"/>
      <c r="F193" s="201" t="s">
        <v>6243</v>
      </c>
      <c r="G193" s="201"/>
      <c r="H193" s="201"/>
      <c r="I193" s="201"/>
      <c r="J193" s="201"/>
      <c r="K193" s="201"/>
    </row>
    <row r="194" spans="1:11">
      <c r="A194" s="201" t="s">
        <v>50</v>
      </c>
      <c r="B194" s="201" t="s">
        <v>51</v>
      </c>
      <c r="C194" s="201">
        <v>20</v>
      </c>
      <c r="D194" s="201">
        <v>4</v>
      </c>
      <c r="E194" s="244"/>
      <c r="F194" s="201" t="s">
        <v>6243</v>
      </c>
      <c r="G194" s="201"/>
      <c r="H194" s="201"/>
      <c r="I194" s="201"/>
      <c r="J194" s="201"/>
      <c r="K194" s="201"/>
    </row>
    <row r="195" spans="1:11">
      <c r="A195" s="201" t="s">
        <v>50</v>
      </c>
      <c r="B195" s="201" t="s">
        <v>54</v>
      </c>
      <c r="C195" s="201">
        <v>16</v>
      </c>
      <c r="D195" s="201">
        <v>4</v>
      </c>
      <c r="E195" s="244"/>
      <c r="F195" s="201" t="s">
        <v>6243</v>
      </c>
      <c r="G195" s="201"/>
      <c r="H195" s="201"/>
      <c r="I195" s="201"/>
      <c r="J195" s="201"/>
      <c r="K195" s="201"/>
    </row>
    <row r="196" spans="1:11">
      <c r="A196" s="201" t="s">
        <v>50</v>
      </c>
      <c r="B196" s="201" t="s">
        <v>53</v>
      </c>
      <c r="C196" s="201">
        <v>13</v>
      </c>
      <c r="D196" s="201">
        <v>4</v>
      </c>
      <c r="E196" s="244"/>
      <c r="F196" s="201" t="s">
        <v>6243</v>
      </c>
      <c r="G196" s="201"/>
      <c r="H196" s="201"/>
      <c r="I196" s="201"/>
      <c r="J196" s="201"/>
      <c r="K196" s="201"/>
    </row>
    <row r="197" spans="1:11">
      <c r="A197" s="201" t="s">
        <v>50</v>
      </c>
      <c r="B197" s="201" t="s">
        <v>56</v>
      </c>
      <c r="C197" s="201"/>
      <c r="D197" s="201">
        <v>5</v>
      </c>
      <c r="E197" s="244"/>
      <c r="F197" s="201" t="s">
        <v>6243</v>
      </c>
      <c r="G197" s="201"/>
      <c r="H197" s="201"/>
      <c r="I197" s="201"/>
      <c r="J197" s="201"/>
      <c r="K197" s="201"/>
    </row>
    <row r="198" spans="1:11">
      <c r="A198" s="201" t="s">
        <v>82</v>
      </c>
      <c r="B198" s="201" t="s">
        <v>86</v>
      </c>
      <c r="C198" s="201">
        <v>14</v>
      </c>
      <c r="D198" s="201">
        <v>5</v>
      </c>
      <c r="E198" s="244"/>
      <c r="F198" s="201" t="s">
        <v>6246</v>
      </c>
      <c r="G198" s="201"/>
      <c r="H198" s="201"/>
      <c r="I198" s="201"/>
      <c r="J198" s="201"/>
      <c r="K198" s="201"/>
    </row>
    <row r="199" spans="1:11">
      <c r="A199" s="201" t="s">
        <v>82</v>
      </c>
      <c r="B199" s="201" t="s">
        <v>85</v>
      </c>
      <c r="C199" s="201">
        <v>16</v>
      </c>
      <c r="D199" s="201">
        <v>5</v>
      </c>
      <c r="E199" s="244"/>
      <c r="F199" s="201" t="s">
        <v>6246</v>
      </c>
      <c r="G199" s="201"/>
      <c r="H199" s="201"/>
      <c r="I199" s="201"/>
      <c r="J199" s="201"/>
      <c r="K199" s="201"/>
    </row>
    <row r="200" spans="1:11">
      <c r="A200" s="201" t="s">
        <v>82</v>
      </c>
      <c r="B200" s="201" t="s">
        <v>83</v>
      </c>
      <c r="C200" s="201">
        <v>17</v>
      </c>
      <c r="D200" s="201">
        <v>4</v>
      </c>
      <c r="E200" s="244"/>
      <c r="F200" s="201" t="s">
        <v>6246</v>
      </c>
      <c r="G200" s="201"/>
      <c r="H200" s="201"/>
      <c r="I200" s="201"/>
      <c r="J200" s="201"/>
      <c r="K200" s="201"/>
    </row>
    <row r="201" spans="1:11">
      <c r="A201" s="201" t="s">
        <v>82</v>
      </c>
      <c r="B201" s="201" t="s">
        <v>84</v>
      </c>
      <c r="C201" s="201">
        <v>20</v>
      </c>
      <c r="D201" s="201">
        <v>4</v>
      </c>
      <c r="E201" s="244"/>
      <c r="F201" s="201" t="s">
        <v>6246</v>
      </c>
      <c r="G201" s="201"/>
      <c r="H201" s="201"/>
      <c r="I201" s="201"/>
      <c r="J201" s="201"/>
      <c r="K201" s="201"/>
    </row>
    <row r="202" spans="1:11">
      <c r="A202" s="201" t="s">
        <v>82</v>
      </c>
      <c r="B202" s="201" t="s">
        <v>6247</v>
      </c>
      <c r="C202" s="201"/>
      <c r="D202" s="201">
        <v>3</v>
      </c>
      <c r="E202" s="244"/>
      <c r="F202" s="201" t="s">
        <v>6246</v>
      </c>
      <c r="G202" s="201"/>
      <c r="H202" s="201"/>
      <c r="I202" s="201"/>
      <c r="J202" s="201"/>
      <c r="K202" s="201"/>
    </row>
    <row r="203" spans="1:11">
      <c r="A203" s="201" t="s">
        <v>88</v>
      </c>
      <c r="B203" s="201" t="s">
        <v>90</v>
      </c>
      <c r="C203" s="201">
        <v>24</v>
      </c>
      <c r="D203" s="201">
        <v>4</v>
      </c>
      <c r="E203" s="244"/>
      <c r="F203" s="201" t="s">
        <v>6243</v>
      </c>
      <c r="G203" s="201"/>
      <c r="H203" s="201"/>
      <c r="I203" s="201"/>
      <c r="J203" s="201"/>
      <c r="K203" s="201"/>
    </row>
    <row r="204" spans="1:11">
      <c r="A204" s="201" t="s">
        <v>88</v>
      </c>
      <c r="B204" s="201" t="s">
        <v>89</v>
      </c>
      <c r="C204" s="201">
        <v>24</v>
      </c>
      <c r="D204" s="201">
        <v>5</v>
      </c>
      <c r="E204" s="244"/>
      <c r="F204" s="201" t="s">
        <v>6243</v>
      </c>
      <c r="G204" s="201"/>
      <c r="H204" s="201"/>
      <c r="I204" s="201"/>
      <c r="J204" s="201"/>
      <c r="K204" s="201"/>
    </row>
    <row r="205" spans="1:11">
      <c r="A205" s="201" t="s">
        <v>88</v>
      </c>
      <c r="B205" s="201" t="s">
        <v>92</v>
      </c>
      <c r="C205" s="201">
        <v>14</v>
      </c>
      <c r="D205" s="201">
        <v>4</v>
      </c>
      <c r="E205" s="244"/>
      <c r="F205" s="201" t="s">
        <v>6243</v>
      </c>
      <c r="G205" s="201"/>
      <c r="H205" s="201"/>
      <c r="I205" s="201"/>
      <c r="J205" s="201"/>
      <c r="K205" s="201"/>
    </row>
    <row r="206" spans="1:11">
      <c r="A206" s="201" t="s">
        <v>88</v>
      </c>
      <c r="B206" s="201" t="s">
        <v>91</v>
      </c>
      <c r="C206" s="201">
        <v>15</v>
      </c>
      <c r="D206" s="201">
        <v>4</v>
      </c>
      <c r="E206" s="244"/>
      <c r="F206" s="201" t="s">
        <v>6243</v>
      </c>
      <c r="G206" s="201"/>
      <c r="H206" s="201"/>
      <c r="I206" s="201"/>
      <c r="J206" s="201"/>
      <c r="K206" s="201"/>
    </row>
    <row r="207" spans="1:11">
      <c r="A207" s="201" t="s">
        <v>93</v>
      </c>
      <c r="B207" s="201" t="s">
        <v>96</v>
      </c>
      <c r="C207" s="201">
        <v>21</v>
      </c>
      <c r="D207" s="201">
        <v>6</v>
      </c>
      <c r="E207" s="244"/>
      <c r="F207" s="201" t="s">
        <v>6243</v>
      </c>
      <c r="G207" s="201"/>
      <c r="H207" s="201"/>
      <c r="I207" s="201"/>
      <c r="J207" s="201"/>
      <c r="K207" s="201"/>
    </row>
    <row r="208" spans="1:11">
      <c r="A208" s="201" t="s">
        <v>93</v>
      </c>
      <c r="B208" s="201" t="s">
        <v>97</v>
      </c>
      <c r="C208" s="201">
        <v>24</v>
      </c>
      <c r="D208" s="201">
        <v>5</v>
      </c>
      <c r="E208" s="244"/>
      <c r="F208" s="201" t="s">
        <v>6243</v>
      </c>
      <c r="G208" s="201"/>
      <c r="H208" s="201"/>
      <c r="I208" s="201"/>
      <c r="J208" s="201"/>
      <c r="K208" s="201"/>
    </row>
    <row r="209" spans="1:11">
      <c r="A209" s="201" t="s">
        <v>93</v>
      </c>
      <c r="B209" s="201" t="s">
        <v>95</v>
      </c>
      <c r="C209" s="201">
        <v>10</v>
      </c>
      <c r="D209" s="201">
        <v>4</v>
      </c>
      <c r="E209" s="244"/>
      <c r="F209" s="201" t="s">
        <v>6243</v>
      </c>
      <c r="G209" s="201"/>
      <c r="H209" s="201"/>
      <c r="I209" s="201"/>
      <c r="J209" s="201"/>
      <c r="K209" s="201"/>
    </row>
    <row r="210" spans="1:11">
      <c r="A210" s="201" t="s">
        <v>93</v>
      </c>
      <c r="B210" s="201" t="s">
        <v>94</v>
      </c>
      <c r="C210" s="201">
        <v>15</v>
      </c>
      <c r="D210" s="201">
        <v>4</v>
      </c>
      <c r="E210" s="244"/>
      <c r="F210" s="201" t="s">
        <v>6243</v>
      </c>
      <c r="G210" s="201"/>
      <c r="H210" s="201"/>
      <c r="I210" s="201"/>
      <c r="J210" s="201"/>
      <c r="K210" s="201"/>
    </row>
    <row r="211" spans="1:11">
      <c r="A211" s="201" t="s">
        <v>93</v>
      </c>
      <c r="B211" s="201" t="s">
        <v>14</v>
      </c>
      <c r="C211" s="201"/>
      <c r="D211" s="201">
        <v>4</v>
      </c>
      <c r="E211" s="244"/>
      <c r="F211" s="201" t="s">
        <v>6243</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14</v>
      </c>
      <c r="C214" s="201">
        <v>65</v>
      </c>
      <c r="D214" s="201">
        <v>25</v>
      </c>
      <c r="E214" s="244"/>
      <c r="F214" s="201" t="s">
        <v>6248</v>
      </c>
      <c r="G214" s="201"/>
      <c r="H214" s="201"/>
      <c r="I214" s="201"/>
      <c r="J214" s="201"/>
      <c r="K214" s="201"/>
    </row>
    <row r="215" spans="1:11">
      <c r="A215" s="201" t="s">
        <v>47</v>
      </c>
      <c r="B215" s="201" t="s">
        <v>14</v>
      </c>
      <c r="C215" s="201">
        <v>84</v>
      </c>
      <c r="D215" s="201">
        <v>25</v>
      </c>
      <c r="E215" s="244"/>
      <c r="F215" s="201" t="s">
        <v>6248</v>
      </c>
      <c r="G215" s="201"/>
      <c r="H215" s="201"/>
      <c r="I215" s="201"/>
      <c r="J215" s="201"/>
      <c r="K215" s="201"/>
    </row>
    <row r="216" spans="1:11">
      <c r="A216" s="201" t="s">
        <v>61</v>
      </c>
      <c r="B216" s="201" t="s">
        <v>14</v>
      </c>
      <c r="C216" s="201">
        <v>67</v>
      </c>
      <c r="D216" s="201">
        <v>24</v>
      </c>
      <c r="E216" s="244"/>
      <c r="F216" s="201" t="s">
        <v>6248</v>
      </c>
      <c r="G216" s="201"/>
      <c r="H216" s="201"/>
      <c r="I216" s="201"/>
      <c r="J216" s="201"/>
      <c r="K216" s="201"/>
    </row>
    <row r="217" spans="1:11">
      <c r="A217" s="201" t="s">
        <v>23</v>
      </c>
      <c r="B217" s="201" t="s">
        <v>26</v>
      </c>
      <c r="C217" s="201">
        <v>22</v>
      </c>
      <c r="D217" s="201">
        <v>4</v>
      </c>
      <c r="E217" s="244" t="s">
        <v>6227</v>
      </c>
      <c r="F217" s="201" t="s">
        <v>6232</v>
      </c>
      <c r="G217" s="201"/>
      <c r="H217" s="201"/>
      <c r="I217" s="201"/>
      <c r="J217" s="201"/>
      <c r="K217" s="201"/>
    </row>
    <row r="218" spans="1:11">
      <c r="A218" s="201" t="s">
        <v>23</v>
      </c>
      <c r="B218" s="201" t="s">
        <v>27</v>
      </c>
      <c r="C218" s="201">
        <v>22</v>
      </c>
      <c r="D218" s="201">
        <v>4</v>
      </c>
      <c r="E218" s="244" t="s">
        <v>6227</v>
      </c>
      <c r="F218" s="201" t="s">
        <v>6232</v>
      </c>
      <c r="G218" s="201"/>
      <c r="H218" s="201"/>
      <c r="I218" s="201"/>
      <c r="J218" s="201"/>
      <c r="K218" s="201"/>
    </row>
    <row r="219" spans="1:11">
      <c r="A219" s="201" t="s">
        <v>23</v>
      </c>
      <c r="B219" s="201" t="s">
        <v>28</v>
      </c>
      <c r="C219" s="201">
        <v>0</v>
      </c>
      <c r="D219" s="201">
        <v>0</v>
      </c>
      <c r="E219" s="244" t="s">
        <v>6227</v>
      </c>
      <c r="F219" s="201" t="s">
        <v>6232</v>
      </c>
      <c r="G219" s="201"/>
      <c r="H219" s="201"/>
      <c r="I219" s="201"/>
      <c r="J219" s="201"/>
      <c r="K219" s="201"/>
    </row>
    <row r="220" spans="1:11">
      <c r="A220" s="201" t="s">
        <v>23</v>
      </c>
      <c r="B220" s="201" t="s">
        <v>29</v>
      </c>
      <c r="C220" s="201">
        <v>13</v>
      </c>
      <c r="D220" s="201">
        <v>4</v>
      </c>
      <c r="E220" s="244" t="s">
        <v>6227</v>
      </c>
      <c r="F220" s="201" t="s">
        <v>6232</v>
      </c>
      <c r="G220" s="201"/>
      <c r="H220" s="201"/>
      <c r="I220" s="201"/>
      <c r="J220" s="201"/>
      <c r="K220" s="201"/>
    </row>
    <row r="221" spans="1:11">
      <c r="A221" s="201" t="s">
        <v>23</v>
      </c>
      <c r="B221" s="201" t="s">
        <v>24</v>
      </c>
      <c r="C221" s="201"/>
      <c r="D221" s="201">
        <v>2</v>
      </c>
      <c r="E221" s="244" t="s">
        <v>6227</v>
      </c>
      <c r="F221" s="201" t="s">
        <v>6232</v>
      </c>
      <c r="G221" s="201"/>
      <c r="H221" s="201"/>
      <c r="I221" s="201"/>
      <c r="J221" s="201"/>
      <c r="K221" s="201"/>
    </row>
    <row r="222" spans="1:11">
      <c r="A222" s="201" t="s">
        <v>23</v>
      </c>
      <c r="B222" s="201" t="s">
        <v>26</v>
      </c>
      <c r="C222" s="201">
        <v>22</v>
      </c>
      <c r="D222" s="201">
        <v>4</v>
      </c>
      <c r="E222" s="244" t="s">
        <v>6249</v>
      </c>
      <c r="F222" s="201" t="s">
        <v>6232</v>
      </c>
      <c r="G222" s="201"/>
      <c r="H222" s="201"/>
      <c r="I222" s="201"/>
      <c r="J222" s="201"/>
      <c r="K222" s="201"/>
    </row>
    <row r="223" spans="1:11">
      <c r="A223" s="201" t="s">
        <v>23</v>
      </c>
      <c r="B223" s="201" t="s">
        <v>27</v>
      </c>
      <c r="C223" s="201">
        <v>22</v>
      </c>
      <c r="D223" s="201">
        <v>4</v>
      </c>
      <c r="E223" s="244" t="s">
        <v>6249</v>
      </c>
      <c r="F223" s="201" t="s">
        <v>6232</v>
      </c>
      <c r="G223" s="201"/>
      <c r="H223" s="201"/>
      <c r="I223" s="201"/>
      <c r="J223" s="201"/>
      <c r="K223" s="201"/>
    </row>
    <row r="224" spans="1:11">
      <c r="A224" s="201" t="s">
        <v>23</v>
      </c>
      <c r="B224" s="201" t="s">
        <v>28</v>
      </c>
      <c r="C224" s="201">
        <v>5</v>
      </c>
      <c r="D224" s="201">
        <v>2</v>
      </c>
      <c r="E224" s="244" t="s">
        <v>6249</v>
      </c>
      <c r="F224" s="201" t="s">
        <v>6232</v>
      </c>
      <c r="G224" s="201"/>
      <c r="H224" s="201"/>
      <c r="I224" s="201"/>
      <c r="J224" s="201"/>
      <c r="K224" s="201"/>
    </row>
    <row r="225" spans="1:11">
      <c r="A225" s="201" t="s">
        <v>23</v>
      </c>
      <c r="B225" s="201" t="s">
        <v>29</v>
      </c>
      <c r="C225" s="201">
        <v>15</v>
      </c>
      <c r="D225" s="201">
        <v>4</v>
      </c>
      <c r="E225" s="244" t="s">
        <v>6249</v>
      </c>
      <c r="F225" s="201" t="s">
        <v>6232</v>
      </c>
      <c r="G225" s="201"/>
      <c r="H225" s="201"/>
      <c r="I225" s="201"/>
      <c r="J225" s="201"/>
      <c r="K225" s="201"/>
    </row>
    <row r="226" spans="1:11">
      <c r="A226" s="201" t="s">
        <v>23</v>
      </c>
      <c r="B226" s="201" t="s">
        <v>24</v>
      </c>
      <c r="C226" s="201"/>
      <c r="D226" s="201">
        <v>2</v>
      </c>
      <c r="E226" s="244" t="s">
        <v>6249</v>
      </c>
      <c r="F226" s="201" t="s">
        <v>6232</v>
      </c>
      <c r="G226" s="201"/>
      <c r="H226" s="201"/>
      <c r="I226" s="201"/>
      <c r="J226" s="201"/>
      <c r="K226" s="201"/>
    </row>
    <row r="227" spans="1:11">
      <c r="A227" s="201" t="s">
        <v>23</v>
      </c>
      <c r="B227" s="201" t="s">
        <v>26</v>
      </c>
      <c r="C227" s="201">
        <v>22</v>
      </c>
      <c r="D227" s="201">
        <v>4</v>
      </c>
      <c r="E227" s="244" t="s">
        <v>6230</v>
      </c>
      <c r="F227" s="201" t="s">
        <v>6232</v>
      </c>
      <c r="G227" s="201"/>
      <c r="H227" s="201"/>
      <c r="I227" s="201"/>
      <c r="J227" s="201"/>
      <c r="K227" s="201"/>
    </row>
    <row r="228" spans="1:11">
      <c r="A228" s="201" t="s">
        <v>23</v>
      </c>
      <c r="B228" s="201" t="s">
        <v>27</v>
      </c>
      <c r="C228" s="201">
        <v>22</v>
      </c>
      <c r="D228" s="201">
        <v>4</v>
      </c>
      <c r="E228" s="244" t="s">
        <v>6230</v>
      </c>
      <c r="F228" s="201" t="s">
        <v>6232</v>
      </c>
      <c r="G228" s="201"/>
      <c r="H228" s="201"/>
      <c r="I228" s="201"/>
      <c r="J228" s="201"/>
      <c r="K228" s="201"/>
    </row>
    <row r="229" spans="1:11">
      <c r="A229" s="201" t="s">
        <v>23</v>
      </c>
      <c r="B229" s="201" t="s">
        <v>28</v>
      </c>
      <c r="C229" s="201">
        <v>10</v>
      </c>
      <c r="D229" s="201">
        <v>2</v>
      </c>
      <c r="E229" s="244" t="s">
        <v>6230</v>
      </c>
      <c r="F229" s="201" t="s">
        <v>6232</v>
      </c>
      <c r="G229" s="201"/>
      <c r="H229" s="201"/>
      <c r="I229" s="201"/>
      <c r="J229" s="201"/>
      <c r="K229" s="201"/>
    </row>
    <row r="230" spans="1:11">
      <c r="A230" s="201" t="s">
        <v>23</v>
      </c>
      <c r="B230" s="201" t="s">
        <v>29</v>
      </c>
      <c r="C230" s="201">
        <v>15</v>
      </c>
      <c r="D230" s="201">
        <v>4</v>
      </c>
      <c r="E230" s="244" t="s">
        <v>6230</v>
      </c>
      <c r="F230" s="201" t="s">
        <v>6232</v>
      </c>
      <c r="G230" s="201"/>
      <c r="H230" s="201"/>
      <c r="I230" s="201"/>
      <c r="J230" s="201"/>
      <c r="K230" s="201"/>
    </row>
    <row r="231" spans="1:11">
      <c r="A231" s="201" t="s">
        <v>23</v>
      </c>
      <c r="B231" s="201" t="s">
        <v>24</v>
      </c>
      <c r="C231" s="201"/>
      <c r="D231" s="201">
        <v>2</v>
      </c>
      <c r="E231" s="244" t="s">
        <v>6230</v>
      </c>
      <c r="F231" s="201" t="s">
        <v>6232</v>
      </c>
      <c r="G231" s="201"/>
      <c r="H231" s="201"/>
      <c r="I231" s="201"/>
      <c r="J231" s="201"/>
      <c r="K231" s="201"/>
    </row>
    <row r="232" spans="1:11">
      <c r="A232" s="201" t="s">
        <v>23</v>
      </c>
      <c r="B232" s="201" t="s">
        <v>26</v>
      </c>
      <c r="C232" s="201">
        <v>22</v>
      </c>
      <c r="D232" s="201">
        <v>4</v>
      </c>
      <c r="E232" s="244" t="s">
        <v>6237</v>
      </c>
      <c r="F232" s="201" t="s">
        <v>6232</v>
      </c>
      <c r="G232" s="201"/>
      <c r="H232" s="201"/>
      <c r="I232" s="201"/>
      <c r="J232" s="201"/>
      <c r="K232" s="201"/>
    </row>
    <row r="233" spans="1:11">
      <c r="A233" s="201" t="s">
        <v>23</v>
      </c>
      <c r="B233" s="201" t="s">
        <v>27</v>
      </c>
      <c r="C233" s="201">
        <v>22</v>
      </c>
      <c r="D233" s="201">
        <v>4</v>
      </c>
      <c r="E233" s="244" t="s">
        <v>6237</v>
      </c>
      <c r="F233" s="201" t="s">
        <v>6232</v>
      </c>
      <c r="G233" s="201"/>
      <c r="H233" s="201"/>
      <c r="I233" s="201"/>
      <c r="J233" s="201"/>
      <c r="K233" s="201"/>
    </row>
    <row r="234" spans="1:11">
      <c r="A234" s="201" t="s">
        <v>23</v>
      </c>
      <c r="B234" s="201" t="s">
        <v>28</v>
      </c>
      <c r="C234" s="201">
        <v>13</v>
      </c>
      <c r="D234" s="201">
        <v>2</v>
      </c>
      <c r="E234" s="244" t="s">
        <v>6237</v>
      </c>
      <c r="F234" s="201" t="s">
        <v>6232</v>
      </c>
      <c r="G234" s="201"/>
      <c r="H234" s="201"/>
      <c r="I234" s="201"/>
      <c r="J234" s="201"/>
      <c r="K234" s="201"/>
    </row>
    <row r="235" spans="1:11">
      <c r="A235" s="201" t="s">
        <v>23</v>
      </c>
      <c r="B235" s="201" t="s">
        <v>29</v>
      </c>
      <c r="C235" s="201">
        <v>15</v>
      </c>
      <c r="D235" s="201">
        <v>4</v>
      </c>
      <c r="E235" s="244" t="s">
        <v>6237</v>
      </c>
      <c r="F235" s="201" t="s">
        <v>6232</v>
      </c>
      <c r="G235" s="201"/>
      <c r="H235" s="201"/>
      <c r="I235" s="201"/>
      <c r="J235" s="201"/>
      <c r="K235" s="201"/>
    </row>
    <row r="236" spans="1:11">
      <c r="A236" s="201" t="s">
        <v>23</v>
      </c>
      <c r="B236" s="201" t="s">
        <v>24</v>
      </c>
      <c r="C236" s="201"/>
      <c r="D236" s="201">
        <v>2</v>
      </c>
      <c r="E236" s="244" t="s">
        <v>6237</v>
      </c>
      <c r="F236" s="201" t="s">
        <v>6232</v>
      </c>
      <c r="G236" s="201"/>
      <c r="H236" s="201"/>
      <c r="I236" s="201"/>
      <c r="J236" s="201"/>
      <c r="K236" s="201"/>
    </row>
    <row r="237" spans="1:11">
      <c r="A237" s="201" t="s">
        <v>23</v>
      </c>
      <c r="B237" s="201" t="s">
        <v>14</v>
      </c>
      <c r="C237" s="201">
        <v>0</v>
      </c>
      <c r="D237" s="201">
        <v>0</v>
      </c>
      <c r="E237" s="244" t="s">
        <v>6227</v>
      </c>
      <c r="F237" s="201" t="s">
        <v>6250</v>
      </c>
      <c r="G237" s="201"/>
      <c r="H237" s="201"/>
      <c r="I237" s="201"/>
      <c r="J237" s="201"/>
      <c r="K237" s="201"/>
    </row>
    <row r="238" spans="1:11">
      <c r="A238" s="201" t="s">
        <v>23</v>
      </c>
      <c r="B238" s="201" t="s">
        <v>14</v>
      </c>
      <c r="C238" s="201">
        <v>0</v>
      </c>
      <c r="D238" s="201">
        <v>0</v>
      </c>
      <c r="E238" s="244" t="s">
        <v>6249</v>
      </c>
      <c r="F238" s="201" t="s">
        <v>6250</v>
      </c>
      <c r="G238" s="201"/>
      <c r="H238" s="201"/>
      <c r="I238" s="201"/>
      <c r="J238" s="201"/>
      <c r="K238" s="201"/>
    </row>
    <row r="239" spans="1:11">
      <c r="A239" s="201" t="s">
        <v>23</v>
      </c>
      <c r="B239" s="201" t="s">
        <v>14</v>
      </c>
      <c r="C239" s="201">
        <v>0</v>
      </c>
      <c r="D239" s="201">
        <v>0</v>
      </c>
      <c r="E239" s="244" t="s">
        <v>6230</v>
      </c>
      <c r="F239" s="201" t="s">
        <v>6250</v>
      </c>
      <c r="G239" s="201"/>
      <c r="H239" s="201"/>
      <c r="I239" s="201"/>
      <c r="J239" s="201"/>
      <c r="K239" s="201"/>
    </row>
    <row r="240" spans="1:11">
      <c r="A240" s="201" t="s">
        <v>30</v>
      </c>
      <c r="B240" s="201" t="s">
        <v>14</v>
      </c>
      <c r="C240" s="201">
        <v>65</v>
      </c>
      <c r="D240" s="201">
        <v>24</v>
      </c>
      <c r="E240" s="244" t="s">
        <v>6227</v>
      </c>
      <c r="F240" s="201" t="s">
        <v>6251</v>
      </c>
      <c r="G240" s="201"/>
      <c r="H240" s="201"/>
      <c r="I240" s="201"/>
      <c r="J240" s="201"/>
      <c r="K240" s="201"/>
    </row>
    <row r="241" spans="1:11">
      <c r="A241" s="201" t="s">
        <v>30</v>
      </c>
      <c r="B241" s="201" t="s">
        <v>14</v>
      </c>
      <c r="C241" s="201">
        <v>70</v>
      </c>
      <c r="D241" s="201">
        <v>24</v>
      </c>
      <c r="E241" s="244" t="s">
        <v>6249</v>
      </c>
      <c r="F241" s="201" t="s">
        <v>6252</v>
      </c>
      <c r="G241" s="201"/>
      <c r="H241" s="201"/>
      <c r="I241" s="201"/>
      <c r="J241" s="201"/>
      <c r="K241" s="201"/>
    </row>
    <row r="242" spans="1:11">
      <c r="A242" s="201" t="s">
        <v>59</v>
      </c>
      <c r="B242" s="201"/>
      <c r="C242" s="201"/>
      <c r="D242" s="201"/>
      <c r="E242" s="244" t="s">
        <v>6253</v>
      </c>
      <c r="F242" s="201" t="s">
        <v>6254</v>
      </c>
      <c r="G242" s="201">
        <v>137</v>
      </c>
      <c r="H242" s="201">
        <v>138</v>
      </c>
      <c r="I242" s="201">
        <v>137</v>
      </c>
      <c r="J242" s="201">
        <v>136</v>
      </c>
      <c r="K242" s="201">
        <v>136</v>
      </c>
    </row>
    <row r="243" spans="1:11">
      <c r="A243" s="201" t="s">
        <v>32</v>
      </c>
      <c r="B243" s="201" t="s">
        <v>33</v>
      </c>
      <c r="C243" s="201"/>
      <c r="D243" s="201"/>
      <c r="E243" s="244" t="s">
        <v>6255</v>
      </c>
      <c r="F243" s="201" t="s">
        <v>6256</v>
      </c>
      <c r="G243" s="201">
        <v>17</v>
      </c>
      <c r="H243" s="201">
        <v>17</v>
      </c>
      <c r="I243" s="201">
        <v>17</v>
      </c>
      <c r="J243" s="201">
        <v>17</v>
      </c>
      <c r="K243" s="201">
        <v>17</v>
      </c>
    </row>
    <row r="244" spans="1:11">
      <c r="A244" s="201" t="s">
        <v>32</v>
      </c>
      <c r="B244" s="201" t="s">
        <v>35</v>
      </c>
      <c r="C244" s="201"/>
      <c r="D244" s="201"/>
      <c r="E244" s="244" t="s">
        <v>6255</v>
      </c>
      <c r="F244" s="201" t="s">
        <v>6256</v>
      </c>
      <c r="G244" s="201">
        <v>22</v>
      </c>
      <c r="H244" s="201">
        <v>22</v>
      </c>
      <c r="I244" s="201">
        <v>22</v>
      </c>
      <c r="J244" s="201">
        <v>22</v>
      </c>
      <c r="K244" s="201">
        <v>22</v>
      </c>
    </row>
    <row r="245" spans="1:11">
      <c r="A245" s="201" t="s">
        <v>32</v>
      </c>
      <c r="B245" s="201" t="s">
        <v>36</v>
      </c>
      <c r="C245" s="201"/>
      <c r="D245" s="201"/>
      <c r="E245" s="244" t="s">
        <v>6255</v>
      </c>
      <c r="F245" s="201" t="s">
        <v>6256</v>
      </c>
      <c r="G245" s="201">
        <v>25</v>
      </c>
      <c r="H245" s="201">
        <v>25</v>
      </c>
      <c r="I245" s="201">
        <v>25</v>
      </c>
      <c r="J245" s="201">
        <v>25</v>
      </c>
      <c r="K245" s="201">
        <v>25</v>
      </c>
    </row>
    <row r="246" spans="1:11">
      <c r="A246" s="201" t="s">
        <v>32</v>
      </c>
      <c r="B246" s="201" t="s">
        <v>38</v>
      </c>
      <c r="C246" s="201"/>
      <c r="D246" s="201"/>
      <c r="E246" s="244" t="s">
        <v>6255</v>
      </c>
      <c r="F246" s="201" t="s">
        <v>6256</v>
      </c>
      <c r="G246" s="201">
        <v>30</v>
      </c>
      <c r="H246" s="201">
        <v>30</v>
      </c>
      <c r="I246" s="201">
        <v>30</v>
      </c>
      <c r="J246" s="201">
        <v>30</v>
      </c>
      <c r="K246" s="201">
        <v>30</v>
      </c>
    </row>
    <row r="247" spans="1:11">
      <c r="A247" s="201" t="s">
        <v>32</v>
      </c>
      <c r="B247" s="201" t="s">
        <v>40</v>
      </c>
      <c r="C247" s="201"/>
      <c r="D247" s="201"/>
      <c r="E247" s="244" t="s">
        <v>6255</v>
      </c>
      <c r="F247" s="201" t="s">
        <v>6256</v>
      </c>
      <c r="G247" s="201">
        <v>31</v>
      </c>
      <c r="H247" s="201">
        <v>31</v>
      </c>
      <c r="I247" s="201">
        <v>31</v>
      </c>
      <c r="J247" s="201">
        <v>31</v>
      </c>
      <c r="K247" s="201">
        <v>31</v>
      </c>
    </row>
    <row r="248" spans="1:11">
      <c r="A248" s="201" t="s">
        <v>32</v>
      </c>
      <c r="B248" s="201" t="s">
        <v>42</v>
      </c>
      <c r="C248" s="201"/>
      <c r="D248" s="201"/>
      <c r="E248" s="244" t="s">
        <v>6255</v>
      </c>
      <c r="F248" s="201" t="s">
        <v>6256</v>
      </c>
      <c r="G248" s="201">
        <v>24</v>
      </c>
      <c r="H248" s="201">
        <v>24</v>
      </c>
      <c r="I248" s="201">
        <v>24</v>
      </c>
      <c r="J248" s="201">
        <v>24</v>
      </c>
      <c r="K248" s="201">
        <v>24</v>
      </c>
    </row>
    <row r="249" spans="1:11">
      <c r="A249" s="201" t="s">
        <v>32</v>
      </c>
      <c r="B249" s="201" t="s">
        <v>44</v>
      </c>
      <c r="C249" s="201"/>
      <c r="D249" s="201"/>
      <c r="E249" s="244" t="s">
        <v>6255</v>
      </c>
      <c r="F249" s="201" t="s">
        <v>6256</v>
      </c>
      <c r="G249" s="201">
        <v>34</v>
      </c>
      <c r="H249" s="201">
        <v>34</v>
      </c>
      <c r="I249" s="201">
        <v>34</v>
      </c>
      <c r="J249" s="201">
        <v>34</v>
      </c>
      <c r="K249" s="201">
        <v>34</v>
      </c>
    </row>
    <row r="250" spans="1:11">
      <c r="A250" s="201" t="s">
        <v>99</v>
      </c>
      <c r="B250" s="201" t="s">
        <v>103</v>
      </c>
      <c r="C250" s="201"/>
      <c r="D250" s="201">
        <v>4</v>
      </c>
      <c r="E250" s="244" t="s">
        <v>6230</v>
      </c>
      <c r="F250" s="201" t="s">
        <v>6257</v>
      </c>
      <c r="G250" s="201">
        <v>7</v>
      </c>
      <c r="H250" s="201">
        <v>7</v>
      </c>
      <c r="I250" s="201">
        <v>7</v>
      </c>
      <c r="J250" s="201">
        <v>7</v>
      </c>
      <c r="K250" s="201">
        <v>7</v>
      </c>
    </row>
    <row r="251" spans="1:11">
      <c r="A251" s="201" t="s">
        <v>99</v>
      </c>
      <c r="B251" s="201" t="s">
        <v>14</v>
      </c>
      <c r="C251" s="201"/>
      <c r="D251" s="201">
        <v>7</v>
      </c>
      <c r="E251" s="244" t="s">
        <v>6230</v>
      </c>
      <c r="F251" s="201" t="s">
        <v>6257</v>
      </c>
      <c r="G251" s="201">
        <v>0</v>
      </c>
      <c r="H251" s="201">
        <v>0</v>
      </c>
      <c r="I251" s="201">
        <v>0</v>
      </c>
      <c r="J251" s="201">
        <v>0</v>
      </c>
      <c r="K251" s="201">
        <v>0</v>
      </c>
    </row>
    <row r="252" spans="1:11">
      <c r="A252" s="201" t="s">
        <v>72</v>
      </c>
      <c r="B252" s="201" t="s">
        <v>21</v>
      </c>
      <c r="C252" s="201">
        <v>130</v>
      </c>
      <c r="D252" s="201"/>
      <c r="E252" s="244" t="s">
        <v>6230</v>
      </c>
      <c r="F252" s="201" t="s">
        <v>6258</v>
      </c>
      <c r="G252" s="201"/>
      <c r="H252" s="201"/>
      <c r="I252" s="201"/>
      <c r="J252" s="201"/>
      <c r="K252" s="201"/>
    </row>
    <row r="253" spans="1:11">
      <c r="A253" s="201" t="s">
        <v>72</v>
      </c>
      <c r="B253" s="201" t="s">
        <v>21</v>
      </c>
      <c r="C253" s="201">
        <v>140</v>
      </c>
      <c r="D253" s="201"/>
      <c r="E253" s="244" t="s">
        <v>6230</v>
      </c>
      <c r="F253" s="201" t="s">
        <v>6258</v>
      </c>
      <c r="G253" s="201"/>
      <c r="H253" s="201"/>
      <c r="I253" s="201"/>
      <c r="J253" s="201"/>
      <c r="K253" s="201"/>
    </row>
    <row r="254" spans="1:11">
      <c r="A254" s="201" t="s">
        <v>74</v>
      </c>
      <c r="B254" s="201" t="s">
        <v>14</v>
      </c>
      <c r="C254" s="201">
        <v>0</v>
      </c>
      <c r="D254" s="201">
        <v>0</v>
      </c>
      <c r="E254" s="244" t="s">
        <v>6231</v>
      </c>
      <c r="F254" s="201" t="s">
        <v>6259</v>
      </c>
      <c r="G254" s="201"/>
      <c r="H254" s="201"/>
      <c r="I254" s="201"/>
      <c r="J254" s="201"/>
      <c r="K254" s="201"/>
    </row>
    <row r="255" spans="1:11">
      <c r="A255" s="201" t="s">
        <v>50</v>
      </c>
      <c r="B255" s="201" t="s">
        <v>14</v>
      </c>
      <c r="C255" s="201">
        <v>30</v>
      </c>
      <c r="D255" s="201">
        <v>20</v>
      </c>
      <c r="E255" s="244" t="s">
        <v>6260</v>
      </c>
      <c r="F255" s="201" t="s">
        <v>6261</v>
      </c>
      <c r="G255" s="201"/>
      <c r="H255" s="201"/>
      <c r="I255" s="201"/>
      <c r="J255" s="201"/>
      <c r="K255" s="201"/>
    </row>
    <row r="256" spans="1:11">
      <c r="A256" s="201" t="s">
        <v>50</v>
      </c>
      <c r="B256" s="201" t="s">
        <v>14</v>
      </c>
      <c r="C256" s="201">
        <v>0</v>
      </c>
      <c r="D256" s="201">
        <v>0</v>
      </c>
      <c r="E256" s="244" t="s">
        <v>6227</v>
      </c>
      <c r="F256" s="201" t="s">
        <v>6239</v>
      </c>
      <c r="G256" s="201"/>
      <c r="H256" s="201"/>
      <c r="I256" s="201"/>
      <c r="J256" s="201"/>
      <c r="K256" s="201"/>
    </row>
    <row r="257" spans="1:11">
      <c r="A257" s="201" t="s">
        <v>74</v>
      </c>
      <c r="B257" s="201" t="s">
        <v>14</v>
      </c>
      <c r="C257" s="201">
        <v>78</v>
      </c>
      <c r="D257" s="201">
        <v>27</v>
      </c>
      <c r="E257" s="244" t="s">
        <v>6262</v>
      </c>
      <c r="F257" s="201" t="s">
        <v>6261</v>
      </c>
      <c r="G257" s="201"/>
      <c r="H257" s="201"/>
      <c r="I257" s="201"/>
      <c r="J257" s="201"/>
      <c r="K257" s="201"/>
    </row>
    <row r="258" spans="1:11">
      <c r="A258" s="201" t="s">
        <v>74</v>
      </c>
      <c r="B258" s="201" t="s">
        <v>14</v>
      </c>
      <c r="C258" s="201">
        <v>76</v>
      </c>
      <c r="D258" s="201">
        <v>25</v>
      </c>
      <c r="E258" s="244" t="s">
        <v>6263</v>
      </c>
      <c r="F258" s="201" t="s">
        <v>6261</v>
      </c>
      <c r="G258" s="201"/>
      <c r="H258" s="201"/>
      <c r="I258" s="201"/>
      <c r="J258" s="201"/>
      <c r="K258" s="201"/>
    </row>
    <row r="259" spans="1:11">
      <c r="A259" s="201" t="s">
        <v>74</v>
      </c>
      <c r="B259" s="201" t="s">
        <v>14</v>
      </c>
      <c r="C259" s="201">
        <v>75</v>
      </c>
      <c r="D259" s="201">
        <v>24</v>
      </c>
      <c r="E259" s="244" t="s">
        <v>6264</v>
      </c>
      <c r="F259" s="201" t="s">
        <v>6261</v>
      </c>
      <c r="G259" s="201"/>
      <c r="H259" s="201"/>
      <c r="I259" s="201"/>
      <c r="J259" s="201"/>
      <c r="K259" s="201"/>
    </row>
    <row r="260" spans="1:11">
      <c r="A260" s="201" t="s">
        <v>74</v>
      </c>
      <c r="B260" s="201" t="s">
        <v>14</v>
      </c>
      <c r="C260" s="201">
        <v>71</v>
      </c>
      <c r="D260" s="201">
        <v>17</v>
      </c>
      <c r="E260" s="244" t="s">
        <v>6265</v>
      </c>
      <c r="F260" s="201" t="s">
        <v>6261</v>
      </c>
      <c r="G260" s="201"/>
      <c r="H260" s="201"/>
      <c r="I260" s="201"/>
      <c r="J260" s="201"/>
      <c r="K260" s="201"/>
    </row>
    <row r="261" spans="1:11">
      <c r="A261" s="201" t="s">
        <v>74</v>
      </c>
      <c r="B261" s="201" t="s">
        <v>14</v>
      </c>
      <c r="C261" s="201">
        <v>30</v>
      </c>
      <c r="D261" s="201">
        <v>14</v>
      </c>
      <c r="E261" s="244" t="s">
        <v>6266</v>
      </c>
      <c r="F261" s="201" t="s">
        <v>6261</v>
      </c>
      <c r="G261" s="201"/>
      <c r="H261" s="201"/>
      <c r="I261" s="201"/>
      <c r="J261" s="201"/>
      <c r="K261" s="201"/>
    </row>
    <row r="262" spans="1:11">
      <c r="A262" s="201" t="s">
        <v>74</v>
      </c>
      <c r="B262" s="201" t="s">
        <v>14</v>
      </c>
      <c r="C262" s="201">
        <v>9</v>
      </c>
      <c r="D262" s="201">
        <v>14</v>
      </c>
      <c r="E262" s="244" t="s">
        <v>6267</v>
      </c>
      <c r="F262" s="201" t="s">
        <v>6261</v>
      </c>
      <c r="G262" s="201"/>
      <c r="H262" s="201"/>
      <c r="I262" s="201"/>
      <c r="J262" s="201"/>
      <c r="K262" s="201"/>
    </row>
    <row r="263" spans="1:11">
      <c r="A263" s="201" t="s">
        <v>74</v>
      </c>
      <c r="B263" s="201" t="s">
        <v>14</v>
      </c>
      <c r="C263" s="201">
        <v>11</v>
      </c>
      <c r="D263" s="201">
        <v>15</v>
      </c>
      <c r="E263" s="244" t="s">
        <v>6268</v>
      </c>
      <c r="F263" s="201" t="s">
        <v>6261</v>
      </c>
      <c r="G263" s="201"/>
      <c r="H263" s="201"/>
      <c r="I263" s="201"/>
      <c r="J263" s="201"/>
      <c r="K263" s="201"/>
    </row>
    <row r="264" spans="1:11">
      <c r="A264" s="201" t="s">
        <v>74</v>
      </c>
      <c r="B264" s="201" t="s">
        <v>14</v>
      </c>
      <c r="C264" s="201">
        <v>9</v>
      </c>
      <c r="D264" s="201">
        <v>14</v>
      </c>
      <c r="E264" s="244" t="s">
        <v>6269</v>
      </c>
      <c r="F264" s="201" t="s">
        <v>6261</v>
      </c>
      <c r="G264" s="201"/>
      <c r="H264" s="201"/>
      <c r="I264" s="201"/>
      <c r="J264" s="201"/>
      <c r="K264" s="201"/>
    </row>
    <row r="265" spans="1:11">
      <c r="A265" s="201" t="s">
        <v>74</v>
      </c>
      <c r="B265" s="201" t="s">
        <v>14</v>
      </c>
      <c r="C265" s="201">
        <v>0</v>
      </c>
      <c r="D265" s="201">
        <v>0</v>
      </c>
      <c r="E265" s="244" t="s">
        <v>6270</v>
      </c>
      <c r="F265" s="201" t="s">
        <v>6261</v>
      </c>
      <c r="G265" s="201"/>
      <c r="H265" s="201"/>
      <c r="I265" s="201"/>
      <c r="J265" s="201"/>
      <c r="K265" s="201"/>
    </row>
    <row r="266" spans="1:11">
      <c r="A266" s="201" t="s">
        <v>74</v>
      </c>
      <c r="B266" s="201" t="s">
        <v>14</v>
      </c>
      <c r="C266" s="201">
        <v>29</v>
      </c>
      <c r="D266" s="201">
        <v>14</v>
      </c>
      <c r="E266" s="244" t="s">
        <v>6271</v>
      </c>
      <c r="F266" s="201" t="s">
        <v>6261</v>
      </c>
      <c r="G266" s="201"/>
      <c r="H266" s="201"/>
      <c r="I266" s="201"/>
      <c r="J266" s="201"/>
      <c r="K266" s="201"/>
    </row>
    <row r="267" spans="1:11">
      <c r="A267" s="201" t="s">
        <v>74</v>
      </c>
      <c r="B267" s="201" t="s">
        <v>14</v>
      </c>
      <c r="C267" s="201">
        <v>69</v>
      </c>
      <c r="D267" s="201">
        <v>22</v>
      </c>
      <c r="E267" s="244" t="s">
        <v>6272</v>
      </c>
      <c r="F267" s="201" t="s">
        <v>6261</v>
      </c>
      <c r="G267" s="201"/>
      <c r="H267" s="201"/>
      <c r="I267" s="201"/>
      <c r="J267" s="201"/>
      <c r="K267" s="201"/>
    </row>
    <row r="268" spans="1:11">
      <c r="A268" s="201" t="s">
        <v>74</v>
      </c>
      <c r="B268" s="201" t="s">
        <v>14</v>
      </c>
      <c r="C268" s="201">
        <v>70</v>
      </c>
      <c r="D268" s="201">
        <v>24</v>
      </c>
      <c r="E268" s="244" t="s">
        <v>6227</v>
      </c>
      <c r="F268" s="201" t="s">
        <v>6261</v>
      </c>
      <c r="G268" s="201"/>
      <c r="H268" s="201"/>
      <c r="I268" s="201"/>
      <c r="J268" s="201"/>
      <c r="K268" s="201"/>
    </row>
    <row r="269" spans="1:11">
      <c r="A269" s="201" t="s">
        <v>74</v>
      </c>
      <c r="B269" s="201" t="s">
        <v>14</v>
      </c>
      <c r="C269" s="201">
        <v>0</v>
      </c>
      <c r="D269" s="201">
        <v>0</v>
      </c>
      <c r="E269" s="244" t="s">
        <v>6240</v>
      </c>
      <c r="F269" s="201" t="s">
        <v>6239</v>
      </c>
      <c r="G269" s="201"/>
      <c r="H269" s="201"/>
      <c r="I269" s="201"/>
      <c r="J269" s="201"/>
      <c r="K269" s="201"/>
    </row>
    <row r="270" spans="1:11">
      <c r="A270" s="201" t="s">
        <v>82</v>
      </c>
      <c r="B270" s="201" t="s">
        <v>14</v>
      </c>
      <c r="C270" s="201">
        <v>66</v>
      </c>
      <c r="D270" s="201">
        <v>20</v>
      </c>
      <c r="E270" s="244" t="s">
        <v>6262</v>
      </c>
      <c r="F270" s="201" t="s">
        <v>6261</v>
      </c>
      <c r="G270" s="201"/>
      <c r="H270" s="201"/>
      <c r="I270" s="201"/>
      <c r="J270" s="201"/>
      <c r="K270" s="201"/>
    </row>
    <row r="271" spans="1:11">
      <c r="A271" s="201" t="s">
        <v>82</v>
      </c>
      <c r="B271" s="201" t="s">
        <v>14</v>
      </c>
      <c r="C271" s="201">
        <v>63</v>
      </c>
      <c r="D271" s="201">
        <v>20</v>
      </c>
      <c r="E271" s="244" t="s">
        <v>6263</v>
      </c>
      <c r="F271" s="201" t="s">
        <v>6261</v>
      </c>
      <c r="G271" s="201"/>
      <c r="H271" s="201"/>
      <c r="I271" s="201"/>
      <c r="J271" s="201"/>
      <c r="K271" s="201"/>
    </row>
    <row r="272" spans="1:11">
      <c r="A272" s="201" t="s">
        <v>82</v>
      </c>
      <c r="B272" s="201" t="s">
        <v>14</v>
      </c>
      <c r="C272" s="201">
        <v>0</v>
      </c>
      <c r="D272" s="201">
        <v>0</v>
      </c>
      <c r="E272" s="244" t="s">
        <v>6273</v>
      </c>
      <c r="F272" s="201" t="s">
        <v>6261</v>
      </c>
      <c r="G272" s="201"/>
      <c r="H272" s="201"/>
      <c r="I272" s="201"/>
      <c r="J272" s="201"/>
      <c r="K272" s="201"/>
    </row>
    <row r="273" spans="1:11">
      <c r="A273" s="201" t="s">
        <v>82</v>
      </c>
      <c r="B273" s="201" t="s">
        <v>14</v>
      </c>
      <c r="C273" s="201">
        <v>63</v>
      </c>
      <c r="D273" s="201">
        <v>20</v>
      </c>
      <c r="E273" s="244" t="s">
        <v>6274</v>
      </c>
      <c r="F273" s="201" t="s">
        <v>6261</v>
      </c>
      <c r="G273" s="201"/>
      <c r="H273" s="201"/>
      <c r="I273" s="201"/>
      <c r="J273" s="201"/>
      <c r="K273" s="201"/>
    </row>
    <row r="274" spans="1:11">
      <c r="A274" s="201" t="s">
        <v>82</v>
      </c>
      <c r="B274" s="201" t="s">
        <v>14</v>
      </c>
      <c r="C274" s="201">
        <v>60</v>
      </c>
      <c r="D274" s="201">
        <v>17</v>
      </c>
      <c r="E274" s="244" t="s">
        <v>6264</v>
      </c>
      <c r="F274" s="201" t="s">
        <v>6261</v>
      </c>
      <c r="G274" s="201"/>
      <c r="H274" s="201"/>
      <c r="I274" s="201"/>
      <c r="J274" s="201"/>
      <c r="K274" s="201"/>
    </row>
    <row r="275" spans="1:11">
      <c r="A275" s="201" t="s">
        <v>82</v>
      </c>
      <c r="B275" s="201" t="s">
        <v>14</v>
      </c>
      <c r="C275" s="201">
        <v>58</v>
      </c>
      <c r="D275" s="201">
        <v>15</v>
      </c>
      <c r="E275" s="244" t="s">
        <v>6265</v>
      </c>
      <c r="F275" s="201" t="s">
        <v>6261</v>
      </c>
      <c r="G275" s="201"/>
      <c r="H275" s="201"/>
      <c r="I275" s="201"/>
      <c r="J275" s="201"/>
      <c r="K275" s="201"/>
    </row>
    <row r="276" spans="1:11">
      <c r="A276" s="201" t="s">
        <v>82</v>
      </c>
      <c r="B276" s="201" t="s">
        <v>14</v>
      </c>
      <c r="C276" s="201">
        <v>30</v>
      </c>
      <c r="D276" s="201">
        <v>12</v>
      </c>
      <c r="E276" s="244" t="s">
        <v>6266</v>
      </c>
      <c r="F276" s="201" t="s">
        <v>6261</v>
      </c>
      <c r="G276" s="201"/>
      <c r="H276" s="201"/>
      <c r="I276" s="201"/>
      <c r="J276" s="201"/>
      <c r="K276" s="201"/>
    </row>
    <row r="277" spans="1:11">
      <c r="A277" s="201" t="s">
        <v>82</v>
      </c>
      <c r="B277" s="201" t="s">
        <v>14</v>
      </c>
      <c r="C277" s="201">
        <v>0</v>
      </c>
      <c r="D277" s="201">
        <v>0</v>
      </c>
      <c r="E277" s="244" t="s">
        <v>6267</v>
      </c>
      <c r="F277" s="201" t="s">
        <v>6261</v>
      </c>
      <c r="G277" s="201"/>
      <c r="H277" s="201"/>
      <c r="I277" s="201"/>
      <c r="J277" s="201"/>
      <c r="K277" s="201"/>
    </row>
    <row r="278" spans="1:11">
      <c r="A278" s="201" t="s">
        <v>82</v>
      </c>
      <c r="B278" s="201" t="s">
        <v>14</v>
      </c>
      <c r="C278" s="201">
        <v>16</v>
      </c>
      <c r="D278" s="201">
        <v>9</v>
      </c>
      <c r="E278" s="244" t="s">
        <v>6271</v>
      </c>
      <c r="F278" s="201" t="s">
        <v>6261</v>
      </c>
      <c r="G278" s="201"/>
      <c r="H278" s="201"/>
      <c r="I278" s="201"/>
      <c r="J278" s="201"/>
      <c r="K278" s="201"/>
    </row>
    <row r="279" spans="1:11">
      <c r="A279" s="201" t="s">
        <v>82</v>
      </c>
      <c r="B279" s="201" t="s">
        <v>14</v>
      </c>
      <c r="C279" s="201">
        <v>45</v>
      </c>
      <c r="D279" s="201">
        <v>18</v>
      </c>
      <c r="E279" s="244" t="s">
        <v>6272</v>
      </c>
      <c r="F279" s="201" t="s">
        <v>6261</v>
      </c>
      <c r="G279" s="201"/>
      <c r="H279" s="201"/>
      <c r="I279" s="201"/>
      <c r="J279" s="201"/>
      <c r="K279" s="201"/>
    </row>
    <row r="280" spans="1:11">
      <c r="A280" s="201" t="s">
        <v>82</v>
      </c>
      <c r="B280" s="201" t="s">
        <v>14</v>
      </c>
      <c r="C280" s="201">
        <v>0</v>
      </c>
      <c r="D280" s="201">
        <v>0</v>
      </c>
      <c r="E280" s="244" t="s">
        <v>6238</v>
      </c>
      <c r="F280" s="201" t="s">
        <v>6239</v>
      </c>
      <c r="G280" s="201"/>
      <c r="H280" s="201"/>
      <c r="I280" s="201"/>
      <c r="J280" s="201"/>
      <c r="K280" s="201"/>
    </row>
    <row r="281" spans="1:11">
      <c r="A281" s="201" t="s">
        <v>88</v>
      </c>
      <c r="B281" s="201" t="s">
        <v>14</v>
      </c>
      <c r="C281" s="201">
        <v>76</v>
      </c>
      <c r="D281" s="201">
        <v>25</v>
      </c>
      <c r="E281" s="244" t="s">
        <v>6262</v>
      </c>
      <c r="F281" s="201" t="s">
        <v>6261</v>
      </c>
      <c r="G281" s="201"/>
      <c r="H281" s="201"/>
      <c r="I281" s="201"/>
      <c r="J281" s="201"/>
      <c r="K281" s="201"/>
    </row>
    <row r="282" spans="1:11">
      <c r="A282" s="201" t="s">
        <v>88</v>
      </c>
      <c r="B282" s="201" t="s">
        <v>14</v>
      </c>
      <c r="C282" s="201">
        <v>77</v>
      </c>
      <c r="D282" s="201">
        <v>24</v>
      </c>
      <c r="E282" s="244" t="s">
        <v>6275</v>
      </c>
      <c r="F282" s="201" t="s">
        <v>6261</v>
      </c>
      <c r="G282" s="201"/>
      <c r="H282" s="201"/>
      <c r="I282" s="201"/>
      <c r="J282" s="201"/>
      <c r="K282" s="201"/>
    </row>
    <row r="283" spans="1:11">
      <c r="A283" s="201" t="s">
        <v>88</v>
      </c>
      <c r="B283" s="201" t="s">
        <v>14</v>
      </c>
      <c r="C283" s="201">
        <v>76</v>
      </c>
      <c r="D283" s="201">
        <v>25</v>
      </c>
      <c r="E283" s="244" t="s">
        <v>6276</v>
      </c>
      <c r="F283" s="201" t="s">
        <v>6261</v>
      </c>
      <c r="G283" s="201"/>
      <c r="H283" s="201"/>
      <c r="I283" s="201"/>
      <c r="J283" s="201"/>
      <c r="K283" s="201"/>
    </row>
    <row r="284" spans="1:11">
      <c r="A284" s="201" t="s">
        <v>88</v>
      </c>
      <c r="B284" s="201" t="s">
        <v>14</v>
      </c>
      <c r="C284" s="201">
        <v>76</v>
      </c>
      <c r="D284" s="201">
        <v>24</v>
      </c>
      <c r="E284" s="244" t="s">
        <v>6277</v>
      </c>
      <c r="F284" s="201" t="s">
        <v>6261</v>
      </c>
      <c r="G284" s="201"/>
      <c r="H284" s="201"/>
      <c r="I284" s="201"/>
      <c r="J284" s="201"/>
      <c r="K284" s="201"/>
    </row>
    <row r="285" spans="1:11">
      <c r="A285" s="201" t="s">
        <v>88</v>
      </c>
      <c r="B285" s="201" t="s">
        <v>14</v>
      </c>
      <c r="C285" s="201">
        <v>76</v>
      </c>
      <c r="D285" s="201">
        <v>23</v>
      </c>
      <c r="E285" s="244" t="s">
        <v>6278</v>
      </c>
      <c r="F285" s="201" t="s">
        <v>6261</v>
      </c>
      <c r="G285" s="201"/>
      <c r="H285" s="201"/>
      <c r="I285" s="201"/>
      <c r="J285" s="201"/>
      <c r="K285" s="201"/>
    </row>
    <row r="286" spans="1:11">
      <c r="A286" s="201" t="s">
        <v>88</v>
      </c>
      <c r="B286" s="201" t="s">
        <v>14</v>
      </c>
      <c r="C286" s="201">
        <v>75</v>
      </c>
      <c r="D286" s="201">
        <v>20</v>
      </c>
      <c r="E286" s="244" t="s">
        <v>6263</v>
      </c>
      <c r="F286" s="201" t="s">
        <v>6261</v>
      </c>
      <c r="G286" s="201"/>
      <c r="H286" s="201"/>
      <c r="I286" s="201"/>
      <c r="J286" s="201"/>
      <c r="K286" s="201"/>
    </row>
    <row r="287" spans="1:11">
      <c r="A287" s="201" t="s">
        <v>88</v>
      </c>
      <c r="B287" s="201" t="s">
        <v>14</v>
      </c>
      <c r="C287" s="201">
        <v>0</v>
      </c>
      <c r="D287" s="201">
        <v>0</v>
      </c>
      <c r="E287" s="244" t="s">
        <v>6273</v>
      </c>
      <c r="F287" s="201" t="s">
        <v>6261</v>
      </c>
      <c r="G287" s="201"/>
      <c r="H287" s="201"/>
      <c r="I287" s="201"/>
      <c r="J287" s="201"/>
      <c r="K287" s="201"/>
    </row>
    <row r="288" spans="1:11">
      <c r="A288" s="201" t="s">
        <v>88</v>
      </c>
      <c r="B288" s="201" t="s">
        <v>14</v>
      </c>
      <c r="C288" s="201">
        <v>74</v>
      </c>
      <c r="D288" s="201">
        <v>20</v>
      </c>
      <c r="E288" s="244" t="s">
        <v>6274</v>
      </c>
      <c r="F288" s="201" t="s">
        <v>6261</v>
      </c>
      <c r="G288" s="201"/>
      <c r="H288" s="201"/>
      <c r="I288" s="201"/>
      <c r="J288" s="201"/>
      <c r="K288" s="201"/>
    </row>
    <row r="289" spans="1:11">
      <c r="A289" s="201" t="s">
        <v>88</v>
      </c>
      <c r="B289" s="201" t="s">
        <v>14</v>
      </c>
      <c r="C289" s="201">
        <v>75</v>
      </c>
      <c r="D289" s="201">
        <v>19</v>
      </c>
      <c r="E289" s="244" t="s">
        <v>6279</v>
      </c>
      <c r="F289" s="201" t="s">
        <v>6261</v>
      </c>
      <c r="G289" s="201"/>
      <c r="H289" s="201"/>
      <c r="I289" s="201"/>
      <c r="J289" s="201"/>
      <c r="K289" s="201"/>
    </row>
    <row r="290" spans="1:11">
      <c r="A290" s="201" t="s">
        <v>88</v>
      </c>
      <c r="B290" s="201" t="s">
        <v>14</v>
      </c>
      <c r="C290" s="201">
        <v>74</v>
      </c>
      <c r="D290" s="201">
        <v>19</v>
      </c>
      <c r="E290" s="244" t="s">
        <v>6264</v>
      </c>
      <c r="F290" s="201" t="s">
        <v>6261</v>
      </c>
      <c r="G290" s="201"/>
      <c r="H290" s="201"/>
      <c r="I290" s="201"/>
      <c r="J290" s="201"/>
      <c r="K290" s="201"/>
    </row>
    <row r="291" spans="1:11">
      <c r="A291" s="201" t="s">
        <v>88</v>
      </c>
      <c r="B291" s="201" t="s">
        <v>14</v>
      </c>
      <c r="C291" s="201">
        <v>73</v>
      </c>
      <c r="D291" s="201">
        <v>19</v>
      </c>
      <c r="E291" s="244" t="s">
        <v>6280</v>
      </c>
      <c r="F291" s="201" t="s">
        <v>6261</v>
      </c>
      <c r="G291" s="201"/>
      <c r="H291" s="201"/>
      <c r="I291" s="201"/>
      <c r="J291" s="201"/>
      <c r="K291" s="201"/>
    </row>
    <row r="292" spans="1:11">
      <c r="A292" s="201" t="s">
        <v>88</v>
      </c>
      <c r="B292" s="201" t="s">
        <v>14</v>
      </c>
      <c r="C292" s="201">
        <v>73</v>
      </c>
      <c r="D292" s="201">
        <v>20</v>
      </c>
      <c r="E292" s="244" t="s">
        <v>6281</v>
      </c>
      <c r="F292" s="201" t="s">
        <v>6261</v>
      </c>
      <c r="G292" s="201"/>
      <c r="H292" s="201"/>
      <c r="I292" s="201"/>
      <c r="J292" s="201"/>
      <c r="K292" s="201"/>
    </row>
    <row r="293" spans="1:11">
      <c r="A293" s="201" t="s">
        <v>88</v>
      </c>
      <c r="B293" s="201" t="s">
        <v>14</v>
      </c>
      <c r="C293" s="201">
        <v>72</v>
      </c>
      <c r="D293" s="201">
        <v>20</v>
      </c>
      <c r="E293" s="244" t="s">
        <v>6282</v>
      </c>
      <c r="F293" s="201" t="s">
        <v>6261</v>
      </c>
      <c r="G293" s="201"/>
      <c r="H293" s="201"/>
      <c r="I293" s="201"/>
      <c r="J293" s="201"/>
      <c r="K293" s="201"/>
    </row>
    <row r="294" spans="1:11">
      <c r="A294" s="201" t="s">
        <v>88</v>
      </c>
      <c r="B294" s="201" t="s">
        <v>14</v>
      </c>
      <c r="C294" s="201">
        <v>72</v>
      </c>
      <c r="D294" s="201">
        <v>21</v>
      </c>
      <c r="E294" s="244" t="s">
        <v>6283</v>
      </c>
      <c r="F294" s="201" t="s">
        <v>6261</v>
      </c>
      <c r="G294" s="201"/>
      <c r="H294" s="201"/>
      <c r="I294" s="201"/>
      <c r="J294" s="201"/>
      <c r="K294" s="201"/>
    </row>
    <row r="295" spans="1:11">
      <c r="A295" s="201" t="s">
        <v>88</v>
      </c>
      <c r="B295" s="201" t="s">
        <v>14</v>
      </c>
      <c r="C295" s="201">
        <v>69</v>
      </c>
      <c r="D295" s="201">
        <v>18</v>
      </c>
      <c r="E295" s="244" t="s">
        <v>6265</v>
      </c>
      <c r="F295" s="201" t="s">
        <v>6261</v>
      </c>
      <c r="G295" s="201"/>
      <c r="H295" s="201"/>
      <c r="I295" s="201"/>
      <c r="J295" s="201"/>
      <c r="K295" s="201"/>
    </row>
    <row r="296" spans="1:11">
      <c r="A296" s="201" t="s">
        <v>88</v>
      </c>
      <c r="B296" s="201" t="s">
        <v>14</v>
      </c>
      <c r="C296" s="201">
        <v>69</v>
      </c>
      <c r="D296" s="201">
        <v>19</v>
      </c>
      <c r="E296" s="244" t="s">
        <v>6284</v>
      </c>
      <c r="F296" s="201" t="s">
        <v>6261</v>
      </c>
      <c r="G296" s="201"/>
      <c r="H296" s="201"/>
      <c r="I296" s="201"/>
      <c r="J296" s="201"/>
      <c r="K296" s="201"/>
    </row>
    <row r="297" spans="1:11">
      <c r="A297" s="201" t="s">
        <v>88</v>
      </c>
      <c r="B297" s="201" t="s">
        <v>14</v>
      </c>
      <c r="C297" s="201">
        <v>63</v>
      </c>
      <c r="D297" s="201">
        <v>18</v>
      </c>
      <c r="E297" s="244" t="s">
        <v>6285</v>
      </c>
      <c r="F297" s="201" t="s">
        <v>6261</v>
      </c>
      <c r="G297" s="201"/>
      <c r="H297" s="201"/>
      <c r="I297" s="201"/>
      <c r="J297" s="201"/>
      <c r="K297" s="201"/>
    </row>
    <row r="298" spans="1:11">
      <c r="A298" s="201" t="s">
        <v>88</v>
      </c>
      <c r="B298" s="201" t="s">
        <v>14</v>
      </c>
      <c r="C298" s="201">
        <v>62</v>
      </c>
      <c r="D298" s="201">
        <v>17</v>
      </c>
      <c r="E298" s="244" t="s">
        <v>6286</v>
      </c>
      <c r="F298" s="201" t="s">
        <v>6261</v>
      </c>
      <c r="G298" s="201"/>
      <c r="H298" s="201"/>
      <c r="I298" s="201"/>
      <c r="J298" s="201"/>
      <c r="K298" s="201"/>
    </row>
    <row r="299" spans="1:11">
      <c r="A299" s="201" t="s">
        <v>88</v>
      </c>
      <c r="B299" s="201" t="s">
        <v>14</v>
      </c>
      <c r="C299" s="201">
        <v>27</v>
      </c>
      <c r="D299" s="201">
        <v>12</v>
      </c>
      <c r="E299" s="244" t="s">
        <v>6266</v>
      </c>
      <c r="F299" s="201" t="s">
        <v>6261</v>
      </c>
      <c r="G299" s="201"/>
      <c r="H299" s="201"/>
      <c r="I299" s="201"/>
      <c r="J299" s="201"/>
      <c r="K299" s="201"/>
    </row>
    <row r="300" spans="1:11">
      <c r="A300" s="201" t="s">
        <v>88</v>
      </c>
      <c r="B300" s="201" t="s">
        <v>14</v>
      </c>
      <c r="C300" s="201">
        <v>26</v>
      </c>
      <c r="D300" s="201">
        <v>12</v>
      </c>
      <c r="E300" s="244" t="s">
        <v>6287</v>
      </c>
      <c r="F300" s="201" t="s">
        <v>6261</v>
      </c>
      <c r="G300" s="201"/>
      <c r="H300" s="201"/>
      <c r="I300" s="201"/>
      <c r="J300" s="201"/>
      <c r="K300" s="201"/>
    </row>
    <row r="301" spans="1:11">
      <c r="A301" s="201" t="s">
        <v>88</v>
      </c>
      <c r="B301" s="201" t="s">
        <v>14</v>
      </c>
      <c r="C301" s="201">
        <v>26</v>
      </c>
      <c r="D301" s="201">
        <v>11</v>
      </c>
      <c r="E301" s="244" t="s">
        <v>6288</v>
      </c>
      <c r="F301" s="201" t="s">
        <v>6261</v>
      </c>
      <c r="G301" s="201"/>
      <c r="H301" s="201"/>
      <c r="I301" s="201"/>
      <c r="J301" s="201"/>
      <c r="K301" s="201"/>
    </row>
    <row r="302" spans="1:11">
      <c r="A302" s="201" t="s">
        <v>88</v>
      </c>
      <c r="B302" s="201" t="s">
        <v>14</v>
      </c>
      <c r="C302" s="201">
        <v>0</v>
      </c>
      <c r="D302" s="201">
        <v>0</v>
      </c>
      <c r="E302" s="244" t="s">
        <v>6267</v>
      </c>
      <c r="F302" s="201" t="s">
        <v>6261</v>
      </c>
      <c r="G302" s="201"/>
      <c r="H302" s="201"/>
      <c r="I302" s="201"/>
      <c r="J302" s="201"/>
      <c r="K302" s="201"/>
    </row>
    <row r="303" spans="1:11">
      <c r="A303" s="201" t="s">
        <v>88</v>
      </c>
      <c r="B303" s="201" t="s">
        <v>14</v>
      </c>
      <c r="C303" s="201">
        <v>20</v>
      </c>
      <c r="D303" s="201">
        <v>12</v>
      </c>
      <c r="E303" s="244" t="s">
        <v>6271</v>
      </c>
      <c r="F303" s="201" t="s">
        <v>6261</v>
      </c>
      <c r="G303" s="201"/>
      <c r="H303" s="201"/>
      <c r="I303" s="201"/>
      <c r="J303" s="201"/>
      <c r="K303" s="201"/>
    </row>
    <row r="304" spans="1:11">
      <c r="A304" s="201" t="s">
        <v>88</v>
      </c>
      <c r="B304" s="201" t="s">
        <v>14</v>
      </c>
      <c r="C304" s="201">
        <v>22</v>
      </c>
      <c r="D304" s="201">
        <v>12</v>
      </c>
      <c r="E304" s="244" t="s">
        <v>6289</v>
      </c>
      <c r="F304" s="201" t="s">
        <v>6261</v>
      </c>
      <c r="G304" s="201"/>
      <c r="H304" s="201"/>
      <c r="I304" s="201"/>
      <c r="J304" s="201"/>
      <c r="K304" s="201"/>
    </row>
    <row r="305" spans="1:11">
      <c r="A305" s="201" t="s">
        <v>88</v>
      </c>
      <c r="B305" s="201" t="s">
        <v>14</v>
      </c>
      <c r="C305" s="201">
        <v>24</v>
      </c>
      <c r="D305" s="201">
        <v>13</v>
      </c>
      <c r="E305" s="244" t="s">
        <v>6290</v>
      </c>
      <c r="F305" s="201" t="s">
        <v>6261</v>
      </c>
      <c r="G305" s="201"/>
      <c r="H305" s="201"/>
      <c r="I305" s="201"/>
      <c r="J305" s="201"/>
      <c r="K305" s="201"/>
    </row>
    <row r="306" spans="1:11">
      <c r="A306" s="201" t="s">
        <v>88</v>
      </c>
      <c r="B306" s="201" t="s">
        <v>14</v>
      </c>
      <c r="C306" s="201">
        <v>48</v>
      </c>
      <c r="D306" s="201">
        <v>21</v>
      </c>
      <c r="E306" s="244" t="s">
        <v>6272</v>
      </c>
      <c r="F306" s="201" t="s">
        <v>6261</v>
      </c>
      <c r="G306" s="201"/>
      <c r="H306" s="201"/>
      <c r="I306" s="201"/>
      <c r="J306" s="201"/>
      <c r="K306" s="201"/>
    </row>
    <row r="307" spans="1:11">
      <c r="A307" s="201" t="s">
        <v>88</v>
      </c>
      <c r="B307" s="201" t="s">
        <v>14</v>
      </c>
      <c r="C307" s="201">
        <v>50</v>
      </c>
      <c r="D307" s="201">
        <v>21</v>
      </c>
      <c r="E307" s="244" t="s">
        <v>6291</v>
      </c>
      <c r="F307" s="201" t="s">
        <v>6261</v>
      </c>
      <c r="G307" s="201"/>
      <c r="H307" s="201"/>
      <c r="I307" s="201"/>
      <c r="J307" s="201"/>
      <c r="K307" s="201"/>
    </row>
    <row r="308" spans="1:11">
      <c r="A308" s="201" t="s">
        <v>88</v>
      </c>
      <c r="B308" s="201" t="s">
        <v>14</v>
      </c>
      <c r="C308" s="201">
        <v>63</v>
      </c>
      <c r="D308" s="201">
        <v>21</v>
      </c>
      <c r="E308" s="244" t="s">
        <v>6260</v>
      </c>
      <c r="F308" s="201" t="s">
        <v>6261</v>
      </c>
      <c r="G308" s="201"/>
      <c r="H308" s="201"/>
      <c r="I308" s="201"/>
      <c r="J308" s="201"/>
      <c r="K308" s="201"/>
    </row>
    <row r="309" spans="1:11">
      <c r="A309" s="201" t="s">
        <v>88</v>
      </c>
      <c r="B309" s="201" t="s">
        <v>14</v>
      </c>
      <c r="C309" s="201">
        <v>64</v>
      </c>
      <c r="D309" s="201">
        <v>21</v>
      </c>
      <c r="E309" s="244" t="s">
        <v>6292</v>
      </c>
      <c r="F309" s="201" t="s">
        <v>6261</v>
      </c>
      <c r="G309" s="201"/>
      <c r="H309" s="201"/>
      <c r="I309" s="201"/>
      <c r="J309" s="201"/>
      <c r="K309" s="201"/>
    </row>
    <row r="310" spans="1:11">
      <c r="A310" s="201" t="s">
        <v>88</v>
      </c>
      <c r="B310" s="201" t="s">
        <v>14</v>
      </c>
      <c r="C310" s="201">
        <v>0</v>
      </c>
      <c r="D310" s="201">
        <v>0</v>
      </c>
      <c r="E310" s="244" t="s">
        <v>6238</v>
      </c>
      <c r="F310" s="201" t="s">
        <v>6239</v>
      </c>
      <c r="G310" s="201"/>
      <c r="H310" s="201"/>
      <c r="I310" s="201"/>
      <c r="J310" s="201"/>
      <c r="K310" s="201"/>
    </row>
    <row r="311" spans="1:11">
      <c r="A311" s="201" t="s">
        <v>93</v>
      </c>
      <c r="B311" s="201" t="s">
        <v>14</v>
      </c>
      <c r="C311" s="201">
        <v>74</v>
      </c>
      <c r="D311" s="201">
        <v>27</v>
      </c>
      <c r="E311" s="244" t="s">
        <v>6262</v>
      </c>
      <c r="F311" s="201" t="s">
        <v>6261</v>
      </c>
      <c r="G311" s="201"/>
      <c r="H311" s="201"/>
      <c r="I311" s="201"/>
      <c r="J311" s="201"/>
      <c r="K311" s="201"/>
    </row>
    <row r="312" spans="1:11">
      <c r="A312" s="201" t="s">
        <v>93</v>
      </c>
      <c r="B312" s="201" t="s">
        <v>14</v>
      </c>
      <c r="C312" s="201">
        <v>72</v>
      </c>
      <c r="D312" s="201">
        <v>26</v>
      </c>
      <c r="E312" s="244" t="s">
        <v>6276</v>
      </c>
      <c r="F312" s="201" t="s">
        <v>6261</v>
      </c>
      <c r="G312" s="201"/>
      <c r="H312" s="201"/>
      <c r="I312" s="201"/>
      <c r="J312" s="201"/>
      <c r="K312" s="201"/>
    </row>
    <row r="313" spans="1:11">
      <c r="A313" s="201" t="s">
        <v>93</v>
      </c>
      <c r="B313" s="201" t="s">
        <v>14</v>
      </c>
      <c r="C313" s="201">
        <v>72</v>
      </c>
      <c r="D313" s="201">
        <v>27</v>
      </c>
      <c r="E313" s="244" t="s">
        <v>6293</v>
      </c>
      <c r="F313" s="201" t="s">
        <v>6261</v>
      </c>
      <c r="G313" s="201"/>
      <c r="H313" s="201"/>
      <c r="I313" s="201"/>
      <c r="J313" s="201"/>
      <c r="K313" s="201"/>
    </row>
    <row r="314" spans="1:11">
      <c r="A314" s="201" t="s">
        <v>93</v>
      </c>
      <c r="B314" s="201" t="s">
        <v>14</v>
      </c>
      <c r="C314" s="201">
        <v>72</v>
      </c>
      <c r="D314" s="201">
        <v>26</v>
      </c>
      <c r="E314" s="244" t="s">
        <v>6294</v>
      </c>
      <c r="F314" s="201" t="s">
        <v>6261</v>
      </c>
      <c r="G314" s="201"/>
      <c r="H314" s="201"/>
      <c r="I314" s="201"/>
      <c r="J314" s="201"/>
      <c r="K314" s="201"/>
    </row>
    <row r="315" spans="1:11">
      <c r="A315" s="201" t="s">
        <v>93</v>
      </c>
      <c r="B315" s="201" t="s">
        <v>14</v>
      </c>
      <c r="C315" s="201">
        <v>72</v>
      </c>
      <c r="D315" s="201">
        <v>25</v>
      </c>
      <c r="E315" s="244" t="s">
        <v>6277</v>
      </c>
      <c r="F315" s="201" t="s">
        <v>6261</v>
      </c>
      <c r="G315" s="201"/>
      <c r="H315" s="201"/>
      <c r="I315" s="201"/>
      <c r="J315" s="201"/>
      <c r="K315" s="201"/>
    </row>
    <row r="316" spans="1:11">
      <c r="A316" s="201" t="s">
        <v>93</v>
      </c>
      <c r="B316" s="201" t="s">
        <v>14</v>
      </c>
      <c r="C316" s="201">
        <v>72</v>
      </c>
      <c r="D316" s="201">
        <v>24</v>
      </c>
      <c r="E316" s="244" t="s">
        <v>6278</v>
      </c>
      <c r="F316" s="201" t="s">
        <v>6261</v>
      </c>
      <c r="G316" s="201"/>
      <c r="H316" s="201"/>
      <c r="I316" s="201"/>
      <c r="J316" s="201"/>
      <c r="K316" s="201"/>
    </row>
    <row r="317" spans="1:11">
      <c r="A317" s="201" t="s">
        <v>93</v>
      </c>
      <c r="B317" s="201" t="s">
        <v>14</v>
      </c>
      <c r="C317" s="201">
        <v>72</v>
      </c>
      <c r="D317" s="201">
        <v>25</v>
      </c>
      <c r="E317" s="244" t="s">
        <v>6263</v>
      </c>
      <c r="F317" s="201" t="s">
        <v>6261</v>
      </c>
      <c r="G317" s="201"/>
      <c r="H317" s="201"/>
      <c r="I317" s="201"/>
      <c r="J317" s="201"/>
      <c r="K317" s="201"/>
    </row>
    <row r="318" spans="1:11">
      <c r="A318" s="201" t="s">
        <v>93</v>
      </c>
      <c r="B318" s="201" t="s">
        <v>14</v>
      </c>
      <c r="C318" s="201">
        <v>0</v>
      </c>
      <c r="D318" s="201">
        <v>0</v>
      </c>
      <c r="E318" s="244" t="s">
        <v>6273</v>
      </c>
      <c r="F318" s="201" t="s">
        <v>6261</v>
      </c>
      <c r="G318" s="201"/>
      <c r="H318" s="201"/>
      <c r="I318" s="201"/>
      <c r="J318" s="201"/>
      <c r="K318" s="201"/>
    </row>
    <row r="319" spans="1:11">
      <c r="A319" s="201" t="s">
        <v>93</v>
      </c>
      <c r="B319" s="201" t="s">
        <v>14</v>
      </c>
      <c r="C319" s="201">
        <v>72</v>
      </c>
      <c r="D319" s="201">
        <v>22</v>
      </c>
      <c r="E319" s="244" t="s">
        <v>6274</v>
      </c>
      <c r="F319" s="201" t="s">
        <v>6261</v>
      </c>
      <c r="G319" s="201"/>
      <c r="H319" s="201"/>
      <c r="I319" s="201"/>
      <c r="J319" s="201"/>
      <c r="K319" s="201"/>
    </row>
    <row r="320" spans="1:11">
      <c r="A320" s="201" t="s">
        <v>93</v>
      </c>
      <c r="B320" s="201" t="s">
        <v>14</v>
      </c>
      <c r="C320" s="201">
        <v>72</v>
      </c>
      <c r="D320" s="201">
        <v>19</v>
      </c>
      <c r="E320" s="244" t="s">
        <v>6264</v>
      </c>
      <c r="F320" s="201" t="s">
        <v>6261</v>
      </c>
      <c r="G320" s="201"/>
      <c r="H320" s="201"/>
      <c r="I320" s="201"/>
      <c r="J320" s="201"/>
      <c r="K320" s="201"/>
    </row>
    <row r="321" spans="1:11">
      <c r="A321" s="201" t="s">
        <v>93</v>
      </c>
      <c r="B321" s="201" t="s">
        <v>14</v>
      </c>
      <c r="C321" s="201">
        <v>72</v>
      </c>
      <c r="D321" s="201">
        <v>18</v>
      </c>
      <c r="E321" s="244" t="s">
        <v>6282</v>
      </c>
      <c r="F321" s="201" t="s">
        <v>6261</v>
      </c>
      <c r="G321" s="201"/>
      <c r="H321" s="201"/>
      <c r="I321" s="201"/>
      <c r="J321" s="201"/>
      <c r="K321" s="201"/>
    </row>
    <row r="322" spans="1:11">
      <c r="A322" s="201" t="s">
        <v>93</v>
      </c>
      <c r="B322" s="201" t="s">
        <v>14</v>
      </c>
      <c r="C322" s="201">
        <v>71</v>
      </c>
      <c r="D322" s="201">
        <v>19</v>
      </c>
      <c r="E322" s="244" t="s">
        <v>6265</v>
      </c>
      <c r="F322" s="201" t="s">
        <v>6261</v>
      </c>
      <c r="G322" s="201"/>
      <c r="H322" s="201"/>
      <c r="I322" s="201"/>
      <c r="J322" s="201"/>
      <c r="K322" s="201"/>
    </row>
    <row r="323" spans="1:11">
      <c r="A323" s="201" t="s">
        <v>93</v>
      </c>
      <c r="B323" s="201" t="s">
        <v>14</v>
      </c>
      <c r="C323" s="201">
        <v>70</v>
      </c>
      <c r="D323" s="201">
        <v>22</v>
      </c>
      <c r="E323" s="244" t="s">
        <v>6285</v>
      </c>
      <c r="F323" s="201" t="s">
        <v>6261</v>
      </c>
      <c r="G323" s="201"/>
      <c r="H323" s="201"/>
      <c r="I323" s="201"/>
      <c r="J323" s="201"/>
      <c r="K323" s="201"/>
    </row>
    <row r="324" spans="1:11">
      <c r="A324" s="201" t="s">
        <v>93</v>
      </c>
      <c r="B324" s="201" t="s">
        <v>14</v>
      </c>
      <c r="C324" s="201">
        <v>27</v>
      </c>
      <c r="D324" s="201">
        <v>18</v>
      </c>
      <c r="E324" s="244" t="s">
        <v>6266</v>
      </c>
      <c r="F324" s="201" t="s">
        <v>6261</v>
      </c>
      <c r="G324" s="201"/>
      <c r="H324" s="201"/>
      <c r="I324" s="201"/>
      <c r="J324" s="201"/>
      <c r="K324" s="201"/>
    </row>
    <row r="325" spans="1:11">
      <c r="A325" s="201" t="s">
        <v>93</v>
      </c>
      <c r="B325" s="201" t="s">
        <v>14</v>
      </c>
      <c r="C325" s="201">
        <v>27</v>
      </c>
      <c r="D325" s="201">
        <v>16</v>
      </c>
      <c r="E325" s="244" t="s">
        <v>6288</v>
      </c>
      <c r="F325" s="201" t="s">
        <v>6261</v>
      </c>
      <c r="G325" s="201"/>
      <c r="H325" s="201"/>
      <c r="I325" s="201"/>
      <c r="J325" s="201"/>
      <c r="K325" s="201"/>
    </row>
    <row r="326" spans="1:11">
      <c r="A326" s="201" t="s">
        <v>93</v>
      </c>
      <c r="B326" s="201" t="s">
        <v>14</v>
      </c>
      <c r="C326" s="201">
        <v>25</v>
      </c>
      <c r="D326" s="201">
        <v>16</v>
      </c>
      <c r="E326" s="244" t="s">
        <v>6295</v>
      </c>
      <c r="F326" s="201" t="s">
        <v>6261</v>
      </c>
      <c r="G326" s="201"/>
      <c r="H326" s="201"/>
      <c r="I326" s="201"/>
      <c r="J326" s="201"/>
      <c r="K326" s="201"/>
    </row>
    <row r="327" spans="1:11">
      <c r="A327" s="201" t="s">
        <v>93</v>
      </c>
      <c r="B327" s="201" t="s">
        <v>14</v>
      </c>
      <c r="C327" s="201">
        <v>0</v>
      </c>
      <c r="D327" s="201">
        <v>0</v>
      </c>
      <c r="E327" s="244" t="s">
        <v>6267</v>
      </c>
      <c r="F327" s="201" t="s">
        <v>6261</v>
      </c>
      <c r="G327" s="201"/>
      <c r="H327" s="201"/>
      <c r="I327" s="201"/>
      <c r="J327" s="201"/>
      <c r="K327" s="201"/>
    </row>
    <row r="328" spans="1:11">
      <c r="A328" s="201" t="s">
        <v>93</v>
      </c>
      <c r="B328" s="201" t="s">
        <v>14</v>
      </c>
      <c r="C328" s="201">
        <v>29</v>
      </c>
      <c r="D328" s="201">
        <v>11</v>
      </c>
      <c r="E328" s="244" t="s">
        <v>6271</v>
      </c>
      <c r="F328" s="201" t="s">
        <v>6261</v>
      </c>
      <c r="G328" s="201"/>
      <c r="H328" s="201"/>
      <c r="I328" s="201"/>
      <c r="J328" s="201"/>
      <c r="K328" s="201"/>
    </row>
    <row r="329" spans="1:11">
      <c r="A329" s="201" t="s">
        <v>93</v>
      </c>
      <c r="B329" s="201" t="s">
        <v>14</v>
      </c>
      <c r="C329" s="201">
        <v>30</v>
      </c>
      <c r="D329" s="201">
        <v>13</v>
      </c>
      <c r="E329" s="244" t="s">
        <v>6289</v>
      </c>
      <c r="F329" s="201" t="s">
        <v>6261</v>
      </c>
      <c r="G329" s="201"/>
      <c r="H329" s="201"/>
      <c r="I329" s="201"/>
      <c r="J329" s="201"/>
      <c r="K329" s="201"/>
    </row>
    <row r="330" spans="1:11">
      <c r="A330" s="201" t="s">
        <v>93</v>
      </c>
      <c r="B330" s="201" t="s">
        <v>14</v>
      </c>
      <c r="C330" s="201">
        <v>30</v>
      </c>
      <c r="D330" s="201">
        <v>14</v>
      </c>
      <c r="E330" s="244" t="s">
        <v>6290</v>
      </c>
      <c r="F330" s="201" t="s">
        <v>6261</v>
      </c>
      <c r="G330" s="201"/>
      <c r="H330" s="201"/>
      <c r="I330" s="201"/>
      <c r="J330" s="201"/>
      <c r="K330" s="201"/>
    </row>
    <row r="331" spans="1:11">
      <c r="A331" s="201" t="s">
        <v>93</v>
      </c>
      <c r="B331" s="201" t="s">
        <v>14</v>
      </c>
      <c r="C331" s="201">
        <v>48</v>
      </c>
      <c r="D331" s="201">
        <v>17</v>
      </c>
      <c r="E331" s="244" t="s">
        <v>6272</v>
      </c>
      <c r="F331" s="201" t="s">
        <v>6261</v>
      </c>
      <c r="G331" s="201"/>
      <c r="H331" s="201"/>
      <c r="I331" s="201"/>
      <c r="J331" s="201"/>
      <c r="K331" s="201"/>
    </row>
    <row r="332" spans="1:11">
      <c r="A332" s="201" t="s">
        <v>93</v>
      </c>
      <c r="B332" s="201" t="s">
        <v>14</v>
      </c>
      <c r="C332" s="201">
        <v>48</v>
      </c>
      <c r="D332" s="201">
        <v>19</v>
      </c>
      <c r="E332" s="244" t="s">
        <v>6291</v>
      </c>
      <c r="F332" s="201" t="s">
        <v>6261</v>
      </c>
      <c r="G332" s="201"/>
      <c r="H332" s="201"/>
      <c r="I332" s="201"/>
      <c r="J332" s="201"/>
      <c r="K332" s="201"/>
    </row>
    <row r="333" spans="1:11">
      <c r="A333" s="201" t="s">
        <v>93</v>
      </c>
      <c r="B333" s="201" t="s">
        <v>14</v>
      </c>
      <c r="C333" s="201">
        <v>48</v>
      </c>
      <c r="D333" s="201">
        <v>21</v>
      </c>
      <c r="E333" s="244" t="s">
        <v>6296</v>
      </c>
      <c r="F333" s="201" t="s">
        <v>6261</v>
      </c>
      <c r="G333" s="201"/>
      <c r="H333" s="201"/>
      <c r="I333" s="201"/>
      <c r="J333" s="201"/>
      <c r="K333" s="201"/>
    </row>
    <row r="334" spans="1:11">
      <c r="A334" s="201" t="s">
        <v>93</v>
      </c>
      <c r="B334" s="201" t="s">
        <v>14</v>
      </c>
      <c r="C334" s="201">
        <v>0</v>
      </c>
      <c r="D334" s="201">
        <v>0</v>
      </c>
      <c r="E334" s="244" t="s">
        <v>6238</v>
      </c>
      <c r="F334" s="201" t="s">
        <v>6239</v>
      </c>
      <c r="G334" s="201"/>
      <c r="H334" s="201"/>
      <c r="I334" s="201"/>
      <c r="J334" s="201"/>
      <c r="K334" s="201"/>
    </row>
    <row r="335" spans="1:11">
      <c r="A335" s="201" t="s">
        <v>99</v>
      </c>
      <c r="B335" s="201" t="s">
        <v>14</v>
      </c>
      <c r="C335" s="201">
        <v>84</v>
      </c>
      <c r="D335" s="201">
        <v>35</v>
      </c>
      <c r="E335" s="244" t="s">
        <v>6262</v>
      </c>
      <c r="F335" s="201" t="s">
        <v>6261</v>
      </c>
      <c r="G335" s="201"/>
      <c r="H335" s="201"/>
      <c r="I335" s="201"/>
      <c r="J335" s="201"/>
      <c r="K335" s="201"/>
    </row>
    <row r="336" spans="1:11">
      <c r="A336" s="201" t="s">
        <v>99</v>
      </c>
      <c r="B336" s="201" t="s">
        <v>14</v>
      </c>
      <c r="C336" s="201">
        <v>73</v>
      </c>
      <c r="D336" s="201">
        <v>30</v>
      </c>
      <c r="E336" s="244" t="s">
        <v>6264</v>
      </c>
      <c r="F336" s="201" t="s">
        <v>6261</v>
      </c>
      <c r="G336" s="201"/>
      <c r="H336" s="201"/>
      <c r="I336" s="201"/>
      <c r="J336" s="201"/>
      <c r="K336" s="201"/>
    </row>
    <row r="337" spans="1:11">
      <c r="A337" s="201" t="s">
        <v>99</v>
      </c>
      <c r="B337" s="201" t="s">
        <v>14</v>
      </c>
      <c r="C337" s="201">
        <v>74</v>
      </c>
      <c r="D337" s="201">
        <v>27</v>
      </c>
      <c r="E337" s="244" t="s">
        <v>6265</v>
      </c>
      <c r="F337" s="201" t="s">
        <v>6261</v>
      </c>
      <c r="G337" s="201"/>
      <c r="H337" s="201"/>
      <c r="I337" s="201"/>
      <c r="J337" s="201"/>
      <c r="K337" s="201"/>
    </row>
    <row r="338" spans="1:11">
      <c r="A338" s="201" t="s">
        <v>99</v>
      </c>
      <c r="B338" s="201" t="s">
        <v>14</v>
      </c>
      <c r="C338" s="201">
        <v>33</v>
      </c>
      <c r="D338" s="201">
        <v>24</v>
      </c>
      <c r="E338" s="244" t="s">
        <v>6266</v>
      </c>
      <c r="F338" s="201" t="s">
        <v>6261</v>
      </c>
      <c r="G338" s="201"/>
      <c r="H338" s="201"/>
      <c r="I338" s="201"/>
      <c r="J338" s="201"/>
      <c r="K338" s="201"/>
    </row>
    <row r="339" spans="1:11">
      <c r="A339" s="201" t="s">
        <v>99</v>
      </c>
      <c r="B339" s="201" t="s">
        <v>14</v>
      </c>
      <c r="C339" s="201">
        <v>0</v>
      </c>
      <c r="D339" s="201">
        <v>0</v>
      </c>
      <c r="E339" s="244" t="s">
        <v>6267</v>
      </c>
      <c r="F339" s="201" t="s">
        <v>6261</v>
      </c>
      <c r="G339" s="201"/>
      <c r="H339" s="201"/>
      <c r="I339" s="201"/>
      <c r="J339" s="201"/>
      <c r="K339" s="201"/>
    </row>
    <row r="340" spans="1:11">
      <c r="A340" s="201" t="s">
        <v>99</v>
      </c>
      <c r="B340" s="201" t="s">
        <v>14</v>
      </c>
      <c r="C340" s="201">
        <v>26</v>
      </c>
      <c r="D340" s="201">
        <v>17</v>
      </c>
      <c r="E340" s="244" t="s">
        <v>6271</v>
      </c>
      <c r="F340" s="201" t="s">
        <v>6261</v>
      </c>
      <c r="G340" s="201"/>
      <c r="H340" s="201"/>
      <c r="I340" s="201"/>
      <c r="J340" s="201"/>
      <c r="K340" s="201"/>
    </row>
    <row r="341" spans="1:11">
      <c r="A341" s="201" t="s">
        <v>99</v>
      </c>
      <c r="B341" s="201" t="s">
        <v>14</v>
      </c>
      <c r="C341" s="201">
        <v>56</v>
      </c>
      <c r="D341" s="201">
        <v>28</v>
      </c>
      <c r="E341" s="244" t="s">
        <v>6272</v>
      </c>
      <c r="F341" s="201" t="s">
        <v>6261</v>
      </c>
      <c r="G341" s="201"/>
      <c r="H341" s="201"/>
      <c r="I341" s="201"/>
      <c r="J341" s="201"/>
      <c r="K341" s="201"/>
    </row>
    <row r="342" spans="1:11">
      <c r="A342" s="201" t="s">
        <v>99</v>
      </c>
      <c r="B342" s="201" t="s">
        <v>14</v>
      </c>
      <c r="C342" s="201">
        <v>0</v>
      </c>
      <c r="D342" s="201">
        <v>0</v>
      </c>
      <c r="E342" s="244" t="s">
        <v>6238</v>
      </c>
      <c r="F342" s="201" t="s">
        <v>6239</v>
      </c>
      <c r="G342" s="201"/>
      <c r="H342" s="201"/>
      <c r="I342" s="201"/>
      <c r="J342" s="201"/>
      <c r="K342" s="201"/>
    </row>
    <row r="343" spans="1:11">
      <c r="A343" s="201" t="s">
        <v>7</v>
      </c>
      <c r="B343" s="201" t="s">
        <v>18</v>
      </c>
      <c r="C343" s="201">
        <v>7</v>
      </c>
      <c r="D343" s="201">
        <v>4</v>
      </c>
      <c r="E343" s="244" t="s">
        <v>6231</v>
      </c>
      <c r="F343" s="201" t="s">
        <v>6241</v>
      </c>
      <c r="G343" s="201"/>
      <c r="H343" s="201"/>
      <c r="I343" s="201"/>
      <c r="J343" s="201"/>
      <c r="K343" s="201"/>
    </row>
    <row r="344" spans="1:11">
      <c r="A344" s="201" t="s">
        <v>7</v>
      </c>
      <c r="B344" s="201" t="s">
        <v>10</v>
      </c>
      <c r="C344" s="201">
        <v>13</v>
      </c>
      <c r="D344" s="201">
        <v>4</v>
      </c>
      <c r="E344" s="244" t="s">
        <v>6231</v>
      </c>
      <c r="F344" s="201" t="s">
        <v>6242</v>
      </c>
      <c r="G344" s="201"/>
      <c r="H344" s="201"/>
      <c r="I344" s="201"/>
      <c r="J344" s="201"/>
      <c r="K344" s="201"/>
    </row>
    <row r="345" spans="1:11">
      <c r="A345" s="201" t="s">
        <v>7</v>
      </c>
      <c r="B345" s="201" t="s">
        <v>12</v>
      </c>
      <c r="C345" s="201">
        <v>15</v>
      </c>
      <c r="D345" s="201">
        <v>4</v>
      </c>
      <c r="E345" s="244" t="s">
        <v>6231</v>
      </c>
      <c r="F345" s="201" t="s">
        <v>6242</v>
      </c>
      <c r="G345" s="201"/>
      <c r="H345" s="201"/>
      <c r="I345" s="201"/>
      <c r="J345" s="201"/>
      <c r="K345" s="201"/>
    </row>
    <row r="346" spans="1:11">
      <c r="A346" s="201" t="s">
        <v>7</v>
      </c>
      <c r="B346" s="201" t="s">
        <v>16</v>
      </c>
      <c r="C346" s="201">
        <v>18</v>
      </c>
      <c r="D346" s="201">
        <v>4</v>
      </c>
      <c r="E346" s="244" t="s">
        <v>6231</v>
      </c>
      <c r="F346" s="201" t="s">
        <v>6242</v>
      </c>
      <c r="G346" s="201"/>
      <c r="H346" s="201"/>
      <c r="I346" s="201"/>
      <c r="J346" s="201"/>
      <c r="K346" s="201"/>
    </row>
    <row r="347" spans="1:11">
      <c r="A347" s="201" t="s">
        <v>7</v>
      </c>
      <c r="B347" s="201" t="s">
        <v>8</v>
      </c>
      <c r="C347" s="201">
        <v>22</v>
      </c>
      <c r="D347" s="201">
        <v>4</v>
      </c>
      <c r="E347" s="244" t="s">
        <v>6231</v>
      </c>
      <c r="F347" s="201" t="s">
        <v>6242</v>
      </c>
      <c r="G347" s="201"/>
      <c r="H347" s="201"/>
      <c r="I347" s="201"/>
      <c r="J347" s="201"/>
      <c r="K347" s="201"/>
    </row>
    <row r="348" spans="1:11">
      <c r="A348" s="201"/>
      <c r="B348" s="201"/>
      <c r="C348" s="201"/>
      <c r="D348" s="201"/>
      <c r="E348" s="244"/>
      <c r="F348" s="201"/>
      <c r="G348" s="201"/>
      <c r="H348" s="201"/>
      <c r="I348" s="201"/>
      <c r="J348" s="201"/>
      <c r="K348" s="201"/>
    </row>
    <row r="349" spans="1:11">
      <c r="A349" s="201" t="s">
        <v>93</v>
      </c>
      <c r="B349" s="201" t="s">
        <v>14</v>
      </c>
      <c r="C349" s="201"/>
      <c r="D349" s="201">
        <v>4</v>
      </c>
      <c r="E349" s="244" t="s">
        <v>6231</v>
      </c>
      <c r="F349" s="201" t="s">
        <v>6243</v>
      </c>
      <c r="G349" s="201"/>
      <c r="H349" s="201"/>
      <c r="I349" s="201"/>
      <c r="J349" s="201"/>
      <c r="K349" s="201"/>
    </row>
    <row r="350" spans="1:11">
      <c r="A350" s="201" t="s">
        <v>87</v>
      </c>
      <c r="B350" s="201" t="s">
        <v>14</v>
      </c>
      <c r="C350" s="201">
        <v>0</v>
      </c>
      <c r="D350" s="201">
        <v>0</v>
      </c>
      <c r="E350" s="244" t="s">
        <v>6198</v>
      </c>
      <c r="F350" s="201" t="s">
        <v>6244</v>
      </c>
      <c r="G350" s="201"/>
      <c r="H350" s="201"/>
      <c r="I350" s="201"/>
      <c r="J350" s="201"/>
      <c r="K350" s="201"/>
    </row>
    <row r="351" spans="1:11">
      <c r="A351" s="201" t="s">
        <v>87</v>
      </c>
      <c r="B351" s="201" t="s">
        <v>3041</v>
      </c>
      <c r="C351" s="201">
        <v>14</v>
      </c>
      <c r="D351" s="201">
        <v>4</v>
      </c>
      <c r="E351" s="244" t="s">
        <v>6199</v>
      </c>
      <c r="F351" s="201" t="s">
        <v>6235</v>
      </c>
      <c r="G351" s="201"/>
      <c r="H351" s="201"/>
      <c r="I351" s="201"/>
      <c r="J351" s="201"/>
      <c r="K351" s="201"/>
    </row>
    <row r="352" spans="1:11">
      <c r="A352" s="201" t="s">
        <v>87</v>
      </c>
      <c r="B352" s="201" t="s">
        <v>3421</v>
      </c>
      <c r="C352" s="201">
        <v>16</v>
      </c>
      <c r="D352" s="201">
        <v>4</v>
      </c>
      <c r="E352" s="244" t="s">
        <v>6199</v>
      </c>
      <c r="F352" s="201" t="s">
        <v>6235</v>
      </c>
      <c r="G352" s="201"/>
      <c r="H352" s="201"/>
      <c r="I352" s="201"/>
      <c r="J352" s="201"/>
      <c r="K352" s="201"/>
    </row>
    <row r="353" spans="1:11">
      <c r="A353" s="201" t="s">
        <v>87</v>
      </c>
      <c r="B353" s="201" t="s">
        <v>3047</v>
      </c>
      <c r="C353" s="201">
        <v>128</v>
      </c>
      <c r="D353" s="201">
        <v>37</v>
      </c>
      <c r="E353" s="244" t="s">
        <v>6199</v>
      </c>
      <c r="F353" s="201" t="s">
        <v>6245</v>
      </c>
      <c r="G353" s="201"/>
      <c r="H353" s="201"/>
      <c r="I353" s="201"/>
      <c r="J353" s="201"/>
      <c r="K353" s="201"/>
    </row>
    <row r="354" spans="1:11">
      <c r="A354" s="201" t="s">
        <v>7</v>
      </c>
      <c r="B354" s="201" t="s">
        <v>18</v>
      </c>
      <c r="C354" s="201">
        <v>7</v>
      </c>
      <c r="D354" s="201">
        <v>4</v>
      </c>
      <c r="E354" s="244"/>
      <c r="F354" s="201" t="s">
        <v>6243</v>
      </c>
      <c r="G354" s="201"/>
      <c r="H354" s="201"/>
      <c r="I354" s="201"/>
      <c r="J354" s="201"/>
      <c r="K354" s="201"/>
    </row>
    <row r="355" spans="1:11">
      <c r="A355" s="201" t="s">
        <v>7</v>
      </c>
      <c r="B355" s="201" t="s">
        <v>10</v>
      </c>
      <c r="C355" s="201">
        <v>13</v>
      </c>
      <c r="D355" s="201">
        <v>4</v>
      </c>
      <c r="E355" s="244"/>
      <c r="F355" s="201" t="s">
        <v>6243</v>
      </c>
      <c r="G355" s="201"/>
      <c r="H355" s="201"/>
      <c r="I355" s="201"/>
      <c r="J355" s="201"/>
      <c r="K355" s="201"/>
    </row>
    <row r="356" spans="1:11">
      <c r="A356" s="201" t="s">
        <v>7</v>
      </c>
      <c r="B356" s="201" t="s">
        <v>12</v>
      </c>
      <c r="C356" s="201">
        <v>15</v>
      </c>
      <c r="D356" s="201">
        <v>4</v>
      </c>
      <c r="E356" s="244"/>
      <c r="F356" s="201" t="s">
        <v>6243</v>
      </c>
      <c r="G356" s="201"/>
      <c r="H356" s="201"/>
      <c r="I356" s="201"/>
      <c r="J356" s="201"/>
      <c r="K356" s="201"/>
    </row>
    <row r="357" spans="1:11">
      <c r="A357" s="201" t="s">
        <v>7</v>
      </c>
      <c r="B357" s="201" t="s">
        <v>16</v>
      </c>
      <c r="C357" s="201">
        <v>18</v>
      </c>
      <c r="D357" s="201">
        <v>4</v>
      </c>
      <c r="E357" s="244"/>
      <c r="F357" s="201" t="s">
        <v>6243</v>
      </c>
      <c r="G357" s="201"/>
      <c r="H357" s="201"/>
      <c r="I357" s="201"/>
      <c r="J357" s="201"/>
      <c r="K357" s="201"/>
    </row>
    <row r="358" spans="1:11">
      <c r="A358" s="201" t="s">
        <v>7</v>
      </c>
      <c r="B358" s="201" t="s">
        <v>8</v>
      </c>
      <c r="C358" s="201">
        <v>22</v>
      </c>
      <c r="D358" s="201">
        <v>4</v>
      </c>
      <c r="E358" s="244"/>
      <c r="F358" s="201" t="s">
        <v>6243</v>
      </c>
      <c r="G358" s="201"/>
      <c r="H358" s="201"/>
      <c r="I358" s="201"/>
      <c r="J358" s="201"/>
      <c r="K358" s="201"/>
    </row>
    <row r="359" spans="1:11">
      <c r="A359" s="201" t="s">
        <v>50</v>
      </c>
      <c r="B359" s="201" t="s">
        <v>26</v>
      </c>
      <c r="C359" s="201">
        <v>22</v>
      </c>
      <c r="D359" s="201">
        <v>4</v>
      </c>
      <c r="E359" s="244"/>
      <c r="F359" s="201" t="s">
        <v>6243</v>
      </c>
      <c r="G359" s="201"/>
      <c r="H359" s="201"/>
      <c r="I359" s="201"/>
      <c r="J359" s="201"/>
      <c r="K359" s="201"/>
    </row>
    <row r="360" spans="1:11">
      <c r="A360" s="201" t="s">
        <v>50</v>
      </c>
      <c r="B360" s="201" t="s">
        <v>51</v>
      </c>
      <c r="C360" s="201">
        <v>20</v>
      </c>
      <c r="D360" s="201">
        <v>4</v>
      </c>
      <c r="E360" s="244"/>
      <c r="F360" s="201" t="s">
        <v>6243</v>
      </c>
      <c r="G360" s="201"/>
      <c r="H360" s="201"/>
      <c r="I360" s="201"/>
      <c r="J360" s="201"/>
      <c r="K360" s="201"/>
    </row>
    <row r="361" spans="1:11">
      <c r="A361" s="201" t="s">
        <v>50</v>
      </c>
      <c r="B361" s="201" t="s">
        <v>54</v>
      </c>
      <c r="C361" s="201">
        <v>16</v>
      </c>
      <c r="D361" s="201">
        <v>4</v>
      </c>
      <c r="E361" s="244"/>
      <c r="F361" s="201" t="s">
        <v>6243</v>
      </c>
      <c r="G361" s="201"/>
      <c r="H361" s="201"/>
      <c r="I361" s="201"/>
      <c r="J361" s="201"/>
      <c r="K361" s="201"/>
    </row>
    <row r="362" spans="1:11">
      <c r="A362" s="201" t="s">
        <v>50</v>
      </c>
      <c r="B362" s="201" t="s">
        <v>53</v>
      </c>
      <c r="C362" s="201">
        <v>13</v>
      </c>
      <c r="D362" s="201">
        <v>4</v>
      </c>
      <c r="E362" s="244"/>
      <c r="F362" s="201" t="s">
        <v>6243</v>
      </c>
      <c r="G362" s="201"/>
      <c r="H362" s="201"/>
      <c r="I362" s="201"/>
      <c r="J362" s="201"/>
      <c r="K362" s="201"/>
    </row>
    <row r="363" spans="1:11">
      <c r="A363" s="201" t="s">
        <v>50</v>
      </c>
      <c r="B363" s="201" t="s">
        <v>56</v>
      </c>
      <c r="C363" s="201"/>
      <c r="D363" s="201">
        <v>5</v>
      </c>
      <c r="E363" s="244"/>
      <c r="F363" s="201" t="s">
        <v>6243</v>
      </c>
      <c r="G363" s="201"/>
      <c r="H363" s="201"/>
      <c r="I363" s="201"/>
      <c r="J363" s="201"/>
      <c r="K363" s="201"/>
    </row>
    <row r="364" spans="1:11">
      <c r="A364" s="201" t="s">
        <v>82</v>
      </c>
      <c r="B364" s="201" t="s">
        <v>86</v>
      </c>
      <c r="C364" s="201">
        <v>14</v>
      </c>
      <c r="D364" s="201">
        <v>5</v>
      </c>
      <c r="E364" s="244"/>
      <c r="F364" s="201" t="s">
        <v>6246</v>
      </c>
      <c r="G364" s="201"/>
      <c r="H364" s="201"/>
      <c r="I364" s="201"/>
      <c r="J364" s="201"/>
      <c r="K364" s="201"/>
    </row>
    <row r="365" spans="1:11">
      <c r="A365" s="201" t="s">
        <v>82</v>
      </c>
      <c r="B365" s="201" t="s">
        <v>85</v>
      </c>
      <c r="C365" s="201">
        <v>16</v>
      </c>
      <c r="D365" s="201">
        <v>5</v>
      </c>
      <c r="E365" s="244"/>
      <c r="F365" s="201" t="s">
        <v>6246</v>
      </c>
      <c r="G365" s="201"/>
      <c r="H365" s="201"/>
      <c r="I365" s="201"/>
      <c r="J365" s="201"/>
      <c r="K365" s="201"/>
    </row>
    <row r="366" spans="1:11">
      <c r="A366" s="201" t="s">
        <v>82</v>
      </c>
      <c r="B366" s="201" t="s">
        <v>83</v>
      </c>
      <c r="C366" s="201">
        <v>17</v>
      </c>
      <c r="D366" s="201">
        <v>4</v>
      </c>
      <c r="E366" s="244"/>
      <c r="F366" s="201" t="s">
        <v>6246</v>
      </c>
      <c r="G366" s="201"/>
      <c r="H366" s="201"/>
      <c r="I366" s="201"/>
      <c r="J366" s="201"/>
      <c r="K366" s="201"/>
    </row>
    <row r="367" spans="1:11">
      <c r="A367" s="201" t="s">
        <v>82</v>
      </c>
      <c r="B367" s="201" t="s">
        <v>84</v>
      </c>
      <c r="C367" s="201">
        <v>20</v>
      </c>
      <c r="D367" s="201">
        <v>4</v>
      </c>
      <c r="E367" s="244"/>
      <c r="F367" s="201" t="s">
        <v>6246</v>
      </c>
      <c r="G367" s="201"/>
      <c r="H367" s="201"/>
      <c r="I367" s="201"/>
      <c r="J367" s="201"/>
      <c r="K367" s="201"/>
    </row>
    <row r="368" spans="1:11">
      <c r="A368" s="201" t="s">
        <v>82</v>
      </c>
      <c r="B368" s="201" t="s">
        <v>6247</v>
      </c>
      <c r="C368" s="201"/>
      <c r="D368" s="201">
        <v>3</v>
      </c>
      <c r="E368" s="244"/>
      <c r="F368" s="201" t="s">
        <v>6246</v>
      </c>
      <c r="G368" s="201"/>
      <c r="H368" s="201"/>
      <c r="I368" s="201"/>
      <c r="J368" s="201"/>
      <c r="K368" s="201"/>
    </row>
    <row r="369" spans="1:11">
      <c r="A369" s="201" t="s">
        <v>88</v>
      </c>
      <c r="B369" s="201" t="s">
        <v>90</v>
      </c>
      <c r="C369" s="201">
        <v>24</v>
      </c>
      <c r="D369" s="201">
        <v>4</v>
      </c>
      <c r="E369" s="244"/>
      <c r="F369" s="201" t="s">
        <v>6243</v>
      </c>
      <c r="G369" s="201"/>
      <c r="H369" s="201"/>
      <c r="I369" s="201"/>
      <c r="J369" s="201"/>
      <c r="K369" s="201"/>
    </row>
    <row r="370" spans="1:11">
      <c r="A370" s="201" t="s">
        <v>88</v>
      </c>
      <c r="B370" s="201" t="s">
        <v>89</v>
      </c>
      <c r="C370" s="201">
        <v>24</v>
      </c>
      <c r="D370" s="201">
        <v>5</v>
      </c>
      <c r="E370" s="244"/>
      <c r="F370" s="201" t="s">
        <v>6243</v>
      </c>
      <c r="G370" s="201"/>
      <c r="H370" s="201"/>
      <c r="I370" s="201"/>
      <c r="J370" s="201"/>
      <c r="K370" s="201"/>
    </row>
    <row r="371" spans="1:11">
      <c r="A371" s="201" t="s">
        <v>88</v>
      </c>
      <c r="B371" s="201" t="s">
        <v>92</v>
      </c>
      <c r="C371" s="201">
        <v>14</v>
      </c>
      <c r="D371" s="201">
        <v>4</v>
      </c>
      <c r="E371" s="244"/>
      <c r="F371" s="201" t="s">
        <v>6243</v>
      </c>
      <c r="G371" s="201"/>
      <c r="H371" s="201"/>
      <c r="I371" s="201"/>
      <c r="J371" s="201"/>
      <c r="K371" s="201"/>
    </row>
    <row r="372" spans="1:11">
      <c r="A372" s="201" t="s">
        <v>88</v>
      </c>
      <c r="B372" s="201" t="s">
        <v>91</v>
      </c>
      <c r="C372" s="201">
        <v>15</v>
      </c>
      <c r="D372" s="201">
        <v>4</v>
      </c>
      <c r="E372" s="244"/>
      <c r="F372" s="201" t="s">
        <v>6243</v>
      </c>
      <c r="G372" s="201"/>
      <c r="H372" s="201"/>
      <c r="I372" s="201"/>
      <c r="J372" s="201"/>
      <c r="K372" s="201"/>
    </row>
    <row r="373" spans="1:11">
      <c r="A373" s="201" t="s">
        <v>93</v>
      </c>
      <c r="B373" s="201" t="s">
        <v>96</v>
      </c>
      <c r="C373" s="201">
        <v>21</v>
      </c>
      <c r="D373" s="201">
        <v>6</v>
      </c>
      <c r="E373" s="244"/>
      <c r="F373" s="201" t="s">
        <v>6243</v>
      </c>
      <c r="G373" s="201"/>
      <c r="H373" s="201"/>
      <c r="I373" s="201"/>
      <c r="J373" s="201"/>
      <c r="K373" s="201"/>
    </row>
    <row r="374" spans="1:11">
      <c r="A374" s="201" t="s">
        <v>93</v>
      </c>
      <c r="B374" s="201" t="s">
        <v>97</v>
      </c>
      <c r="C374" s="201">
        <v>24</v>
      </c>
      <c r="D374" s="201">
        <v>5</v>
      </c>
      <c r="E374" s="244"/>
      <c r="F374" s="201" t="s">
        <v>6243</v>
      </c>
      <c r="G374" s="201"/>
      <c r="H374" s="201"/>
      <c r="I374" s="201"/>
      <c r="J374" s="201"/>
      <c r="K374" s="201"/>
    </row>
    <row r="375" spans="1:11">
      <c r="A375" s="201" t="s">
        <v>93</v>
      </c>
      <c r="B375" s="201" t="s">
        <v>95</v>
      </c>
      <c r="C375" s="201">
        <v>10</v>
      </c>
      <c r="D375" s="201">
        <v>4</v>
      </c>
      <c r="E375" s="244"/>
      <c r="F375" s="201" t="s">
        <v>6243</v>
      </c>
      <c r="G375" s="201"/>
      <c r="H375" s="201"/>
      <c r="I375" s="201"/>
      <c r="J375" s="201"/>
      <c r="K375" s="201"/>
    </row>
    <row r="376" spans="1:11">
      <c r="A376" s="201" t="s">
        <v>93</v>
      </c>
      <c r="B376" s="201" t="s">
        <v>94</v>
      </c>
      <c r="C376" s="201">
        <v>15</v>
      </c>
      <c r="D376" s="201">
        <v>4</v>
      </c>
      <c r="E376" s="244"/>
      <c r="F376" s="201" t="s">
        <v>6243</v>
      </c>
      <c r="G376" s="201"/>
      <c r="H376" s="201"/>
      <c r="I376" s="201"/>
      <c r="J376" s="201"/>
      <c r="K376" s="201"/>
    </row>
    <row r="377" spans="1:11">
      <c r="A377" s="201" t="s">
        <v>93</v>
      </c>
      <c r="B377" s="201" t="s">
        <v>14</v>
      </c>
      <c r="C377" s="201"/>
      <c r="D377" s="201">
        <v>4</v>
      </c>
      <c r="E377" s="244"/>
      <c r="F377" s="201" t="s">
        <v>6243</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14</v>
      </c>
      <c r="C380" s="201">
        <v>65</v>
      </c>
      <c r="D380" s="201">
        <v>25</v>
      </c>
      <c r="E380" s="244"/>
      <c r="F380" s="201" t="s">
        <v>6248</v>
      </c>
      <c r="G380" s="201"/>
      <c r="H380" s="201"/>
      <c r="I380" s="201"/>
      <c r="J380" s="201"/>
      <c r="K380" s="201"/>
    </row>
    <row r="381" spans="1:11">
      <c r="A381" s="201" t="s">
        <v>47</v>
      </c>
      <c r="B381" s="201" t="s">
        <v>14</v>
      </c>
      <c r="C381" s="201">
        <v>84</v>
      </c>
      <c r="D381" s="201">
        <v>25</v>
      </c>
      <c r="E381" s="244"/>
      <c r="F381" s="201" t="s">
        <v>6248</v>
      </c>
      <c r="G381" s="201"/>
      <c r="H381" s="201"/>
      <c r="I381" s="201"/>
      <c r="J381" s="201"/>
      <c r="K381" s="201"/>
    </row>
    <row r="382" spans="1:11">
      <c r="A382" s="201" t="s">
        <v>61</v>
      </c>
      <c r="B382" s="201" t="s">
        <v>14</v>
      </c>
      <c r="C382" s="201">
        <v>67</v>
      </c>
      <c r="D382" s="201">
        <v>24</v>
      </c>
      <c r="E382" s="244"/>
      <c r="F382" s="201" t="s">
        <v>6248</v>
      </c>
      <c r="G382" s="201"/>
      <c r="H382" s="201"/>
      <c r="I382" s="201"/>
      <c r="J382" s="201"/>
      <c r="K382" s="201"/>
    </row>
    <row r="383" spans="1:11">
      <c r="A383" s="201" t="s">
        <v>23</v>
      </c>
      <c r="B383" s="201" t="s">
        <v>26</v>
      </c>
      <c r="C383" s="201">
        <v>22</v>
      </c>
      <c r="D383" s="201">
        <v>4</v>
      </c>
      <c r="E383" s="244" t="s">
        <v>6227</v>
      </c>
      <c r="F383" s="201" t="s">
        <v>6232</v>
      </c>
      <c r="G383" s="201"/>
      <c r="H383" s="201"/>
      <c r="I383" s="201"/>
      <c r="J383" s="201"/>
      <c r="K383" s="201"/>
    </row>
    <row r="384" spans="1:11">
      <c r="A384" s="201" t="s">
        <v>23</v>
      </c>
      <c r="B384" s="201" t="s">
        <v>27</v>
      </c>
      <c r="C384" s="201">
        <v>22</v>
      </c>
      <c r="D384" s="201">
        <v>4</v>
      </c>
      <c r="E384" s="244" t="s">
        <v>6227</v>
      </c>
      <c r="F384" s="201" t="s">
        <v>6232</v>
      </c>
      <c r="G384" s="201"/>
      <c r="H384" s="201"/>
      <c r="I384" s="201"/>
      <c r="J384" s="201"/>
      <c r="K384" s="201"/>
    </row>
    <row r="385" spans="1:11">
      <c r="A385" s="201" t="s">
        <v>23</v>
      </c>
      <c r="B385" s="201" t="s">
        <v>28</v>
      </c>
      <c r="C385" s="201">
        <v>0</v>
      </c>
      <c r="D385" s="201">
        <v>0</v>
      </c>
      <c r="E385" s="244" t="s">
        <v>6227</v>
      </c>
      <c r="F385" s="201" t="s">
        <v>6232</v>
      </c>
      <c r="G385" s="201"/>
      <c r="H385" s="201"/>
      <c r="I385" s="201"/>
      <c r="J385" s="201"/>
      <c r="K385" s="201"/>
    </row>
    <row r="386" spans="1:11">
      <c r="A386" s="201" t="s">
        <v>23</v>
      </c>
      <c r="B386" s="201" t="s">
        <v>29</v>
      </c>
      <c r="C386" s="201">
        <v>13</v>
      </c>
      <c r="D386" s="201">
        <v>4</v>
      </c>
      <c r="E386" s="244" t="s">
        <v>6227</v>
      </c>
      <c r="F386" s="201" t="s">
        <v>6232</v>
      </c>
      <c r="G386" s="201"/>
      <c r="H386" s="201"/>
      <c r="I386" s="201"/>
      <c r="J386" s="201"/>
      <c r="K386" s="201"/>
    </row>
    <row r="387" spans="1:11">
      <c r="A387" s="201" t="s">
        <v>23</v>
      </c>
      <c r="B387" s="201" t="s">
        <v>24</v>
      </c>
      <c r="C387" s="201"/>
      <c r="D387" s="201">
        <v>2</v>
      </c>
      <c r="E387" s="244" t="s">
        <v>6227</v>
      </c>
      <c r="F387" s="201" t="s">
        <v>6232</v>
      </c>
      <c r="G387" s="201"/>
      <c r="H387" s="201"/>
      <c r="I387" s="201"/>
      <c r="J387" s="201"/>
      <c r="K387" s="201"/>
    </row>
    <row r="388" spans="1:11">
      <c r="A388" s="201" t="s">
        <v>23</v>
      </c>
      <c r="B388" s="201" t="s">
        <v>26</v>
      </c>
      <c r="C388" s="201">
        <v>22</v>
      </c>
      <c r="D388" s="201">
        <v>4</v>
      </c>
      <c r="E388" s="244" t="s">
        <v>6249</v>
      </c>
      <c r="F388" s="201" t="s">
        <v>6232</v>
      </c>
      <c r="G388" s="201"/>
      <c r="H388" s="201"/>
      <c r="I388" s="201"/>
      <c r="J388" s="201"/>
      <c r="K388" s="201"/>
    </row>
    <row r="389" spans="1:11">
      <c r="A389" s="201" t="s">
        <v>23</v>
      </c>
      <c r="B389" s="201" t="s">
        <v>27</v>
      </c>
      <c r="C389" s="201">
        <v>22</v>
      </c>
      <c r="D389" s="201">
        <v>4</v>
      </c>
      <c r="E389" s="244" t="s">
        <v>6249</v>
      </c>
      <c r="F389" s="201" t="s">
        <v>6232</v>
      </c>
      <c r="G389" s="201"/>
      <c r="H389" s="201"/>
      <c r="I389" s="201"/>
      <c r="J389" s="201"/>
      <c r="K389" s="201"/>
    </row>
    <row r="390" spans="1:11">
      <c r="A390" s="201" t="s">
        <v>23</v>
      </c>
      <c r="B390" s="201" t="s">
        <v>28</v>
      </c>
      <c r="C390" s="201">
        <v>5</v>
      </c>
      <c r="D390" s="201">
        <v>2</v>
      </c>
      <c r="E390" s="244" t="s">
        <v>6249</v>
      </c>
      <c r="F390" s="201" t="s">
        <v>6232</v>
      </c>
      <c r="G390" s="201"/>
      <c r="H390" s="201"/>
      <c r="I390" s="201"/>
      <c r="J390" s="201"/>
      <c r="K390" s="201"/>
    </row>
    <row r="391" spans="1:11">
      <c r="A391" s="201" t="s">
        <v>23</v>
      </c>
      <c r="B391" s="201" t="s">
        <v>29</v>
      </c>
      <c r="C391" s="201">
        <v>15</v>
      </c>
      <c r="D391" s="201">
        <v>4</v>
      </c>
      <c r="E391" s="244" t="s">
        <v>6249</v>
      </c>
      <c r="F391" s="201" t="s">
        <v>6232</v>
      </c>
      <c r="G391" s="201"/>
      <c r="H391" s="201"/>
      <c r="I391" s="201"/>
      <c r="J391" s="201"/>
      <c r="K391" s="201"/>
    </row>
    <row r="392" spans="1:11">
      <c r="A392" s="201" t="s">
        <v>23</v>
      </c>
      <c r="B392" s="201" t="s">
        <v>24</v>
      </c>
      <c r="C392" s="201"/>
      <c r="D392" s="201">
        <v>2</v>
      </c>
      <c r="E392" s="244" t="s">
        <v>6249</v>
      </c>
      <c r="F392" s="201" t="s">
        <v>6232</v>
      </c>
      <c r="G392" s="201"/>
      <c r="H392" s="201"/>
      <c r="I392" s="201"/>
      <c r="J392" s="201"/>
      <c r="K392" s="201"/>
    </row>
    <row r="393" spans="1:11">
      <c r="A393" s="201" t="s">
        <v>23</v>
      </c>
      <c r="B393" s="201" t="s">
        <v>26</v>
      </c>
      <c r="C393" s="201">
        <v>22</v>
      </c>
      <c r="D393" s="201">
        <v>4</v>
      </c>
      <c r="E393" s="244" t="s">
        <v>6230</v>
      </c>
      <c r="F393" s="201" t="s">
        <v>6232</v>
      </c>
      <c r="G393" s="201"/>
      <c r="H393" s="201"/>
      <c r="I393" s="201"/>
      <c r="J393" s="201"/>
      <c r="K393" s="201"/>
    </row>
    <row r="394" spans="1:11">
      <c r="A394" s="201" t="s">
        <v>23</v>
      </c>
      <c r="B394" s="201" t="s">
        <v>27</v>
      </c>
      <c r="C394" s="201">
        <v>22</v>
      </c>
      <c r="D394" s="201">
        <v>4</v>
      </c>
      <c r="E394" s="244" t="s">
        <v>6230</v>
      </c>
      <c r="F394" s="201" t="s">
        <v>6232</v>
      </c>
      <c r="G394" s="201"/>
      <c r="H394" s="201"/>
      <c r="I394" s="201"/>
      <c r="J394" s="201"/>
      <c r="K394" s="201"/>
    </row>
    <row r="395" spans="1:11">
      <c r="A395" s="201" t="s">
        <v>23</v>
      </c>
      <c r="B395" s="201" t="s">
        <v>28</v>
      </c>
      <c r="C395" s="201">
        <v>10</v>
      </c>
      <c r="D395" s="201">
        <v>2</v>
      </c>
      <c r="E395" s="244" t="s">
        <v>6230</v>
      </c>
      <c r="F395" s="201" t="s">
        <v>6232</v>
      </c>
      <c r="G395" s="201"/>
      <c r="H395" s="201"/>
      <c r="I395" s="201"/>
      <c r="J395" s="201"/>
      <c r="K395" s="201"/>
    </row>
    <row r="396" spans="1:11">
      <c r="A396" s="201" t="s">
        <v>23</v>
      </c>
      <c r="B396" s="201" t="s">
        <v>29</v>
      </c>
      <c r="C396" s="201">
        <v>15</v>
      </c>
      <c r="D396" s="201">
        <v>4</v>
      </c>
      <c r="E396" s="244" t="s">
        <v>6230</v>
      </c>
      <c r="F396" s="201" t="s">
        <v>6232</v>
      </c>
      <c r="G396" s="201"/>
      <c r="H396" s="201"/>
      <c r="I396" s="201"/>
      <c r="J396" s="201"/>
      <c r="K396" s="201"/>
    </row>
    <row r="397" spans="1:11">
      <c r="A397" s="201" t="s">
        <v>23</v>
      </c>
      <c r="B397" s="201" t="s">
        <v>24</v>
      </c>
      <c r="C397" s="201"/>
      <c r="D397" s="201">
        <v>2</v>
      </c>
      <c r="E397" s="244" t="s">
        <v>6230</v>
      </c>
      <c r="F397" s="201" t="s">
        <v>6232</v>
      </c>
      <c r="G397" s="201"/>
      <c r="H397" s="201"/>
      <c r="I397" s="201"/>
      <c r="J397" s="201"/>
      <c r="K397" s="201"/>
    </row>
    <row r="398" spans="1:11">
      <c r="A398" s="201" t="s">
        <v>23</v>
      </c>
      <c r="B398" s="201" t="s">
        <v>26</v>
      </c>
      <c r="C398" s="201">
        <v>22</v>
      </c>
      <c r="D398" s="201">
        <v>4</v>
      </c>
      <c r="E398" s="244" t="s">
        <v>6237</v>
      </c>
      <c r="F398" s="201" t="s">
        <v>6232</v>
      </c>
      <c r="G398" s="201"/>
      <c r="H398" s="201"/>
      <c r="I398" s="201"/>
      <c r="J398" s="201"/>
      <c r="K398" s="201"/>
    </row>
    <row r="399" spans="1:11">
      <c r="A399" s="201" t="s">
        <v>23</v>
      </c>
      <c r="B399" s="201" t="s">
        <v>27</v>
      </c>
      <c r="C399" s="201">
        <v>22</v>
      </c>
      <c r="D399" s="201">
        <v>4</v>
      </c>
      <c r="E399" s="244" t="s">
        <v>6237</v>
      </c>
      <c r="F399" s="201" t="s">
        <v>6232</v>
      </c>
      <c r="G399" s="201"/>
      <c r="H399" s="201"/>
      <c r="I399" s="201"/>
      <c r="J399" s="201"/>
      <c r="K399" s="201"/>
    </row>
    <row r="400" spans="1:11">
      <c r="A400" s="201" t="s">
        <v>23</v>
      </c>
      <c r="B400" s="201" t="s">
        <v>28</v>
      </c>
      <c r="C400" s="201">
        <v>13</v>
      </c>
      <c r="D400" s="201">
        <v>2</v>
      </c>
      <c r="E400" s="244" t="s">
        <v>6237</v>
      </c>
      <c r="F400" s="201" t="s">
        <v>6232</v>
      </c>
      <c r="G400" s="201"/>
      <c r="H400" s="201"/>
      <c r="I400" s="201"/>
      <c r="J400" s="201"/>
      <c r="K400" s="201"/>
    </row>
    <row r="401" spans="1:11">
      <c r="A401" s="201" t="s">
        <v>23</v>
      </c>
      <c r="B401" s="201" t="s">
        <v>29</v>
      </c>
      <c r="C401" s="201">
        <v>15</v>
      </c>
      <c r="D401" s="201">
        <v>4</v>
      </c>
      <c r="E401" s="244" t="s">
        <v>6237</v>
      </c>
      <c r="F401" s="201" t="s">
        <v>6232</v>
      </c>
      <c r="G401" s="201"/>
      <c r="H401" s="201"/>
      <c r="I401" s="201"/>
      <c r="J401" s="201"/>
      <c r="K401" s="201"/>
    </row>
    <row r="402" spans="1:11">
      <c r="A402" s="201" t="s">
        <v>23</v>
      </c>
      <c r="B402" s="201" t="s">
        <v>24</v>
      </c>
      <c r="C402" s="201"/>
      <c r="D402" s="201">
        <v>2</v>
      </c>
      <c r="E402" s="244" t="s">
        <v>6237</v>
      </c>
      <c r="F402" s="201" t="s">
        <v>6232</v>
      </c>
      <c r="G402" s="201"/>
      <c r="H402" s="201"/>
      <c r="I402" s="201"/>
      <c r="J402" s="201"/>
      <c r="K402" s="201"/>
    </row>
    <row r="403" spans="1:11">
      <c r="A403" s="201" t="s">
        <v>23</v>
      </c>
      <c r="B403" s="201" t="s">
        <v>14</v>
      </c>
      <c r="C403" s="201">
        <v>0</v>
      </c>
      <c r="D403" s="201">
        <v>0</v>
      </c>
      <c r="E403" s="244" t="s">
        <v>6227</v>
      </c>
      <c r="F403" s="201" t="s">
        <v>6250</v>
      </c>
      <c r="G403" s="201"/>
      <c r="H403" s="201"/>
      <c r="I403" s="201"/>
      <c r="J403" s="201"/>
      <c r="K403" s="201"/>
    </row>
    <row r="404" spans="1:11">
      <c r="A404" s="201" t="s">
        <v>23</v>
      </c>
      <c r="B404" s="201" t="s">
        <v>14</v>
      </c>
      <c r="C404" s="201">
        <v>0</v>
      </c>
      <c r="D404" s="201">
        <v>0</v>
      </c>
      <c r="E404" s="244" t="s">
        <v>6249</v>
      </c>
      <c r="F404" s="201" t="s">
        <v>6250</v>
      </c>
      <c r="G404" s="201"/>
      <c r="H404" s="201"/>
      <c r="I404" s="201"/>
      <c r="J404" s="201"/>
      <c r="K404" s="201"/>
    </row>
    <row r="405" spans="1:11">
      <c r="A405" s="201" t="s">
        <v>23</v>
      </c>
      <c r="B405" s="201" t="s">
        <v>14</v>
      </c>
      <c r="C405" s="201">
        <v>0</v>
      </c>
      <c r="D405" s="201">
        <v>0</v>
      </c>
      <c r="E405" s="244" t="s">
        <v>6230</v>
      </c>
      <c r="F405" s="201" t="s">
        <v>6250</v>
      </c>
      <c r="G405" s="201"/>
      <c r="H405" s="201"/>
      <c r="I405" s="201"/>
      <c r="J405" s="201"/>
      <c r="K405" s="201"/>
    </row>
    <row r="406" spans="1:11">
      <c r="A406" s="201" t="s">
        <v>30</v>
      </c>
      <c r="B406" s="201" t="s">
        <v>14</v>
      </c>
      <c r="C406" s="201">
        <v>65</v>
      </c>
      <c r="D406" s="201">
        <v>24</v>
      </c>
      <c r="E406" s="244" t="s">
        <v>6227</v>
      </c>
      <c r="F406" s="201" t="s">
        <v>6251</v>
      </c>
      <c r="G406" s="201"/>
      <c r="H406" s="201"/>
      <c r="I406" s="201"/>
      <c r="J406" s="201"/>
      <c r="K406" s="201"/>
    </row>
    <row r="407" spans="1:11">
      <c r="A407" s="201" t="s">
        <v>30</v>
      </c>
      <c r="B407" s="201" t="s">
        <v>14</v>
      </c>
      <c r="C407" s="201">
        <v>70</v>
      </c>
      <c r="D407" s="201">
        <v>24</v>
      </c>
      <c r="E407" s="244" t="s">
        <v>6249</v>
      </c>
      <c r="F407" s="201" t="s">
        <v>6252</v>
      </c>
      <c r="G407" s="201"/>
      <c r="H407" s="201"/>
      <c r="I407" s="201"/>
      <c r="J407" s="201"/>
      <c r="K407" s="201"/>
    </row>
    <row r="408" spans="1:11">
      <c r="A408" s="201" t="s">
        <v>59</v>
      </c>
      <c r="B408" s="201"/>
      <c r="C408" s="201"/>
      <c r="D408" s="201"/>
      <c r="E408" s="244" t="s">
        <v>6253</v>
      </c>
      <c r="F408" s="201" t="s">
        <v>6254</v>
      </c>
      <c r="G408" s="201">
        <v>137</v>
      </c>
      <c r="H408" s="201">
        <v>138</v>
      </c>
      <c r="I408" s="201">
        <v>137</v>
      </c>
      <c r="J408" s="201">
        <v>136</v>
      </c>
      <c r="K408" s="201">
        <v>136</v>
      </c>
    </row>
    <row r="409" spans="1:11">
      <c r="A409" s="201" t="s">
        <v>32</v>
      </c>
      <c r="B409" s="201" t="s">
        <v>33</v>
      </c>
      <c r="C409" s="201"/>
      <c r="D409" s="201"/>
      <c r="E409" s="244" t="s">
        <v>6255</v>
      </c>
      <c r="F409" s="201" t="s">
        <v>6256</v>
      </c>
      <c r="G409" s="201">
        <v>17</v>
      </c>
      <c r="H409" s="201">
        <v>17</v>
      </c>
      <c r="I409" s="201">
        <v>17</v>
      </c>
      <c r="J409" s="201">
        <v>17</v>
      </c>
      <c r="K409" s="201">
        <v>17</v>
      </c>
    </row>
    <row r="410" spans="1:11">
      <c r="A410" s="201" t="s">
        <v>32</v>
      </c>
      <c r="B410" s="201" t="s">
        <v>35</v>
      </c>
      <c r="C410" s="201"/>
      <c r="D410" s="201"/>
      <c r="E410" s="244" t="s">
        <v>6255</v>
      </c>
      <c r="F410" s="201" t="s">
        <v>6256</v>
      </c>
      <c r="G410" s="201">
        <v>22</v>
      </c>
      <c r="H410" s="201">
        <v>22</v>
      </c>
      <c r="I410" s="201">
        <v>22</v>
      </c>
      <c r="J410" s="201">
        <v>22</v>
      </c>
      <c r="K410" s="201">
        <v>22</v>
      </c>
    </row>
    <row r="411" spans="1:11">
      <c r="A411" s="201" t="s">
        <v>32</v>
      </c>
      <c r="B411" s="201" t="s">
        <v>36</v>
      </c>
      <c r="C411" s="201"/>
      <c r="D411" s="201"/>
      <c r="E411" s="244" t="s">
        <v>6255</v>
      </c>
      <c r="F411" s="201" t="s">
        <v>6256</v>
      </c>
      <c r="G411" s="201">
        <v>25</v>
      </c>
      <c r="H411" s="201">
        <v>25</v>
      </c>
      <c r="I411" s="201">
        <v>25</v>
      </c>
      <c r="J411" s="201">
        <v>25</v>
      </c>
      <c r="K411" s="201">
        <v>25</v>
      </c>
    </row>
    <row r="412" spans="1:11">
      <c r="A412" s="201" t="s">
        <v>32</v>
      </c>
      <c r="B412" s="201" t="s">
        <v>38</v>
      </c>
      <c r="C412" s="201"/>
      <c r="D412" s="201"/>
      <c r="E412" s="244" t="s">
        <v>6255</v>
      </c>
      <c r="F412" s="201" t="s">
        <v>6256</v>
      </c>
      <c r="G412" s="201">
        <v>30</v>
      </c>
      <c r="H412" s="201">
        <v>30</v>
      </c>
      <c r="I412" s="201">
        <v>30</v>
      </c>
      <c r="J412" s="201">
        <v>30</v>
      </c>
      <c r="K412" s="201">
        <v>30</v>
      </c>
    </row>
    <row r="413" spans="1:11">
      <c r="A413" s="201" t="s">
        <v>32</v>
      </c>
      <c r="B413" s="201" t="s">
        <v>40</v>
      </c>
      <c r="C413" s="201"/>
      <c r="D413" s="201"/>
      <c r="E413" s="244" t="s">
        <v>6255</v>
      </c>
      <c r="F413" s="201" t="s">
        <v>6256</v>
      </c>
      <c r="G413" s="201">
        <v>31</v>
      </c>
      <c r="H413" s="201">
        <v>31</v>
      </c>
      <c r="I413" s="201">
        <v>31</v>
      </c>
      <c r="J413" s="201">
        <v>31</v>
      </c>
      <c r="K413" s="201">
        <v>31</v>
      </c>
    </row>
    <row r="414" spans="1:11">
      <c r="A414" s="201" t="s">
        <v>32</v>
      </c>
      <c r="B414" s="201" t="s">
        <v>42</v>
      </c>
      <c r="C414" s="201"/>
      <c r="D414" s="201"/>
      <c r="E414" s="244" t="s">
        <v>6255</v>
      </c>
      <c r="F414" s="201" t="s">
        <v>6256</v>
      </c>
      <c r="G414" s="201">
        <v>24</v>
      </c>
      <c r="H414" s="201">
        <v>24</v>
      </c>
      <c r="I414" s="201">
        <v>24</v>
      </c>
      <c r="J414" s="201">
        <v>24</v>
      </c>
      <c r="K414" s="201">
        <v>24</v>
      </c>
    </row>
    <row r="415" spans="1:11">
      <c r="A415" s="201" t="s">
        <v>32</v>
      </c>
      <c r="B415" s="201" t="s">
        <v>44</v>
      </c>
      <c r="C415" s="201"/>
      <c r="D415" s="201"/>
      <c r="E415" s="244" t="s">
        <v>6255</v>
      </c>
      <c r="F415" s="201" t="s">
        <v>6256</v>
      </c>
      <c r="G415" s="201">
        <v>34</v>
      </c>
      <c r="H415" s="201">
        <v>34</v>
      </c>
      <c r="I415" s="201">
        <v>34</v>
      </c>
      <c r="J415" s="201">
        <v>34</v>
      </c>
      <c r="K415" s="201">
        <v>34</v>
      </c>
    </row>
    <row r="416" spans="1:11">
      <c r="A416" s="201" t="s">
        <v>99</v>
      </c>
      <c r="B416" s="201" t="s">
        <v>103</v>
      </c>
      <c r="C416" s="201"/>
      <c r="D416" s="201">
        <v>4</v>
      </c>
      <c r="E416" s="244" t="s">
        <v>6230</v>
      </c>
      <c r="F416" s="201" t="s">
        <v>6257</v>
      </c>
      <c r="G416" s="201">
        <v>7</v>
      </c>
      <c r="H416" s="201">
        <v>7</v>
      </c>
      <c r="I416" s="201">
        <v>7</v>
      </c>
      <c r="J416" s="201">
        <v>7</v>
      </c>
      <c r="K416" s="201">
        <v>7</v>
      </c>
    </row>
    <row r="417" spans="1:11">
      <c r="A417" s="201" t="s">
        <v>99</v>
      </c>
      <c r="B417" s="201" t="s">
        <v>14</v>
      </c>
      <c r="C417" s="201"/>
      <c r="D417" s="201">
        <v>7</v>
      </c>
      <c r="E417" s="244" t="s">
        <v>6230</v>
      </c>
      <c r="F417" s="201" t="s">
        <v>6257</v>
      </c>
      <c r="G417" s="201">
        <v>0</v>
      </c>
      <c r="H417" s="201">
        <v>0</v>
      </c>
      <c r="I417" s="201">
        <v>0</v>
      </c>
      <c r="J417" s="201">
        <v>0</v>
      </c>
      <c r="K417" s="201">
        <v>0</v>
      </c>
    </row>
    <row r="418" spans="1:11">
      <c r="A418" s="201" t="s">
        <v>72</v>
      </c>
      <c r="B418" s="201" t="s">
        <v>21</v>
      </c>
      <c r="C418" s="201">
        <v>130</v>
      </c>
      <c r="D418" s="201"/>
      <c r="E418" s="244" t="s">
        <v>6230</v>
      </c>
      <c r="F418" s="201" t="s">
        <v>6258</v>
      </c>
      <c r="G418" s="201"/>
      <c r="H418" s="201"/>
      <c r="I418" s="201"/>
      <c r="J418" s="201"/>
      <c r="K418" s="201"/>
    </row>
    <row r="419" spans="1:11">
      <c r="A419" s="201" t="s">
        <v>72</v>
      </c>
      <c r="B419" s="201" t="s">
        <v>21</v>
      </c>
      <c r="C419" s="201">
        <v>140</v>
      </c>
      <c r="D419" s="201"/>
      <c r="E419" s="244" t="s">
        <v>6230</v>
      </c>
      <c r="F419" s="201" t="s">
        <v>6258</v>
      </c>
      <c r="G419" s="201"/>
      <c r="H419" s="201"/>
      <c r="I419" s="201"/>
      <c r="J419" s="201"/>
      <c r="K419" s="201"/>
    </row>
    <row r="420" spans="1:11">
      <c r="A420" s="201" t="s">
        <v>99</v>
      </c>
      <c r="B420" s="201" t="s">
        <v>100</v>
      </c>
      <c r="C420" s="201"/>
      <c r="D420" s="201">
        <v>7</v>
      </c>
      <c r="E420" s="244" t="s">
        <v>6297</v>
      </c>
      <c r="F420" s="201" t="s">
        <v>6298</v>
      </c>
      <c r="G420" s="201">
        <v>26</v>
      </c>
      <c r="H420" s="201">
        <v>26</v>
      </c>
      <c r="I420" s="201">
        <v>26</v>
      </c>
      <c r="J420" s="201">
        <v>26</v>
      </c>
      <c r="K420" s="201">
        <v>26</v>
      </c>
    </row>
    <row r="421" spans="1:11">
      <c r="A421" s="201" t="s">
        <v>99</v>
      </c>
      <c r="B421" s="201" t="s">
        <v>101</v>
      </c>
      <c r="C421" s="201"/>
      <c r="D421" s="201">
        <v>6</v>
      </c>
      <c r="E421" s="244" t="s">
        <v>6297</v>
      </c>
      <c r="F421" s="201" t="s">
        <v>6298</v>
      </c>
      <c r="G421" s="201">
        <v>25</v>
      </c>
      <c r="H421" s="201">
        <v>25</v>
      </c>
      <c r="I421" s="201">
        <v>25</v>
      </c>
      <c r="J421" s="201">
        <v>25</v>
      </c>
      <c r="K421" s="201">
        <v>25</v>
      </c>
    </row>
    <row r="422" spans="1:11">
      <c r="A422" s="201" t="s">
        <v>99</v>
      </c>
      <c r="B422" s="201" t="s">
        <v>102</v>
      </c>
      <c r="C422" s="201"/>
      <c r="D422" s="201">
        <v>6</v>
      </c>
      <c r="E422" s="244" t="s">
        <v>6297</v>
      </c>
      <c r="F422" s="201" t="s">
        <v>6298</v>
      </c>
      <c r="G422" s="201">
        <v>11</v>
      </c>
      <c r="H422" s="201">
        <v>11</v>
      </c>
      <c r="I422" s="201">
        <v>11</v>
      </c>
      <c r="J422" s="201">
        <v>11</v>
      </c>
      <c r="K422" s="201">
        <v>11</v>
      </c>
    </row>
    <row r="423" spans="1:11">
      <c r="A423" s="201" t="s">
        <v>99</v>
      </c>
      <c r="B423" s="201" t="s">
        <v>103</v>
      </c>
      <c r="C423" s="201"/>
      <c r="D423" s="201">
        <v>4</v>
      </c>
      <c r="E423" s="244" t="s">
        <v>6297</v>
      </c>
      <c r="F423" s="201" t="s">
        <v>6298</v>
      </c>
      <c r="G423" s="201">
        <v>7</v>
      </c>
      <c r="H423" s="201">
        <v>7</v>
      </c>
      <c r="I423" s="201">
        <v>7</v>
      </c>
      <c r="J423" s="201">
        <v>7</v>
      </c>
      <c r="K423" s="201">
        <v>7</v>
      </c>
    </row>
    <row r="424" spans="1:11">
      <c r="A424" s="201" t="s">
        <v>99</v>
      </c>
      <c r="B424" s="201" t="s">
        <v>14</v>
      </c>
      <c r="C424" s="201"/>
      <c r="D424" s="201">
        <v>7</v>
      </c>
      <c r="E424" s="244" t="s">
        <v>6297</v>
      </c>
      <c r="F424" s="201" t="s">
        <v>6298</v>
      </c>
      <c r="G424" s="201">
        <v>0</v>
      </c>
      <c r="H424" s="201">
        <v>0</v>
      </c>
      <c r="I424" s="201">
        <v>0</v>
      </c>
      <c r="J424" s="201">
        <v>0</v>
      </c>
      <c r="K424" s="201">
        <v>0</v>
      </c>
    </row>
    <row r="425" spans="1:11">
      <c r="A425" s="201" t="s">
        <v>7</v>
      </c>
      <c r="B425" s="201" t="s">
        <v>10</v>
      </c>
      <c r="C425" s="201"/>
      <c r="D425" s="201">
        <v>4</v>
      </c>
      <c r="E425" s="244" t="s">
        <v>6299</v>
      </c>
      <c r="F425" s="201" t="s">
        <v>6300</v>
      </c>
      <c r="G425" s="201">
        <v>13</v>
      </c>
      <c r="H425" s="201">
        <v>13</v>
      </c>
      <c r="I425" s="201">
        <v>13</v>
      </c>
      <c r="J425" s="201">
        <v>13</v>
      </c>
      <c r="K425" s="201">
        <v>13</v>
      </c>
    </row>
    <row r="426" spans="1:11">
      <c r="A426" s="201" t="s">
        <v>7</v>
      </c>
      <c r="B426" s="201" t="s">
        <v>12</v>
      </c>
      <c r="C426" s="201"/>
      <c r="D426" s="201">
        <v>4</v>
      </c>
      <c r="E426" s="244" t="s">
        <v>6299</v>
      </c>
      <c r="F426" s="201" t="s">
        <v>6300</v>
      </c>
      <c r="G426" s="201">
        <v>15</v>
      </c>
      <c r="H426" s="201">
        <v>15</v>
      </c>
      <c r="I426" s="201">
        <v>15</v>
      </c>
      <c r="J426" s="201">
        <v>15</v>
      </c>
      <c r="K426" s="201">
        <v>15</v>
      </c>
    </row>
    <row r="427" spans="1:11">
      <c r="A427" s="201" t="s">
        <v>7</v>
      </c>
      <c r="B427" s="201" t="s">
        <v>18</v>
      </c>
      <c r="C427" s="201"/>
      <c r="D427" s="201">
        <v>4</v>
      </c>
      <c r="E427" s="244" t="s">
        <v>6299</v>
      </c>
      <c r="F427" s="201" t="s">
        <v>6300</v>
      </c>
      <c r="G427" s="201">
        <v>10</v>
      </c>
      <c r="H427" s="201">
        <v>10</v>
      </c>
      <c r="I427" s="201">
        <v>10</v>
      </c>
      <c r="J427" s="201">
        <v>10</v>
      </c>
      <c r="K427" s="201">
        <v>10</v>
      </c>
    </row>
    <row r="428" spans="1:11">
      <c r="A428" s="201" t="s">
        <v>7</v>
      </c>
      <c r="B428" s="201" t="s">
        <v>8</v>
      </c>
      <c r="C428" s="201"/>
      <c r="D428" s="201">
        <v>4</v>
      </c>
      <c r="E428" s="244" t="s">
        <v>6299</v>
      </c>
      <c r="F428" s="201" t="s">
        <v>6300</v>
      </c>
      <c r="G428" s="201">
        <v>22</v>
      </c>
      <c r="H428" s="201">
        <v>22</v>
      </c>
      <c r="I428" s="201">
        <v>22</v>
      </c>
      <c r="J428" s="201">
        <v>22</v>
      </c>
      <c r="K428" s="201">
        <v>22</v>
      </c>
    </row>
    <row r="429" spans="1:11">
      <c r="A429" s="201" t="s">
        <v>7</v>
      </c>
      <c r="B429" s="201" t="s">
        <v>16</v>
      </c>
      <c r="C429" s="201"/>
      <c r="D429" s="201">
        <v>4</v>
      </c>
      <c r="E429" s="244" t="s">
        <v>6299</v>
      </c>
      <c r="F429" s="201" t="s">
        <v>6300</v>
      </c>
      <c r="G429" s="201">
        <v>18</v>
      </c>
      <c r="H429" s="201">
        <v>18</v>
      </c>
      <c r="I429" s="201">
        <v>18</v>
      </c>
      <c r="J429" s="201">
        <v>18</v>
      </c>
      <c r="K429" s="201">
        <v>18</v>
      </c>
    </row>
    <row r="430" spans="1:11">
      <c r="A430" s="201" t="s">
        <v>7</v>
      </c>
      <c r="B430" s="201" t="s">
        <v>14</v>
      </c>
      <c r="C430" s="201">
        <v>3</v>
      </c>
      <c r="D430" s="201">
        <v>3</v>
      </c>
      <c r="E430" s="244" t="s">
        <v>6299</v>
      </c>
      <c r="F430" s="201" t="s">
        <v>6300</v>
      </c>
      <c r="G430" s="201">
        <v>0</v>
      </c>
      <c r="H430" s="201">
        <v>0</v>
      </c>
      <c r="I430" s="201">
        <v>0</v>
      </c>
      <c r="J430" s="201">
        <v>0</v>
      </c>
      <c r="K430" s="201">
        <v>0</v>
      </c>
    </row>
    <row r="431" spans="1:11">
      <c r="A431" s="201" t="s">
        <v>30</v>
      </c>
      <c r="B431" s="201" t="s">
        <v>14</v>
      </c>
      <c r="C431" s="201"/>
      <c r="D431" s="201">
        <v>24</v>
      </c>
      <c r="E431" s="244" t="s">
        <v>6288</v>
      </c>
      <c r="F431" s="201" t="s">
        <v>6301</v>
      </c>
      <c r="G431" s="201">
        <v>68</v>
      </c>
      <c r="H431" s="201">
        <v>68</v>
      </c>
      <c r="I431" s="201">
        <v>68</v>
      </c>
      <c r="J431" s="201">
        <v>68</v>
      </c>
      <c r="K431" s="201">
        <v>68</v>
      </c>
    </row>
    <row r="432" spans="1:11">
      <c r="A432" s="201" t="s">
        <v>47</v>
      </c>
      <c r="B432" s="201" t="s">
        <v>14</v>
      </c>
      <c r="C432" s="201"/>
      <c r="D432" s="201">
        <v>24</v>
      </c>
      <c r="E432" s="244" t="s">
        <v>6297</v>
      </c>
      <c r="F432" s="201" t="s">
        <v>6302</v>
      </c>
      <c r="G432" s="201">
        <v>90</v>
      </c>
      <c r="H432" s="201">
        <v>90</v>
      </c>
      <c r="I432" s="201">
        <v>90</v>
      </c>
      <c r="J432" s="201">
        <v>90</v>
      </c>
      <c r="K432" s="201">
        <v>90</v>
      </c>
    </row>
    <row r="433" spans="1:11">
      <c r="A433" s="201" t="s">
        <v>57</v>
      </c>
      <c r="B433" s="201" t="s">
        <v>21</v>
      </c>
      <c r="C433" s="201"/>
      <c r="D433" s="201">
        <v>9</v>
      </c>
      <c r="E433" s="244" t="s">
        <v>6297</v>
      </c>
      <c r="F433" s="201" t="s">
        <v>6303</v>
      </c>
      <c r="G433" s="201">
        <v>89</v>
      </c>
      <c r="H433" s="201">
        <v>89</v>
      </c>
      <c r="I433" s="201">
        <v>89</v>
      </c>
      <c r="J433" s="201">
        <v>89</v>
      </c>
      <c r="K433" s="201">
        <v>89</v>
      </c>
    </row>
    <row r="434" spans="1:11">
      <c r="A434" s="201" t="s">
        <v>80</v>
      </c>
      <c r="B434" s="201" t="s">
        <v>21</v>
      </c>
      <c r="C434" s="201"/>
      <c r="D434" s="201"/>
      <c r="E434" s="244" t="s">
        <v>6297</v>
      </c>
      <c r="F434" s="201" t="s">
        <v>6304</v>
      </c>
      <c r="G434" s="201">
        <v>161</v>
      </c>
      <c r="H434" s="201">
        <v>164</v>
      </c>
      <c r="I434" s="201">
        <v>159</v>
      </c>
      <c r="J434" s="201">
        <v>164</v>
      </c>
      <c r="K434" s="201">
        <v>158</v>
      </c>
    </row>
    <row r="435" spans="1:11">
      <c r="A435" s="201" t="s">
        <v>20</v>
      </c>
      <c r="B435" s="201" t="s">
        <v>21</v>
      </c>
      <c r="C435" s="201"/>
      <c r="D435" s="201"/>
      <c r="E435" s="244" t="s">
        <v>6305</v>
      </c>
      <c r="F435" s="201" t="s">
        <v>6306</v>
      </c>
      <c r="G435" s="201">
        <v>76</v>
      </c>
      <c r="H435" s="201">
        <v>76</v>
      </c>
      <c r="I435" s="201">
        <v>76</v>
      </c>
      <c r="J435" s="201">
        <v>76</v>
      </c>
      <c r="K435" s="201">
        <v>76</v>
      </c>
    </row>
    <row r="436" spans="1:11">
      <c r="A436" s="201" t="s">
        <v>80</v>
      </c>
      <c r="B436" s="201" t="s">
        <v>21</v>
      </c>
      <c r="C436" s="201"/>
      <c r="D436" s="201"/>
      <c r="E436" s="244" t="s">
        <v>6297</v>
      </c>
      <c r="F436" s="201" t="s">
        <v>6304</v>
      </c>
      <c r="G436" s="201">
        <v>161</v>
      </c>
      <c r="H436" s="201">
        <v>164</v>
      </c>
      <c r="I436" s="201">
        <v>159</v>
      </c>
      <c r="J436" s="201">
        <v>164</v>
      </c>
      <c r="K436" s="201">
        <v>158</v>
      </c>
    </row>
    <row r="437" spans="1:11">
      <c r="A437" s="201" t="s">
        <v>20</v>
      </c>
      <c r="B437" s="201" t="s">
        <v>21</v>
      </c>
      <c r="C437" s="201"/>
      <c r="D437" s="201"/>
      <c r="E437" s="244" t="s">
        <v>6305</v>
      </c>
      <c r="F437" s="201" t="s">
        <v>6306</v>
      </c>
      <c r="G437" s="201">
        <v>76</v>
      </c>
      <c r="H437" s="201">
        <v>76</v>
      </c>
      <c r="I437" s="201">
        <v>76</v>
      </c>
      <c r="J437" s="201">
        <v>76</v>
      </c>
      <c r="K437" s="201">
        <v>76</v>
      </c>
    </row>
    <row r="438" spans="1:11">
      <c r="A438" s="201" t="s">
        <v>59</v>
      </c>
      <c r="B438" s="201" t="s">
        <v>21</v>
      </c>
      <c r="C438" s="201">
        <v>145</v>
      </c>
      <c r="D438" s="201">
        <v>20</v>
      </c>
      <c r="E438" s="244" t="s">
        <v>6288</v>
      </c>
      <c r="F438" s="201" t="s">
        <v>6307</v>
      </c>
      <c r="G438" s="201"/>
      <c r="H438" s="201"/>
      <c r="I438" s="201"/>
      <c r="J438" s="201"/>
      <c r="K438" s="201"/>
    </row>
    <row r="439" spans="1:11">
      <c r="A439" s="201" t="s">
        <v>99</v>
      </c>
      <c r="B439" s="201" t="s">
        <v>100</v>
      </c>
      <c r="C439" s="201"/>
      <c r="D439" s="201">
        <v>7</v>
      </c>
      <c r="E439" s="244" t="s">
        <v>5426</v>
      </c>
      <c r="F439" s="201" t="s">
        <v>6257</v>
      </c>
      <c r="G439" s="201">
        <v>25</v>
      </c>
      <c r="H439" s="201">
        <v>25</v>
      </c>
      <c r="I439" s="201">
        <v>25</v>
      </c>
      <c r="J439" s="201">
        <v>25</v>
      </c>
      <c r="K439" s="201">
        <v>25</v>
      </c>
    </row>
    <row r="440" spans="1:11">
      <c r="A440" s="201" t="s">
        <v>99</v>
      </c>
      <c r="B440" s="201" t="s">
        <v>101</v>
      </c>
      <c r="C440" s="201"/>
      <c r="D440" s="201">
        <v>6</v>
      </c>
      <c r="E440" s="244" t="s">
        <v>5426</v>
      </c>
      <c r="F440" s="201" t="s">
        <v>6257</v>
      </c>
      <c r="G440" s="201">
        <v>25</v>
      </c>
      <c r="H440" s="201">
        <v>25</v>
      </c>
      <c r="I440" s="201">
        <v>25</v>
      </c>
      <c r="J440" s="201">
        <v>25</v>
      </c>
      <c r="K440" s="201">
        <v>25</v>
      </c>
    </row>
    <row r="441" spans="1:11">
      <c r="A441" s="201" t="s">
        <v>99</v>
      </c>
      <c r="B441" s="201" t="s">
        <v>102</v>
      </c>
      <c r="C441" s="201"/>
      <c r="D441" s="201">
        <v>6</v>
      </c>
      <c r="E441" s="244" t="s">
        <v>5426</v>
      </c>
      <c r="F441" s="201" t="s">
        <v>6257</v>
      </c>
      <c r="G441" s="201">
        <v>16</v>
      </c>
      <c r="H441" s="201">
        <v>16</v>
      </c>
      <c r="I441" s="201">
        <v>16</v>
      </c>
      <c r="J441" s="201">
        <v>16</v>
      </c>
      <c r="K441" s="201">
        <v>16</v>
      </c>
    </row>
    <row r="442" spans="1:11">
      <c r="A442" s="201" t="s">
        <v>99</v>
      </c>
      <c r="B442" s="201" t="s">
        <v>103</v>
      </c>
      <c r="C442" s="201"/>
      <c r="D442" s="201">
        <v>4</v>
      </c>
      <c r="E442" s="244" t="s">
        <v>5426</v>
      </c>
      <c r="F442" s="201" t="s">
        <v>6257</v>
      </c>
      <c r="G442" s="201">
        <v>10</v>
      </c>
      <c r="H442" s="201">
        <v>10</v>
      </c>
      <c r="I442" s="201">
        <v>10</v>
      </c>
      <c r="J442" s="201">
        <v>10</v>
      </c>
      <c r="K442" s="201">
        <v>10</v>
      </c>
    </row>
    <row r="443" spans="1:11">
      <c r="A443" s="201" t="s">
        <v>99</v>
      </c>
      <c r="B443" s="201" t="s">
        <v>14</v>
      </c>
      <c r="C443" s="201"/>
      <c r="D443" s="201">
        <v>7</v>
      </c>
      <c r="E443" s="244" t="s">
        <v>5426</v>
      </c>
      <c r="F443" s="201" t="s">
        <v>6257</v>
      </c>
      <c r="G443" s="201">
        <v>0</v>
      </c>
      <c r="H443" s="201">
        <v>0</v>
      </c>
      <c r="I443" s="201">
        <v>0</v>
      </c>
      <c r="J443" s="201">
        <v>0</v>
      </c>
      <c r="K443" s="201">
        <v>0</v>
      </c>
    </row>
    <row r="444" spans="1:11">
      <c r="A444" s="201" t="s">
        <v>72</v>
      </c>
      <c r="B444" s="201" t="s">
        <v>21</v>
      </c>
      <c r="C444" s="201">
        <v>152</v>
      </c>
      <c r="D444" s="201"/>
      <c r="E444" s="244" t="s">
        <v>6288</v>
      </c>
      <c r="F444" s="201" t="s">
        <v>6258</v>
      </c>
      <c r="G444" s="201"/>
      <c r="H444" s="201"/>
      <c r="I444" s="201"/>
      <c r="J444" s="201"/>
      <c r="K444" s="201"/>
    </row>
    <row r="445" spans="1:11">
      <c r="A445" s="201" t="s">
        <v>72</v>
      </c>
      <c r="B445" s="201" t="s">
        <v>14</v>
      </c>
      <c r="C445" s="201"/>
      <c r="D445" s="201">
        <v>0</v>
      </c>
      <c r="E445" s="244" t="s">
        <v>6288</v>
      </c>
      <c r="F445" s="201" t="s">
        <v>6258</v>
      </c>
      <c r="G445" s="201"/>
      <c r="H445" s="201"/>
      <c r="I445" s="201"/>
      <c r="J445" s="201"/>
      <c r="K445" s="201"/>
    </row>
    <row r="446" spans="1:11">
      <c r="A446" t="s">
        <v>72</v>
      </c>
      <c r="B446" t="s">
        <v>14</v>
      </c>
      <c r="D446">
        <v>0</v>
      </c>
      <c r="E446" s="69" t="s">
        <v>6288</v>
      </c>
      <c r="F446" t="s">
        <v>6258</v>
      </c>
    </row>
    <row r="447" spans="1:11">
      <c r="A447" t="s">
        <v>47</v>
      </c>
      <c r="B447" t="s">
        <v>14</v>
      </c>
      <c r="D447">
        <v>28</v>
      </c>
      <c r="E447" s="69" t="s">
        <v>6308</v>
      </c>
      <c r="F447" t="s">
        <v>6302</v>
      </c>
      <c r="G447">
        <v>90</v>
      </c>
      <c r="H447">
        <v>90</v>
      </c>
      <c r="I447">
        <v>90</v>
      </c>
      <c r="J447">
        <v>90</v>
      </c>
      <c r="K447">
        <v>90</v>
      </c>
    </row>
    <row r="448" spans="1:11">
      <c r="A448" t="s">
        <v>98</v>
      </c>
      <c r="B448" t="s">
        <v>33</v>
      </c>
      <c r="C448">
        <v>38</v>
      </c>
      <c r="E448" s="69" t="s">
        <v>6308</v>
      </c>
      <c r="F448" t="s">
        <v>6309</v>
      </c>
    </row>
    <row r="449" spans="1:11">
      <c r="A449" t="s">
        <v>98</v>
      </c>
      <c r="B449" t="s">
        <v>35</v>
      </c>
      <c r="C449">
        <v>30</v>
      </c>
      <c r="E449" s="69" t="s">
        <v>6308</v>
      </c>
      <c r="F449" t="s">
        <v>6309</v>
      </c>
    </row>
    <row r="450" spans="1:11">
      <c r="A450" t="s">
        <v>98</v>
      </c>
      <c r="B450" t="s">
        <v>36</v>
      </c>
      <c r="C450">
        <v>27</v>
      </c>
      <c r="E450" s="69" t="s">
        <v>6308</v>
      </c>
      <c r="F450" t="s">
        <v>6309</v>
      </c>
    </row>
    <row r="451" spans="1:11">
      <c r="A451" t="s">
        <v>98</v>
      </c>
      <c r="B451" t="s">
        <v>38</v>
      </c>
      <c r="C451">
        <v>51</v>
      </c>
      <c r="E451" s="69" t="s">
        <v>6308</v>
      </c>
      <c r="F451" t="s">
        <v>6309</v>
      </c>
    </row>
    <row r="452" spans="1:11">
      <c r="A452" t="s">
        <v>98</v>
      </c>
      <c r="B452" t="s">
        <v>40</v>
      </c>
      <c r="C452">
        <v>29</v>
      </c>
      <c r="E452" s="69" t="s">
        <v>6308</v>
      </c>
      <c r="F452" t="s">
        <v>6309</v>
      </c>
    </row>
    <row r="453" spans="1:11">
      <c r="A453" t="s">
        <v>98</v>
      </c>
      <c r="B453" t="s">
        <v>42</v>
      </c>
      <c r="C453">
        <v>51</v>
      </c>
      <c r="E453" s="69" t="s">
        <v>6308</v>
      </c>
      <c r="F453" t="s">
        <v>6309</v>
      </c>
    </row>
    <row r="454" spans="1:11">
      <c r="A454" t="s">
        <v>98</v>
      </c>
      <c r="B454" t="s">
        <v>44</v>
      </c>
      <c r="C454">
        <v>55</v>
      </c>
      <c r="E454" s="69" t="s">
        <v>6308</v>
      </c>
      <c r="F454" t="s">
        <v>6309</v>
      </c>
    </row>
    <row r="455" spans="1:11">
      <c r="A455" t="s">
        <v>98</v>
      </c>
      <c r="B455" t="s">
        <v>63</v>
      </c>
      <c r="C455">
        <v>81</v>
      </c>
      <c r="E455" s="69" t="s">
        <v>6308</v>
      </c>
      <c r="F455" t="s">
        <v>6309</v>
      </c>
    </row>
    <row r="456" spans="1:11">
      <c r="A456" t="s">
        <v>98</v>
      </c>
      <c r="B456" t="s">
        <v>64</v>
      </c>
      <c r="C456">
        <v>76</v>
      </c>
      <c r="E456" s="69" t="s">
        <v>6308</v>
      </c>
      <c r="F456" t="s">
        <v>6309</v>
      </c>
    </row>
    <row r="457" spans="1:11">
      <c r="A457" t="s">
        <v>98</v>
      </c>
      <c r="B457" t="s">
        <v>65</v>
      </c>
      <c r="C457">
        <v>80</v>
      </c>
      <c r="E457" s="69" t="s">
        <v>6308</v>
      </c>
      <c r="F457" t="s">
        <v>6309</v>
      </c>
    </row>
    <row r="458" spans="1:11">
      <c r="A458" t="s">
        <v>50</v>
      </c>
      <c r="B458" t="s">
        <v>14</v>
      </c>
      <c r="E458" s="69" t="s">
        <v>6310</v>
      </c>
      <c r="F458" t="s">
        <v>6311</v>
      </c>
      <c r="G458">
        <v>0</v>
      </c>
      <c r="H458">
        <v>0</v>
      </c>
      <c r="I458">
        <v>0</v>
      </c>
      <c r="J458">
        <v>0</v>
      </c>
      <c r="K458">
        <v>0</v>
      </c>
    </row>
    <row r="459" spans="1:11">
      <c r="A459" t="s">
        <v>50</v>
      </c>
      <c r="B459" t="s">
        <v>26</v>
      </c>
      <c r="D459">
        <v>4</v>
      </c>
      <c r="E459" s="69" t="s">
        <v>6310</v>
      </c>
      <c r="F459" t="s">
        <v>6311</v>
      </c>
      <c r="G459">
        <v>22</v>
      </c>
      <c r="H459">
        <v>22</v>
      </c>
      <c r="I459">
        <v>22</v>
      </c>
      <c r="J459">
        <v>22</v>
      </c>
      <c r="K459">
        <v>22</v>
      </c>
    </row>
    <row r="460" spans="1:11">
      <c r="A460" t="s">
        <v>50</v>
      </c>
      <c r="B460" t="s">
        <v>51</v>
      </c>
      <c r="D460">
        <v>4</v>
      </c>
      <c r="E460" s="69" t="s">
        <v>6310</v>
      </c>
      <c r="F460" t="s">
        <v>6311</v>
      </c>
      <c r="G460">
        <v>19</v>
      </c>
      <c r="H460">
        <v>19</v>
      </c>
      <c r="I460">
        <v>19</v>
      </c>
      <c r="J460">
        <v>19</v>
      </c>
      <c r="K460">
        <v>19</v>
      </c>
    </row>
    <row r="461" spans="1:11">
      <c r="A461" t="s">
        <v>50</v>
      </c>
      <c r="B461" t="s">
        <v>54</v>
      </c>
      <c r="D461">
        <v>4</v>
      </c>
      <c r="E461" s="69" t="s">
        <v>6310</v>
      </c>
      <c r="F461" t="s">
        <v>6311</v>
      </c>
      <c r="G461">
        <v>16</v>
      </c>
      <c r="H461">
        <v>16</v>
      </c>
      <c r="I461">
        <v>16</v>
      </c>
      <c r="J461">
        <v>16</v>
      </c>
      <c r="K461">
        <v>16</v>
      </c>
    </row>
    <row r="462" spans="1:11">
      <c r="A462" t="s">
        <v>50</v>
      </c>
      <c r="B462" t="s">
        <v>53</v>
      </c>
      <c r="D462">
        <v>4</v>
      </c>
      <c r="E462" s="69" t="s">
        <v>6310</v>
      </c>
      <c r="F462" t="s">
        <v>6311</v>
      </c>
      <c r="G462">
        <v>13</v>
      </c>
      <c r="H462">
        <v>13</v>
      </c>
      <c r="I462">
        <v>13</v>
      </c>
      <c r="J462">
        <v>13</v>
      </c>
      <c r="K462">
        <v>13</v>
      </c>
    </row>
    <row r="463" spans="1:11">
      <c r="A463" t="s">
        <v>50</v>
      </c>
      <c r="B463" t="s">
        <v>56</v>
      </c>
      <c r="D463">
        <v>5</v>
      </c>
      <c r="E463" s="69" t="s">
        <v>6310</v>
      </c>
      <c r="F463" t="s">
        <v>6311</v>
      </c>
      <c r="G463">
        <v>0</v>
      </c>
      <c r="H463">
        <v>0</v>
      </c>
      <c r="I463">
        <v>0</v>
      </c>
      <c r="J463">
        <v>0</v>
      </c>
      <c r="K463">
        <v>0</v>
      </c>
    </row>
    <row r="464" spans="1:11">
      <c r="A464" t="s">
        <v>68</v>
      </c>
      <c r="B464" t="s">
        <v>21</v>
      </c>
      <c r="E464" s="69" t="s">
        <v>6310</v>
      </c>
      <c r="F464" t="s">
        <v>6312</v>
      </c>
      <c r="G464">
        <v>113</v>
      </c>
      <c r="H464">
        <v>113</v>
      </c>
      <c r="I464">
        <v>114</v>
      </c>
      <c r="J464">
        <v>113</v>
      </c>
      <c r="K464">
        <v>111</v>
      </c>
    </row>
    <row r="465" spans="1:11">
      <c r="A465" t="s">
        <v>99</v>
      </c>
      <c r="B465" t="s">
        <v>100</v>
      </c>
      <c r="D465">
        <v>7</v>
      </c>
      <c r="E465" s="69" t="s">
        <v>5426</v>
      </c>
      <c r="F465" t="s">
        <v>6257</v>
      </c>
      <c r="G465">
        <v>25</v>
      </c>
      <c r="H465">
        <v>25</v>
      </c>
      <c r="I465">
        <v>25</v>
      </c>
      <c r="J465">
        <v>25</v>
      </c>
      <c r="K465">
        <v>25</v>
      </c>
    </row>
    <row r="466" spans="1:11">
      <c r="A466" t="s">
        <v>99</v>
      </c>
      <c r="B466" t="s">
        <v>101</v>
      </c>
      <c r="D466">
        <v>6</v>
      </c>
      <c r="E466" s="69" t="s">
        <v>5426</v>
      </c>
      <c r="F466" t="s">
        <v>6257</v>
      </c>
      <c r="G466">
        <v>25</v>
      </c>
      <c r="H466">
        <v>25</v>
      </c>
      <c r="I466">
        <v>25</v>
      </c>
      <c r="J466">
        <v>25</v>
      </c>
      <c r="K466">
        <v>25</v>
      </c>
    </row>
    <row r="467" spans="1:11">
      <c r="A467" t="s">
        <v>99</v>
      </c>
      <c r="B467" t="s">
        <v>102</v>
      </c>
      <c r="D467">
        <v>6</v>
      </c>
      <c r="E467" s="69" t="s">
        <v>5426</v>
      </c>
      <c r="F467" t="s">
        <v>6257</v>
      </c>
      <c r="G467">
        <v>16</v>
      </c>
      <c r="H467">
        <v>16</v>
      </c>
      <c r="I467">
        <v>16</v>
      </c>
      <c r="J467">
        <v>16</v>
      </c>
      <c r="K467">
        <v>16</v>
      </c>
    </row>
    <row r="468" spans="1:11">
      <c r="A468" t="s">
        <v>99</v>
      </c>
      <c r="B468" t="s">
        <v>103</v>
      </c>
      <c r="D468">
        <v>4</v>
      </c>
      <c r="E468" s="69" t="s">
        <v>5426</v>
      </c>
      <c r="F468" t="s">
        <v>6257</v>
      </c>
      <c r="G468">
        <v>10</v>
      </c>
      <c r="H468">
        <v>10</v>
      </c>
      <c r="I468">
        <v>10</v>
      </c>
      <c r="J468">
        <v>10</v>
      </c>
      <c r="K468">
        <v>10</v>
      </c>
    </row>
    <row r="469" spans="1:11">
      <c r="A469" t="s">
        <v>99</v>
      </c>
      <c r="B469" t="s">
        <v>14</v>
      </c>
      <c r="D469">
        <v>7</v>
      </c>
      <c r="E469" s="69" t="s">
        <v>5426</v>
      </c>
      <c r="F469" t="s">
        <v>6257</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6313</v>
      </c>
      <c r="B1" s="226"/>
      <c r="C1" s="226"/>
      <c r="D1" s="201"/>
      <c r="E1" s="201"/>
      <c r="F1" s="201"/>
      <c r="G1" s="201"/>
      <c r="H1" s="201"/>
    </row>
    <row r="2" spans="1:8">
      <c r="A2" s="776" t="s">
        <v>6314</v>
      </c>
      <c r="B2" s="776"/>
      <c r="C2" s="776"/>
      <c r="D2" s="776"/>
      <c r="E2" s="776"/>
      <c r="F2" s="776"/>
      <c r="G2" s="776"/>
      <c r="H2" s="776"/>
    </row>
    <row r="3" spans="1:8">
      <c r="A3" s="201"/>
      <c r="B3" s="201"/>
      <c r="C3" s="201"/>
      <c r="D3" s="201"/>
      <c r="E3" s="201"/>
      <c r="F3" s="201"/>
      <c r="G3" s="201"/>
      <c r="H3" s="201"/>
    </row>
    <row r="4" spans="1:8">
      <c r="A4" s="281" t="s">
        <v>6315</v>
      </c>
      <c r="B4" s="282" t="s">
        <v>0</v>
      </c>
      <c r="C4" s="282" t="s">
        <v>6166</v>
      </c>
      <c r="D4" s="282" t="s">
        <v>5</v>
      </c>
      <c r="E4" s="282" t="s">
        <v>6316</v>
      </c>
      <c r="F4" s="282" t="s">
        <v>4709</v>
      </c>
      <c r="G4" s="282" t="s">
        <v>4710</v>
      </c>
      <c r="H4" s="283" t="s">
        <v>1792</v>
      </c>
    </row>
    <row r="5" spans="1:8">
      <c r="A5" s="284" t="s">
        <v>6317</v>
      </c>
      <c r="B5" s="285" t="s">
        <v>7</v>
      </c>
      <c r="C5" s="285" t="s">
        <v>6318</v>
      </c>
      <c r="D5" s="293" t="s">
        <v>6299</v>
      </c>
      <c r="E5" s="285" t="s">
        <v>6300</v>
      </c>
      <c r="F5" s="293" t="s">
        <v>6319</v>
      </c>
      <c r="G5" s="285" t="s">
        <v>6320</v>
      </c>
      <c r="H5" s="287"/>
    </row>
    <row r="6" spans="1:8">
      <c r="A6" s="288" t="s">
        <v>6321</v>
      </c>
      <c r="B6" s="289" t="s">
        <v>50</v>
      </c>
      <c r="C6" s="289" t="s">
        <v>6322</v>
      </c>
      <c r="D6" s="292" t="s">
        <v>6310</v>
      </c>
      <c r="E6" s="289" t="s">
        <v>6311</v>
      </c>
      <c r="F6" s="292" t="s">
        <v>6323</v>
      </c>
      <c r="G6" s="289" t="s">
        <v>6320</v>
      </c>
      <c r="H6" s="291"/>
    </row>
    <row r="7" spans="1:8">
      <c r="A7" s="284" t="s">
        <v>6324</v>
      </c>
      <c r="B7" s="285" t="s">
        <v>82</v>
      </c>
      <c r="C7" s="285" t="s">
        <v>6325</v>
      </c>
      <c r="D7" s="286">
        <v>46252</v>
      </c>
      <c r="E7" s="285" t="s">
        <v>6246</v>
      </c>
      <c r="F7" s="286">
        <v>46252</v>
      </c>
      <c r="G7" s="285" t="s">
        <v>6320</v>
      </c>
      <c r="H7" s="287"/>
    </row>
    <row r="8" spans="1:8">
      <c r="A8" s="288" t="s">
        <v>6326</v>
      </c>
      <c r="B8" s="289" t="s">
        <v>88</v>
      </c>
      <c r="C8" s="289" t="s">
        <v>6327</v>
      </c>
      <c r="D8" s="290">
        <v>46252</v>
      </c>
      <c r="E8" s="289" t="s">
        <v>6243</v>
      </c>
      <c r="F8" s="290">
        <v>46252</v>
      </c>
      <c r="G8" s="289" t="s">
        <v>6320</v>
      </c>
      <c r="H8" s="291"/>
    </row>
    <row r="9" spans="1:8">
      <c r="A9" s="284" t="s">
        <v>6328</v>
      </c>
      <c r="B9" s="285" t="s">
        <v>93</v>
      </c>
      <c r="C9" s="285" t="s">
        <v>6329</v>
      </c>
      <c r="D9" s="286">
        <v>46252</v>
      </c>
      <c r="E9" s="285" t="s">
        <v>6243</v>
      </c>
      <c r="F9" s="286">
        <v>46252</v>
      </c>
      <c r="G9" s="285" t="s">
        <v>6320</v>
      </c>
      <c r="H9" s="287"/>
    </row>
    <row r="10" spans="1:8">
      <c r="A10" s="288" t="s">
        <v>6330</v>
      </c>
      <c r="B10" s="289" t="s">
        <v>74</v>
      </c>
      <c r="C10" s="289" t="s">
        <v>6331</v>
      </c>
      <c r="D10" s="290">
        <v>46252</v>
      </c>
      <c r="E10" s="289" t="s">
        <v>6248</v>
      </c>
      <c r="F10" s="290">
        <v>46252</v>
      </c>
      <c r="G10" s="289" t="s">
        <v>6320</v>
      </c>
      <c r="H10" s="291"/>
    </row>
    <row r="11" spans="1:8">
      <c r="A11" s="284" t="s">
        <v>6332</v>
      </c>
      <c r="B11" s="285" t="s">
        <v>23</v>
      </c>
      <c r="C11" s="285" t="s">
        <v>6333</v>
      </c>
      <c r="D11" s="286">
        <v>46252</v>
      </c>
      <c r="E11" s="285" t="s">
        <v>6248</v>
      </c>
      <c r="F11" s="286">
        <v>46252</v>
      </c>
      <c r="G11" s="285" t="s">
        <v>6320</v>
      </c>
      <c r="H11" s="287"/>
    </row>
    <row r="12" spans="1:8">
      <c r="A12" s="288" t="s">
        <v>6334</v>
      </c>
      <c r="B12" s="289" t="s">
        <v>30</v>
      </c>
      <c r="C12" s="289" t="s">
        <v>6335</v>
      </c>
      <c r="D12" s="292" t="s">
        <v>6288</v>
      </c>
      <c r="E12" s="289" t="s">
        <v>6301</v>
      </c>
      <c r="F12" s="292" t="s">
        <v>6336</v>
      </c>
      <c r="G12" s="289" t="s">
        <v>6320</v>
      </c>
      <c r="H12" s="291"/>
    </row>
    <row r="13" spans="1:8">
      <c r="A13" s="284" t="s">
        <v>6337</v>
      </c>
      <c r="B13" s="285" t="s">
        <v>47</v>
      </c>
      <c r="C13" s="285" t="s">
        <v>6338</v>
      </c>
      <c r="D13" s="293" t="s">
        <v>6308</v>
      </c>
      <c r="E13" s="285" t="s">
        <v>6302</v>
      </c>
      <c r="F13" s="293" t="s">
        <v>6339</v>
      </c>
      <c r="G13" s="285" t="s">
        <v>6320</v>
      </c>
      <c r="H13" s="287"/>
    </row>
    <row r="14" spans="1:8">
      <c r="A14" s="288" t="s">
        <v>6340</v>
      </c>
      <c r="B14" s="289" t="s">
        <v>61</v>
      </c>
      <c r="C14" s="289" t="s">
        <v>6341</v>
      </c>
      <c r="D14" s="290">
        <v>46252</v>
      </c>
      <c r="E14" s="289" t="s">
        <v>6248</v>
      </c>
      <c r="F14" s="290">
        <v>46252</v>
      </c>
      <c r="G14" s="289" t="s">
        <v>6320</v>
      </c>
      <c r="H14" s="291"/>
    </row>
    <row r="15" spans="1:8">
      <c r="A15" s="284" t="s">
        <v>6342</v>
      </c>
      <c r="B15" s="285" t="s">
        <v>32</v>
      </c>
      <c r="C15" s="285" t="s">
        <v>6343</v>
      </c>
      <c r="D15" s="286">
        <v>46261</v>
      </c>
      <c r="E15" s="285" t="s">
        <v>6256</v>
      </c>
      <c r="F15" s="285" t="s">
        <v>6344</v>
      </c>
      <c r="G15" s="285" t="s">
        <v>6320</v>
      </c>
      <c r="H15" s="287"/>
    </row>
    <row r="16" spans="1:8">
      <c r="A16" s="288" t="s">
        <v>6345</v>
      </c>
      <c r="B16" s="289" t="s">
        <v>99</v>
      </c>
      <c r="C16" s="289" t="s">
        <v>6346</v>
      </c>
      <c r="D16" s="292" t="s">
        <v>5426</v>
      </c>
      <c r="E16" s="289" t="s">
        <v>6257</v>
      </c>
      <c r="F16" s="292" t="s">
        <v>6347</v>
      </c>
      <c r="G16" s="289" t="s">
        <v>6320</v>
      </c>
      <c r="H16" s="291"/>
    </row>
    <row r="17" spans="1:8">
      <c r="A17" s="284" t="s">
        <v>6348</v>
      </c>
      <c r="B17" s="285" t="s">
        <v>72</v>
      </c>
      <c r="C17" s="285" t="s">
        <v>6349</v>
      </c>
      <c r="D17" s="293" t="s">
        <v>6288</v>
      </c>
      <c r="E17" s="285" t="s">
        <v>6258</v>
      </c>
      <c r="F17" s="293" t="s">
        <v>6350</v>
      </c>
      <c r="G17" s="285" t="s">
        <v>6320</v>
      </c>
      <c r="H17" s="287"/>
    </row>
    <row r="18" spans="1:8">
      <c r="A18" s="288" t="s">
        <v>6348</v>
      </c>
      <c r="B18" s="289" t="s">
        <v>72</v>
      </c>
      <c r="C18" s="289" t="s">
        <v>6351</v>
      </c>
      <c r="D18" s="290">
        <v>46265</v>
      </c>
      <c r="E18" s="289" t="s">
        <v>6258</v>
      </c>
      <c r="F18" s="289" t="s">
        <v>6344</v>
      </c>
      <c r="G18" s="289" t="s">
        <v>6320</v>
      </c>
      <c r="H18" s="291"/>
    </row>
    <row r="19" spans="1:8">
      <c r="A19" t="s">
        <v>6352</v>
      </c>
      <c r="B19" t="s">
        <v>57</v>
      </c>
      <c r="C19" t="s">
        <v>6353</v>
      </c>
      <c r="D19" s="69" t="s">
        <v>6297</v>
      </c>
      <c r="E19" t="s">
        <v>6303</v>
      </c>
      <c r="F19" s="69" t="s">
        <v>6354</v>
      </c>
      <c r="G19" t="s">
        <v>6320</v>
      </c>
    </row>
    <row r="20" spans="1:8">
      <c r="A20" t="s">
        <v>6355</v>
      </c>
      <c r="B20" t="s">
        <v>80</v>
      </c>
      <c r="C20" t="s">
        <v>6356</v>
      </c>
      <c r="D20" s="69" t="s">
        <v>6297</v>
      </c>
      <c r="E20" t="s">
        <v>6304</v>
      </c>
      <c r="F20" s="69" t="s">
        <v>6357</v>
      </c>
      <c r="G20" t="s">
        <v>6320</v>
      </c>
    </row>
    <row r="21" spans="1:8">
      <c r="A21" t="s">
        <v>6358</v>
      </c>
      <c r="B21" t="s">
        <v>20</v>
      </c>
      <c r="C21" t="s">
        <v>6359</v>
      </c>
      <c r="D21" s="69" t="s">
        <v>6305</v>
      </c>
      <c r="E21" t="s">
        <v>6306</v>
      </c>
      <c r="F21" s="69" t="s">
        <v>6360</v>
      </c>
      <c r="G21" t="s">
        <v>6320</v>
      </c>
    </row>
    <row r="22" spans="1:8">
      <c r="A22" t="s">
        <v>6361</v>
      </c>
      <c r="B22" t="s">
        <v>59</v>
      </c>
      <c r="C22" t="s">
        <v>6362</v>
      </c>
      <c r="D22" s="69" t="s">
        <v>6288</v>
      </c>
      <c r="E22" t="s">
        <v>6307</v>
      </c>
      <c r="F22" s="69" t="s">
        <v>6363</v>
      </c>
      <c r="G22" t="s">
        <v>6320</v>
      </c>
    </row>
    <row r="23" spans="1:8">
      <c r="A23" t="s">
        <v>6364</v>
      </c>
      <c r="B23" t="s">
        <v>98</v>
      </c>
      <c r="C23" t="s">
        <v>6365</v>
      </c>
      <c r="D23" s="69" t="s">
        <v>6308</v>
      </c>
      <c r="E23" t="s">
        <v>6309</v>
      </c>
      <c r="F23" s="69" t="s">
        <v>6366</v>
      </c>
      <c r="G23" t="s">
        <v>6320</v>
      </c>
    </row>
    <row r="24" spans="1:8">
      <c r="A24" t="s">
        <v>6367</v>
      </c>
      <c r="B24" t="s">
        <v>68</v>
      </c>
      <c r="C24" t="s">
        <v>6368</v>
      </c>
      <c r="D24" s="69" t="s">
        <v>6310</v>
      </c>
      <c r="E24" t="s">
        <v>6312</v>
      </c>
      <c r="F24" s="69" t="s">
        <v>6369</v>
      </c>
      <c r="G24" t="s">
        <v>6320</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6220</v>
      </c>
      <c r="D1" s="201" t="s">
        <v>6165</v>
      </c>
      <c r="E1" s="201" t="s">
        <v>5</v>
      </c>
      <c r="F1" s="201" t="s">
        <v>6370</v>
      </c>
      <c r="G1" t="s">
        <v>6222</v>
      </c>
      <c r="H1" t="s">
        <v>6223</v>
      </c>
      <c r="I1" t="s">
        <v>6224</v>
      </c>
      <c r="J1" t="s">
        <v>6225</v>
      </c>
      <c r="K1" t="s">
        <v>6226</v>
      </c>
    </row>
    <row r="2" spans="1:11">
      <c r="A2" s="201" t="s">
        <v>23</v>
      </c>
      <c r="B2" s="201" t="s">
        <v>24</v>
      </c>
      <c r="C2" s="201"/>
      <c r="D2" s="201">
        <v>2</v>
      </c>
      <c r="E2" s="244" t="s">
        <v>6237</v>
      </c>
      <c r="F2" s="244" t="s">
        <v>6238</v>
      </c>
    </row>
    <row r="3" spans="1:11">
      <c r="A3" s="201" t="s">
        <v>23</v>
      </c>
      <c r="B3" s="201" t="s">
        <v>24</v>
      </c>
      <c r="C3" s="201"/>
      <c r="D3" s="201">
        <v>2</v>
      </c>
      <c r="E3" s="244" t="s">
        <v>6227</v>
      </c>
      <c r="F3" s="244" t="s">
        <v>6371</v>
      </c>
    </row>
    <row r="4" spans="1:11">
      <c r="A4" s="201" t="s">
        <v>23</v>
      </c>
      <c r="B4" s="201" t="s">
        <v>24</v>
      </c>
      <c r="C4" s="201"/>
      <c r="D4" s="201">
        <v>2</v>
      </c>
      <c r="E4" s="244" t="s">
        <v>6249</v>
      </c>
      <c r="F4" s="244" t="s">
        <v>6372</v>
      </c>
    </row>
    <row r="5" spans="1:11">
      <c r="A5" s="201" t="s">
        <v>23</v>
      </c>
      <c r="B5" s="201" t="s">
        <v>24</v>
      </c>
      <c r="C5" s="201"/>
      <c r="D5" s="201">
        <v>2</v>
      </c>
      <c r="E5" s="244" t="s">
        <v>6230</v>
      </c>
      <c r="F5" s="244"/>
    </row>
    <row r="6" spans="1:11">
      <c r="A6" s="201" t="s">
        <v>23</v>
      </c>
      <c r="B6" s="201" t="s">
        <v>26</v>
      </c>
      <c r="C6" s="201">
        <v>22</v>
      </c>
      <c r="D6" s="201">
        <v>4</v>
      </c>
      <c r="E6" s="244" t="s">
        <v>6237</v>
      </c>
      <c r="F6" s="244" t="s">
        <v>6238</v>
      </c>
    </row>
    <row r="7" spans="1:11">
      <c r="A7" s="201" t="s">
        <v>23</v>
      </c>
      <c r="B7" s="201" t="s">
        <v>26</v>
      </c>
      <c r="C7" s="201">
        <v>22</v>
      </c>
      <c r="D7" s="201">
        <v>4</v>
      </c>
      <c r="E7" s="244" t="s">
        <v>6227</v>
      </c>
      <c r="F7" s="244" t="s">
        <v>6371</v>
      </c>
    </row>
    <row r="8" spans="1:11">
      <c r="A8" s="201" t="s">
        <v>23</v>
      </c>
      <c r="B8" s="201" t="s">
        <v>26</v>
      </c>
      <c r="C8" s="201">
        <v>22</v>
      </c>
      <c r="D8" s="201">
        <v>4</v>
      </c>
      <c r="E8" s="244" t="s">
        <v>6249</v>
      </c>
      <c r="F8" s="244" t="s">
        <v>6372</v>
      </c>
    </row>
    <row r="9" spans="1:11">
      <c r="A9" s="201" t="s">
        <v>23</v>
      </c>
      <c r="B9" s="201" t="s">
        <v>26</v>
      </c>
      <c r="C9" s="201">
        <v>22</v>
      </c>
      <c r="D9" s="201">
        <v>4</v>
      </c>
      <c r="E9" s="244" t="s">
        <v>6230</v>
      </c>
      <c r="F9" s="244"/>
    </row>
    <row r="10" spans="1:11">
      <c r="A10" s="201" t="s">
        <v>23</v>
      </c>
      <c r="B10" s="201" t="s">
        <v>14</v>
      </c>
      <c r="C10" s="201">
        <v>0</v>
      </c>
      <c r="D10" s="201">
        <v>0</v>
      </c>
      <c r="E10" s="244" t="s">
        <v>6227</v>
      </c>
      <c r="F10" s="244" t="s">
        <v>6371</v>
      </c>
    </row>
    <row r="11" spans="1:11">
      <c r="A11" s="201" t="s">
        <v>23</v>
      </c>
      <c r="B11" s="201" t="s">
        <v>14</v>
      </c>
      <c r="C11" s="201">
        <v>0</v>
      </c>
      <c r="D11" s="201">
        <v>0</v>
      </c>
      <c r="E11" s="244" t="s">
        <v>6249</v>
      </c>
      <c r="F11" s="244" t="s">
        <v>6372</v>
      </c>
    </row>
    <row r="12" spans="1:11">
      <c r="A12" s="201" t="s">
        <v>23</v>
      </c>
      <c r="B12" s="201" t="s">
        <v>14</v>
      </c>
      <c r="C12" s="201">
        <v>0</v>
      </c>
      <c r="D12" s="201">
        <v>0</v>
      </c>
      <c r="E12" s="244" t="s">
        <v>6230</v>
      </c>
      <c r="F12" s="244"/>
    </row>
    <row r="13" spans="1:11">
      <c r="A13" s="201" t="s">
        <v>23</v>
      </c>
      <c r="B13" s="201" t="s">
        <v>27</v>
      </c>
      <c r="C13" s="201">
        <v>22</v>
      </c>
      <c r="D13" s="201">
        <v>4</v>
      </c>
      <c r="E13" s="244" t="s">
        <v>6237</v>
      </c>
      <c r="F13" s="244" t="s">
        <v>6238</v>
      </c>
    </row>
    <row r="14" spans="1:11">
      <c r="A14" s="201" t="s">
        <v>23</v>
      </c>
      <c r="B14" s="201" t="s">
        <v>27</v>
      </c>
      <c r="C14" s="201">
        <v>22</v>
      </c>
      <c r="D14" s="201">
        <v>4</v>
      </c>
      <c r="E14" s="244" t="s">
        <v>6227</v>
      </c>
      <c r="F14" s="244" t="s">
        <v>6371</v>
      </c>
    </row>
    <row r="15" spans="1:11">
      <c r="A15" s="201" t="s">
        <v>23</v>
      </c>
      <c r="B15" s="201" t="s">
        <v>27</v>
      </c>
      <c r="C15" s="201">
        <v>22</v>
      </c>
      <c r="D15" s="201">
        <v>4</v>
      </c>
      <c r="E15" s="244" t="s">
        <v>6249</v>
      </c>
      <c r="F15" s="244" t="s">
        <v>6372</v>
      </c>
    </row>
    <row r="16" spans="1:11">
      <c r="A16" s="201" t="s">
        <v>23</v>
      </c>
      <c r="B16" s="201" t="s">
        <v>27</v>
      </c>
      <c r="C16" s="201">
        <v>22</v>
      </c>
      <c r="D16" s="201">
        <v>4</v>
      </c>
      <c r="E16" s="244" t="s">
        <v>6230</v>
      </c>
      <c r="F16" s="244"/>
    </row>
    <row r="17" spans="1:11">
      <c r="A17" s="201" t="s">
        <v>23</v>
      </c>
      <c r="B17" s="201" t="s">
        <v>28</v>
      </c>
      <c r="C17" s="201">
        <v>13</v>
      </c>
      <c r="D17" s="201">
        <v>2</v>
      </c>
      <c r="E17" s="244" t="s">
        <v>6237</v>
      </c>
      <c r="F17" s="244" t="s">
        <v>6238</v>
      </c>
    </row>
    <row r="18" spans="1:11">
      <c r="A18" s="201" t="s">
        <v>23</v>
      </c>
      <c r="B18" s="201" t="s">
        <v>28</v>
      </c>
      <c r="C18" s="201">
        <v>0</v>
      </c>
      <c r="D18" s="201">
        <v>0</v>
      </c>
      <c r="E18" s="244" t="s">
        <v>6227</v>
      </c>
      <c r="F18" s="244" t="s">
        <v>6371</v>
      </c>
    </row>
    <row r="19" spans="1:11">
      <c r="A19" s="201" t="s">
        <v>23</v>
      </c>
      <c r="B19" s="201" t="s">
        <v>28</v>
      </c>
      <c r="C19" s="201">
        <v>5</v>
      </c>
      <c r="D19" s="201">
        <v>2</v>
      </c>
      <c r="E19" s="244" t="s">
        <v>6249</v>
      </c>
      <c r="F19" s="244" t="s">
        <v>6372</v>
      </c>
    </row>
    <row r="20" spans="1:11">
      <c r="A20" s="201" t="s">
        <v>23</v>
      </c>
      <c r="B20" s="201" t="s">
        <v>28</v>
      </c>
      <c r="C20" s="201">
        <v>10</v>
      </c>
      <c r="D20" s="201">
        <v>2</v>
      </c>
      <c r="E20" s="244" t="s">
        <v>6230</v>
      </c>
      <c r="F20" s="244"/>
    </row>
    <row r="21" spans="1:11">
      <c r="A21" s="201" t="s">
        <v>23</v>
      </c>
      <c r="B21" s="201" t="s">
        <v>29</v>
      </c>
      <c r="C21" s="201">
        <v>15</v>
      </c>
      <c r="D21" s="201">
        <v>4</v>
      </c>
      <c r="E21" s="244" t="s">
        <v>6237</v>
      </c>
      <c r="F21" s="244" t="s">
        <v>6238</v>
      </c>
    </row>
    <row r="22" spans="1:11">
      <c r="A22" s="201" t="s">
        <v>23</v>
      </c>
      <c r="B22" s="201" t="s">
        <v>29</v>
      </c>
      <c r="C22" s="201">
        <v>13</v>
      </c>
      <c r="D22" s="201">
        <v>4</v>
      </c>
      <c r="E22" s="244" t="s">
        <v>6227</v>
      </c>
      <c r="F22" s="244" t="s">
        <v>6371</v>
      </c>
    </row>
    <row r="23" spans="1:11">
      <c r="A23" s="201" t="s">
        <v>23</v>
      </c>
      <c r="B23" s="201" t="s">
        <v>29</v>
      </c>
      <c r="C23" s="201">
        <v>15</v>
      </c>
      <c r="D23" s="201">
        <v>4</v>
      </c>
      <c r="E23" s="244" t="s">
        <v>6249</v>
      </c>
      <c r="F23" s="244" t="s">
        <v>6372</v>
      </c>
    </row>
    <row r="24" spans="1:11">
      <c r="A24" s="201" t="s">
        <v>23</v>
      </c>
      <c r="B24" s="201" t="s">
        <v>29</v>
      </c>
      <c r="C24" s="201">
        <v>15</v>
      </c>
      <c r="D24" s="201">
        <v>4</v>
      </c>
      <c r="E24" s="244" t="s">
        <v>6230</v>
      </c>
      <c r="F24" s="244"/>
    </row>
    <row r="25" spans="1:11">
      <c r="A25" s="201" t="s">
        <v>30</v>
      </c>
      <c r="B25" s="201" t="s">
        <v>14</v>
      </c>
      <c r="C25" s="201">
        <v>65</v>
      </c>
      <c r="D25" s="201">
        <v>24</v>
      </c>
      <c r="E25" s="244" t="s">
        <v>6227</v>
      </c>
      <c r="F25" s="244" t="s">
        <v>6371</v>
      </c>
    </row>
    <row r="26" spans="1:11">
      <c r="A26" s="201" t="s">
        <v>30</v>
      </c>
      <c r="B26" s="201" t="s">
        <v>14</v>
      </c>
      <c r="C26" s="201">
        <v>70</v>
      </c>
      <c r="D26" s="201">
        <v>24</v>
      </c>
      <c r="E26" s="244" t="s">
        <v>6249</v>
      </c>
      <c r="F26" s="244" t="s">
        <v>6293</v>
      </c>
    </row>
    <row r="27" spans="1:11">
      <c r="A27" s="201" t="s">
        <v>30</v>
      </c>
      <c r="B27" s="201" t="s">
        <v>14</v>
      </c>
      <c r="C27" s="201"/>
      <c r="D27" s="201">
        <v>24</v>
      </c>
      <c r="E27" s="244" t="s">
        <v>6288</v>
      </c>
      <c r="F27" s="244"/>
      <c r="G27">
        <v>68</v>
      </c>
      <c r="H27">
        <v>68</v>
      </c>
      <c r="I27">
        <v>68</v>
      </c>
      <c r="J27">
        <v>68</v>
      </c>
      <c r="K27">
        <v>68</v>
      </c>
    </row>
    <row r="28" spans="1:11">
      <c r="A28" s="201" t="s">
        <v>32</v>
      </c>
      <c r="B28" s="201" t="s">
        <v>33</v>
      </c>
      <c r="C28" s="201">
        <v>17</v>
      </c>
      <c r="D28" s="201">
        <v>0</v>
      </c>
      <c r="E28" s="244" t="s">
        <v>6227</v>
      </c>
      <c r="F28" s="244" t="s">
        <v>6253</v>
      </c>
    </row>
    <row r="29" spans="1:11">
      <c r="A29" s="201" t="s">
        <v>32</v>
      </c>
      <c r="B29" s="201" t="s">
        <v>33</v>
      </c>
      <c r="C29" s="201"/>
      <c r="D29" s="201">
        <v>0</v>
      </c>
      <c r="E29" s="244" t="s">
        <v>6255</v>
      </c>
      <c r="F29" s="244"/>
      <c r="G29">
        <v>17</v>
      </c>
      <c r="H29">
        <v>17</v>
      </c>
      <c r="I29">
        <v>17</v>
      </c>
      <c r="J29">
        <v>17</v>
      </c>
      <c r="K29">
        <v>17</v>
      </c>
    </row>
    <row r="30" spans="1:11">
      <c r="A30" s="201" t="s">
        <v>32</v>
      </c>
      <c r="B30" s="201" t="s">
        <v>35</v>
      </c>
      <c r="C30" s="201">
        <v>13</v>
      </c>
      <c r="D30" s="201">
        <v>0</v>
      </c>
      <c r="E30" s="244" t="s">
        <v>6227</v>
      </c>
      <c r="F30" s="244" t="s">
        <v>6253</v>
      </c>
    </row>
    <row r="31" spans="1:11">
      <c r="A31" s="201" t="s">
        <v>32</v>
      </c>
      <c r="B31" s="201" t="s">
        <v>35</v>
      </c>
      <c r="C31" s="201"/>
      <c r="D31" s="201">
        <v>0</v>
      </c>
      <c r="E31" s="244" t="s">
        <v>6255</v>
      </c>
      <c r="F31" s="244"/>
      <c r="G31">
        <v>22</v>
      </c>
      <c r="H31">
        <v>22</v>
      </c>
      <c r="I31">
        <v>22</v>
      </c>
      <c r="J31">
        <v>22</v>
      </c>
      <c r="K31">
        <v>22</v>
      </c>
    </row>
    <row r="32" spans="1:11">
      <c r="A32" s="201" t="s">
        <v>32</v>
      </c>
      <c r="B32" s="201" t="s">
        <v>36</v>
      </c>
      <c r="C32" s="201">
        <v>26</v>
      </c>
      <c r="D32" s="201">
        <v>0</v>
      </c>
      <c r="E32" s="244" t="s">
        <v>6227</v>
      </c>
      <c r="F32" s="244" t="s">
        <v>6253</v>
      </c>
    </row>
    <row r="33" spans="1:11">
      <c r="A33" s="201" t="s">
        <v>32</v>
      </c>
      <c r="B33" s="201" t="s">
        <v>36</v>
      </c>
      <c r="C33" s="201"/>
      <c r="D33" s="201">
        <v>0</v>
      </c>
      <c r="E33" s="244" t="s">
        <v>6255</v>
      </c>
      <c r="F33" s="244"/>
      <c r="G33">
        <v>25</v>
      </c>
      <c r="H33">
        <v>25</v>
      </c>
      <c r="I33">
        <v>25</v>
      </c>
      <c r="J33">
        <v>25</v>
      </c>
      <c r="K33">
        <v>25</v>
      </c>
    </row>
    <row r="34" spans="1:11">
      <c r="A34" s="201" t="s">
        <v>32</v>
      </c>
      <c r="B34" s="201" t="s">
        <v>38</v>
      </c>
      <c r="C34" s="201">
        <v>31</v>
      </c>
      <c r="D34" s="201">
        <v>0</v>
      </c>
      <c r="E34" s="244" t="s">
        <v>6227</v>
      </c>
      <c r="F34" s="244" t="s">
        <v>6253</v>
      </c>
    </row>
    <row r="35" spans="1:11">
      <c r="A35" s="201" t="s">
        <v>32</v>
      </c>
      <c r="B35" s="201" t="s">
        <v>38</v>
      </c>
      <c r="C35" s="201"/>
      <c r="D35" s="201">
        <v>0</v>
      </c>
      <c r="E35" s="244" t="s">
        <v>6255</v>
      </c>
      <c r="F35" s="244"/>
      <c r="G35">
        <v>30</v>
      </c>
      <c r="H35">
        <v>30</v>
      </c>
      <c r="I35">
        <v>30</v>
      </c>
      <c r="J35">
        <v>30</v>
      </c>
      <c r="K35">
        <v>30</v>
      </c>
    </row>
    <row r="36" spans="1:11">
      <c r="A36" s="201" t="s">
        <v>32</v>
      </c>
      <c r="B36" s="201" t="s">
        <v>40</v>
      </c>
      <c r="C36" s="201">
        <v>31</v>
      </c>
      <c r="D36" s="201">
        <v>0</v>
      </c>
      <c r="E36" s="244" t="s">
        <v>6227</v>
      </c>
      <c r="F36" s="244" t="s">
        <v>6253</v>
      </c>
    </row>
    <row r="37" spans="1:11">
      <c r="A37" s="201" t="s">
        <v>32</v>
      </c>
      <c r="B37" s="201" t="s">
        <v>40</v>
      </c>
      <c r="C37" s="201"/>
      <c r="D37" s="201">
        <v>0</v>
      </c>
      <c r="E37" s="244" t="s">
        <v>6255</v>
      </c>
      <c r="F37" s="244"/>
      <c r="G37">
        <v>31</v>
      </c>
      <c r="H37">
        <v>31</v>
      </c>
      <c r="I37">
        <v>31</v>
      </c>
      <c r="J37">
        <v>31</v>
      </c>
      <c r="K37">
        <v>31</v>
      </c>
    </row>
    <row r="38" spans="1:11">
      <c r="A38" s="201" t="s">
        <v>32</v>
      </c>
      <c r="B38" s="201" t="s">
        <v>42</v>
      </c>
      <c r="C38" s="201">
        <v>24</v>
      </c>
      <c r="D38" s="201">
        <v>0</v>
      </c>
      <c r="E38" s="244" t="s">
        <v>6227</v>
      </c>
      <c r="F38" s="244" t="s">
        <v>6253</v>
      </c>
    </row>
    <row r="39" spans="1:11">
      <c r="A39" s="201" t="s">
        <v>32</v>
      </c>
      <c r="B39" s="201" t="s">
        <v>42</v>
      </c>
      <c r="C39" s="201"/>
      <c r="D39" s="201">
        <v>0</v>
      </c>
      <c r="E39" s="244" t="s">
        <v>6255</v>
      </c>
      <c r="F39" s="244"/>
      <c r="G39">
        <v>24</v>
      </c>
      <c r="H39">
        <v>24</v>
      </c>
      <c r="I39">
        <v>24</v>
      </c>
      <c r="J39">
        <v>24</v>
      </c>
      <c r="K39">
        <v>24</v>
      </c>
    </row>
    <row r="40" spans="1:11">
      <c r="A40" s="201" t="s">
        <v>32</v>
      </c>
      <c r="B40" s="201" t="s">
        <v>44</v>
      </c>
      <c r="C40" s="201">
        <v>34</v>
      </c>
      <c r="D40" s="201">
        <v>0</v>
      </c>
      <c r="E40" s="244" t="s">
        <v>6227</v>
      </c>
      <c r="F40" s="244" t="s">
        <v>6253</v>
      </c>
    </row>
    <row r="41" spans="1:11">
      <c r="A41" s="201" t="s">
        <v>32</v>
      </c>
      <c r="B41" s="201" t="s">
        <v>44</v>
      </c>
      <c r="C41" s="201"/>
      <c r="D41" s="201">
        <v>0</v>
      </c>
      <c r="E41" s="244" t="s">
        <v>6255</v>
      </c>
      <c r="F41" s="244"/>
      <c r="G41">
        <v>34</v>
      </c>
      <c r="H41">
        <v>34</v>
      </c>
      <c r="I41">
        <v>34</v>
      </c>
      <c r="J41">
        <v>34</v>
      </c>
      <c r="K41">
        <v>34</v>
      </c>
    </row>
    <row r="42" spans="1:11">
      <c r="A42" s="201" t="s">
        <v>32</v>
      </c>
      <c r="B42" s="201" t="s">
        <v>46</v>
      </c>
      <c r="C42" s="201"/>
      <c r="D42" s="201">
        <v>48</v>
      </c>
      <c r="E42" s="244" t="s">
        <v>6227</v>
      </c>
      <c r="F42" s="244"/>
    </row>
    <row r="43" spans="1:11">
      <c r="A43" s="201" t="s">
        <v>47</v>
      </c>
      <c r="B43" s="201" t="s">
        <v>14</v>
      </c>
      <c r="C43" s="201">
        <v>84</v>
      </c>
      <c r="D43" s="201">
        <v>25</v>
      </c>
      <c r="E43" s="244" t="s">
        <v>6227</v>
      </c>
      <c r="F43" s="244" t="s">
        <v>6230</v>
      </c>
    </row>
    <row r="44" spans="1:11">
      <c r="A44" s="201" t="s">
        <v>47</v>
      </c>
      <c r="B44" s="201" t="s">
        <v>14</v>
      </c>
      <c r="C44" s="201"/>
      <c r="D44" s="201">
        <v>24</v>
      </c>
      <c r="E44" s="244" t="s">
        <v>6297</v>
      </c>
      <c r="F44" s="244" t="s">
        <v>6373</v>
      </c>
      <c r="G44">
        <v>90</v>
      </c>
      <c r="H44">
        <v>90</v>
      </c>
      <c r="I44">
        <v>90</v>
      </c>
      <c r="J44">
        <v>90</v>
      </c>
      <c r="K44">
        <v>90</v>
      </c>
    </row>
    <row r="45" spans="1:11">
      <c r="A45" s="201" t="s">
        <v>47</v>
      </c>
      <c r="B45" s="201" t="s">
        <v>14</v>
      </c>
      <c r="C45" s="201"/>
      <c r="D45" s="201">
        <v>28</v>
      </c>
      <c r="E45" s="244" t="s">
        <v>6308</v>
      </c>
      <c r="F45" s="244"/>
      <c r="G45">
        <v>90</v>
      </c>
      <c r="H45">
        <v>90</v>
      </c>
      <c r="I45">
        <v>90</v>
      </c>
      <c r="J45">
        <v>90</v>
      </c>
      <c r="K45">
        <v>90</v>
      </c>
    </row>
    <row r="46" spans="1:11">
      <c r="A46" s="201" t="s">
        <v>49</v>
      </c>
      <c r="B46" s="201" t="s">
        <v>21</v>
      </c>
      <c r="C46" s="201">
        <v>90</v>
      </c>
      <c r="D46" s="201">
        <v>0</v>
      </c>
      <c r="E46" s="244" t="s">
        <v>6227</v>
      </c>
      <c r="F46" s="244"/>
    </row>
    <row r="47" spans="1:11">
      <c r="A47" s="201" t="s">
        <v>57</v>
      </c>
      <c r="B47" s="201" t="s">
        <v>21</v>
      </c>
      <c r="C47" s="201">
        <v>87</v>
      </c>
      <c r="D47" s="201">
        <v>0</v>
      </c>
      <c r="E47" s="244" t="s">
        <v>6227</v>
      </c>
      <c r="F47" s="244" t="s">
        <v>6230</v>
      </c>
    </row>
    <row r="48" spans="1:11">
      <c r="A48" s="201" t="s">
        <v>57</v>
      </c>
      <c r="B48" s="201" t="s">
        <v>21</v>
      </c>
      <c r="C48" s="201"/>
      <c r="D48" s="201">
        <v>9</v>
      </c>
      <c r="E48" s="244" t="s">
        <v>6297</v>
      </c>
      <c r="F48" s="244"/>
      <c r="G48">
        <v>89</v>
      </c>
      <c r="H48">
        <v>89</v>
      </c>
      <c r="I48">
        <v>89</v>
      </c>
      <c r="J48">
        <v>89</v>
      </c>
      <c r="K48">
        <v>89</v>
      </c>
    </row>
    <row r="49" spans="1:11">
      <c r="A49" s="201" t="s">
        <v>59</v>
      </c>
      <c r="B49" s="201"/>
      <c r="C49" s="201"/>
      <c r="D49" s="201">
        <v>0</v>
      </c>
      <c r="E49" s="244" t="s">
        <v>6253</v>
      </c>
      <c r="F49" s="244"/>
      <c r="G49">
        <v>137</v>
      </c>
      <c r="H49">
        <v>138</v>
      </c>
      <c r="I49">
        <v>137</v>
      </c>
      <c r="J49">
        <v>136</v>
      </c>
      <c r="K49">
        <v>136</v>
      </c>
    </row>
    <row r="50" spans="1:11">
      <c r="A50" s="201" t="s">
        <v>59</v>
      </c>
      <c r="B50" s="201" t="s">
        <v>21</v>
      </c>
      <c r="C50" s="201">
        <v>137</v>
      </c>
      <c r="D50" s="201">
        <v>0</v>
      </c>
      <c r="E50" s="244" t="s">
        <v>6227</v>
      </c>
      <c r="F50" s="244" t="s">
        <v>6293</v>
      </c>
    </row>
    <row r="51" spans="1:11">
      <c r="A51" s="201" t="s">
        <v>59</v>
      </c>
      <c r="B51" s="201" t="s">
        <v>21</v>
      </c>
      <c r="C51" s="201">
        <v>145</v>
      </c>
      <c r="D51" s="201">
        <v>20</v>
      </c>
      <c r="E51" s="244" t="s">
        <v>6288</v>
      </c>
      <c r="F51" s="244"/>
    </row>
    <row r="52" spans="1:11">
      <c r="A52" s="201" t="s">
        <v>61</v>
      </c>
      <c r="B52" s="201" t="s">
        <v>14</v>
      </c>
      <c r="C52" s="201">
        <v>67</v>
      </c>
      <c r="D52" s="201">
        <v>24</v>
      </c>
      <c r="E52" s="244" t="s">
        <v>6227</v>
      </c>
      <c r="F52" s="244"/>
    </row>
    <row r="53" spans="1:11">
      <c r="A53" s="201" t="s">
        <v>62</v>
      </c>
      <c r="B53" s="201" t="s">
        <v>33</v>
      </c>
      <c r="C53" s="201">
        <v>65</v>
      </c>
      <c r="D53" s="201">
        <v>0</v>
      </c>
      <c r="E53" s="244" t="s">
        <v>6227</v>
      </c>
      <c r="F53" s="244"/>
    </row>
    <row r="54" spans="1:11">
      <c r="A54" s="201" t="s">
        <v>62</v>
      </c>
      <c r="B54" s="201" t="s">
        <v>65</v>
      </c>
      <c r="C54" s="201">
        <v>66</v>
      </c>
      <c r="D54" s="201">
        <v>0</v>
      </c>
      <c r="E54" s="244" t="s">
        <v>6227</v>
      </c>
      <c r="F54" s="244"/>
    </row>
    <row r="55" spans="1:11">
      <c r="A55" s="201" t="s">
        <v>62</v>
      </c>
      <c r="B55" s="201" t="s">
        <v>35</v>
      </c>
      <c r="C55" s="201">
        <v>64</v>
      </c>
      <c r="D55" s="201">
        <v>0</v>
      </c>
      <c r="E55" s="244" t="s">
        <v>6227</v>
      </c>
      <c r="F55" s="244"/>
    </row>
    <row r="56" spans="1:11">
      <c r="A56" s="201" t="s">
        <v>62</v>
      </c>
      <c r="B56" s="201" t="s">
        <v>36</v>
      </c>
      <c r="C56" s="201">
        <v>34</v>
      </c>
      <c r="D56" s="201">
        <v>0</v>
      </c>
      <c r="E56" s="244" t="s">
        <v>6227</v>
      </c>
      <c r="F56" s="244"/>
    </row>
    <row r="57" spans="1:11">
      <c r="A57" s="201" t="s">
        <v>62</v>
      </c>
      <c r="B57" s="201" t="s">
        <v>38</v>
      </c>
      <c r="C57" s="201">
        <v>55</v>
      </c>
      <c r="D57" s="201">
        <v>0</v>
      </c>
      <c r="E57" s="244" t="s">
        <v>6227</v>
      </c>
      <c r="F57" s="244"/>
    </row>
    <row r="58" spans="1:11">
      <c r="A58" s="201" t="s">
        <v>62</v>
      </c>
      <c r="B58" s="201" t="s">
        <v>40</v>
      </c>
      <c r="C58" s="201">
        <v>50</v>
      </c>
      <c r="D58" s="201">
        <v>0</v>
      </c>
      <c r="E58" s="244" t="s">
        <v>6227</v>
      </c>
      <c r="F58" s="244"/>
    </row>
    <row r="59" spans="1:11">
      <c r="A59" s="201" t="s">
        <v>62</v>
      </c>
      <c r="B59" s="201" t="s">
        <v>42</v>
      </c>
      <c r="C59" s="201">
        <v>58</v>
      </c>
      <c r="D59" s="201">
        <v>0</v>
      </c>
      <c r="E59" s="244" t="s">
        <v>6227</v>
      </c>
      <c r="F59" s="244"/>
    </row>
    <row r="60" spans="1:11">
      <c r="A60" s="201" t="s">
        <v>62</v>
      </c>
      <c r="B60" s="201" t="s">
        <v>44</v>
      </c>
      <c r="C60" s="201">
        <v>49</v>
      </c>
      <c r="D60" s="201">
        <v>0</v>
      </c>
      <c r="E60" s="244" t="s">
        <v>6227</v>
      </c>
      <c r="F60" s="244"/>
    </row>
    <row r="61" spans="1:11">
      <c r="A61" s="201" t="s">
        <v>62</v>
      </c>
      <c r="B61" s="201" t="s">
        <v>63</v>
      </c>
      <c r="C61" s="201">
        <v>54</v>
      </c>
      <c r="D61" s="201">
        <v>0</v>
      </c>
      <c r="E61" s="244" t="s">
        <v>6227</v>
      </c>
      <c r="F61" s="244"/>
    </row>
    <row r="62" spans="1:11">
      <c r="A62" s="201" t="s">
        <v>62</v>
      </c>
      <c r="B62" s="201" t="s">
        <v>64</v>
      </c>
      <c r="C62" s="201">
        <v>53</v>
      </c>
      <c r="D62" s="201">
        <v>0</v>
      </c>
      <c r="E62" s="244" t="s">
        <v>6227</v>
      </c>
      <c r="F62" s="244"/>
    </row>
    <row r="63" spans="1:11">
      <c r="A63" s="201" t="s">
        <v>62</v>
      </c>
      <c r="B63" s="201" t="s">
        <v>46</v>
      </c>
      <c r="C63" s="201"/>
      <c r="D63" s="201">
        <v>125</v>
      </c>
      <c r="E63" s="244" t="s">
        <v>6227</v>
      </c>
      <c r="F63" s="244"/>
    </row>
    <row r="64" spans="1:11">
      <c r="A64" s="201" t="s">
        <v>66</v>
      </c>
      <c r="B64" s="201" t="s">
        <v>33</v>
      </c>
      <c r="C64" s="201">
        <v>37</v>
      </c>
      <c r="D64" s="201">
        <v>0</v>
      </c>
      <c r="E64" s="244" t="s">
        <v>6229</v>
      </c>
      <c r="F64" s="244"/>
    </row>
    <row r="65" spans="1:11">
      <c r="A65" s="201" t="s">
        <v>66</v>
      </c>
      <c r="B65" s="201" t="s">
        <v>65</v>
      </c>
      <c r="C65" s="201">
        <v>38</v>
      </c>
      <c r="D65" s="201">
        <v>0</v>
      </c>
      <c r="E65" s="244" t="s">
        <v>6229</v>
      </c>
      <c r="F65" s="244"/>
    </row>
    <row r="66" spans="1:11">
      <c r="A66" s="201" t="s">
        <v>66</v>
      </c>
      <c r="B66" s="201" t="s">
        <v>35</v>
      </c>
      <c r="C66" s="201">
        <v>34</v>
      </c>
      <c r="D66" s="201">
        <v>0</v>
      </c>
      <c r="E66" s="244" t="s">
        <v>6229</v>
      </c>
      <c r="F66" s="244"/>
    </row>
    <row r="67" spans="1:11">
      <c r="A67" s="201" t="s">
        <v>66</v>
      </c>
      <c r="B67" s="201" t="s">
        <v>36</v>
      </c>
      <c r="C67" s="201">
        <v>26</v>
      </c>
      <c r="D67" s="201">
        <v>0</v>
      </c>
      <c r="E67" s="244" t="s">
        <v>6229</v>
      </c>
      <c r="F67" s="244"/>
    </row>
    <row r="68" spans="1:11">
      <c r="A68" s="201" t="s">
        <v>66</v>
      </c>
      <c r="B68" s="201" t="s">
        <v>38</v>
      </c>
      <c r="C68" s="201">
        <v>26</v>
      </c>
      <c r="D68" s="201">
        <v>0</v>
      </c>
      <c r="E68" s="244" t="s">
        <v>6229</v>
      </c>
      <c r="F68" s="244"/>
    </row>
    <row r="69" spans="1:11">
      <c r="A69" s="201" t="s">
        <v>66</v>
      </c>
      <c r="B69" s="201" t="s">
        <v>40</v>
      </c>
      <c r="C69" s="201">
        <v>38</v>
      </c>
      <c r="D69" s="201">
        <v>0</v>
      </c>
      <c r="E69" s="244" t="s">
        <v>6229</v>
      </c>
      <c r="F69" s="244"/>
    </row>
    <row r="70" spans="1:11">
      <c r="A70" s="201" t="s">
        <v>66</v>
      </c>
      <c r="B70" s="201" t="s">
        <v>42</v>
      </c>
      <c r="C70" s="201">
        <v>35</v>
      </c>
      <c r="D70" s="201">
        <v>0</v>
      </c>
      <c r="E70" s="244" t="s">
        <v>6229</v>
      </c>
      <c r="F70" s="244"/>
    </row>
    <row r="71" spans="1:11">
      <c r="A71" s="201" t="s">
        <v>66</v>
      </c>
      <c r="B71" s="201" t="s">
        <v>44</v>
      </c>
      <c r="C71" s="201">
        <v>31</v>
      </c>
      <c r="D71" s="201">
        <v>0</v>
      </c>
      <c r="E71" s="244" t="s">
        <v>6229</v>
      </c>
      <c r="F71" s="244"/>
    </row>
    <row r="72" spans="1:11">
      <c r="A72" s="201" t="s">
        <v>66</v>
      </c>
      <c r="B72" s="201" t="s">
        <v>63</v>
      </c>
      <c r="C72" s="201">
        <v>41</v>
      </c>
      <c r="D72" s="201">
        <v>0</v>
      </c>
      <c r="E72" s="244" t="s">
        <v>6229</v>
      </c>
      <c r="F72" s="244"/>
    </row>
    <row r="73" spans="1:11">
      <c r="A73" s="201" t="s">
        <v>66</v>
      </c>
      <c r="B73" s="201" t="s">
        <v>64</v>
      </c>
      <c r="C73" s="201">
        <v>39</v>
      </c>
      <c r="D73" s="201">
        <v>0</v>
      </c>
      <c r="E73" s="244" t="s">
        <v>6229</v>
      </c>
      <c r="F73" s="244"/>
    </row>
    <row r="74" spans="1:11">
      <c r="A74" s="201" t="s">
        <v>66</v>
      </c>
      <c r="B74" s="201" t="s">
        <v>46</v>
      </c>
      <c r="C74" s="201"/>
      <c r="D74" s="201">
        <v>83</v>
      </c>
      <c r="E74" s="244" t="s">
        <v>6229</v>
      </c>
      <c r="F74" s="244"/>
    </row>
    <row r="75" spans="1:11">
      <c r="A75" s="201" t="s">
        <v>50</v>
      </c>
      <c r="B75" s="201" t="s">
        <v>26</v>
      </c>
      <c r="C75" s="201">
        <v>22</v>
      </c>
      <c r="D75" s="201">
        <v>4</v>
      </c>
      <c r="E75" s="244" t="s">
        <v>6231</v>
      </c>
      <c r="F75" s="244" t="s">
        <v>6308</v>
      </c>
    </row>
    <row r="76" spans="1:11">
      <c r="A76" s="201" t="s">
        <v>50</v>
      </c>
      <c r="B76" s="201" t="s">
        <v>26</v>
      </c>
      <c r="C76" s="201"/>
      <c r="D76" s="201">
        <v>4</v>
      </c>
      <c r="E76" s="244" t="s">
        <v>6310</v>
      </c>
      <c r="F76" s="244"/>
      <c r="G76">
        <v>22</v>
      </c>
      <c r="H76">
        <v>22</v>
      </c>
      <c r="I76">
        <v>22</v>
      </c>
      <c r="J76">
        <v>22</v>
      </c>
      <c r="K76">
        <v>22</v>
      </c>
    </row>
    <row r="77" spans="1:11">
      <c r="A77" s="201" t="s">
        <v>50</v>
      </c>
      <c r="B77" s="201" t="s">
        <v>14</v>
      </c>
      <c r="C77" s="201">
        <v>30</v>
      </c>
      <c r="D77" s="201">
        <v>20</v>
      </c>
      <c r="E77" s="244" t="s">
        <v>6260</v>
      </c>
      <c r="F77" s="244" t="s">
        <v>6238</v>
      </c>
    </row>
    <row r="78" spans="1:11">
      <c r="A78" s="201" t="s">
        <v>50</v>
      </c>
      <c r="B78" s="201" t="s">
        <v>14</v>
      </c>
      <c r="C78" s="201">
        <v>0</v>
      </c>
      <c r="D78" s="201">
        <v>0</v>
      </c>
      <c r="E78" s="244" t="s">
        <v>6227</v>
      </c>
      <c r="F78" s="244" t="s">
        <v>6308</v>
      </c>
    </row>
    <row r="79" spans="1:11">
      <c r="A79" s="201" t="s">
        <v>50</v>
      </c>
      <c r="B79" s="201" t="s">
        <v>14</v>
      </c>
      <c r="C79" s="201"/>
      <c r="D79" s="201">
        <v>0</v>
      </c>
      <c r="E79" s="244" t="s">
        <v>6310</v>
      </c>
      <c r="F79" s="244"/>
      <c r="G79">
        <v>0</v>
      </c>
      <c r="H79">
        <v>0</v>
      </c>
      <c r="I79">
        <v>0</v>
      </c>
      <c r="J79">
        <v>0</v>
      </c>
      <c r="K79">
        <v>0</v>
      </c>
    </row>
    <row r="80" spans="1:11">
      <c r="A80" s="201" t="s">
        <v>50</v>
      </c>
      <c r="B80" s="201" t="s">
        <v>51</v>
      </c>
      <c r="C80" s="201">
        <v>20</v>
      </c>
      <c r="D80" s="201">
        <v>4</v>
      </c>
      <c r="E80" s="244" t="s">
        <v>6231</v>
      </c>
      <c r="F80" s="244" t="s">
        <v>6308</v>
      </c>
    </row>
    <row r="81" spans="1:11">
      <c r="A81" s="201" t="s">
        <v>50</v>
      </c>
      <c r="B81" s="201" t="s">
        <v>51</v>
      </c>
      <c r="C81" s="201"/>
      <c r="D81" s="201">
        <v>4</v>
      </c>
      <c r="E81" s="244" t="s">
        <v>6310</v>
      </c>
      <c r="F81" s="244"/>
      <c r="G81">
        <v>19</v>
      </c>
      <c r="H81">
        <v>19</v>
      </c>
      <c r="I81">
        <v>19</v>
      </c>
      <c r="J81">
        <v>19</v>
      </c>
      <c r="K81">
        <v>19</v>
      </c>
    </row>
    <row r="82" spans="1:11">
      <c r="A82" s="201" t="s">
        <v>50</v>
      </c>
      <c r="B82" s="201" t="s">
        <v>54</v>
      </c>
      <c r="C82" s="201">
        <v>16</v>
      </c>
      <c r="D82" s="201">
        <v>4</v>
      </c>
      <c r="E82" s="244" t="s">
        <v>6231</v>
      </c>
      <c r="F82" s="244" t="s">
        <v>6308</v>
      </c>
    </row>
    <row r="83" spans="1:11">
      <c r="A83" s="201" t="s">
        <v>50</v>
      </c>
      <c r="B83" s="201" t="s">
        <v>54</v>
      </c>
      <c r="C83" s="201"/>
      <c r="D83" s="201">
        <v>4</v>
      </c>
      <c r="E83" s="244" t="s">
        <v>6310</v>
      </c>
      <c r="F83" s="244"/>
      <c r="G83">
        <v>16</v>
      </c>
      <c r="H83">
        <v>16</v>
      </c>
      <c r="I83">
        <v>16</v>
      </c>
      <c r="J83">
        <v>16</v>
      </c>
      <c r="K83">
        <v>16</v>
      </c>
    </row>
    <row r="84" spans="1:11">
      <c r="A84" s="201" t="s">
        <v>50</v>
      </c>
      <c r="B84" s="201" t="s">
        <v>53</v>
      </c>
      <c r="C84" s="201">
        <v>13</v>
      </c>
      <c r="D84" s="201">
        <v>4</v>
      </c>
      <c r="E84" s="244" t="s">
        <v>6231</v>
      </c>
      <c r="F84" s="244" t="s">
        <v>6308</v>
      </c>
    </row>
    <row r="85" spans="1:11">
      <c r="A85" s="201" t="s">
        <v>50</v>
      </c>
      <c r="B85" s="201" t="s">
        <v>53</v>
      </c>
      <c r="C85" s="201"/>
      <c r="D85" s="201">
        <v>4</v>
      </c>
      <c r="E85" s="244" t="s">
        <v>6310</v>
      </c>
      <c r="F85" s="244"/>
      <c r="G85">
        <v>13</v>
      </c>
      <c r="H85">
        <v>13</v>
      </c>
      <c r="I85">
        <v>13</v>
      </c>
      <c r="J85">
        <v>13</v>
      </c>
      <c r="K85">
        <v>13</v>
      </c>
    </row>
    <row r="86" spans="1:11">
      <c r="A86" s="201" t="s">
        <v>50</v>
      </c>
      <c r="B86" s="201" t="s">
        <v>56</v>
      </c>
      <c r="C86" s="201"/>
      <c r="D86" s="201">
        <v>5</v>
      </c>
      <c r="E86" s="244" t="s">
        <v>6231</v>
      </c>
      <c r="F86" s="244" t="s">
        <v>6308</v>
      </c>
    </row>
    <row r="87" spans="1:11">
      <c r="A87" s="201" t="s">
        <v>50</v>
      </c>
      <c r="B87" s="201" t="s">
        <v>56</v>
      </c>
      <c r="C87" s="201"/>
      <c r="D87" s="201">
        <v>5</v>
      </c>
      <c r="E87" s="244" t="s">
        <v>6310</v>
      </c>
      <c r="F87" s="244"/>
      <c r="G87">
        <v>0</v>
      </c>
      <c r="H87">
        <v>0</v>
      </c>
      <c r="I87">
        <v>0</v>
      </c>
      <c r="J87">
        <v>0</v>
      </c>
      <c r="K87">
        <v>0</v>
      </c>
    </row>
    <row r="88" spans="1:11">
      <c r="A88" s="201" t="s">
        <v>67</v>
      </c>
      <c r="B88" s="201" t="s">
        <v>21</v>
      </c>
      <c r="C88" s="201">
        <v>120</v>
      </c>
      <c r="D88" s="201">
        <v>0</v>
      </c>
      <c r="E88" s="244" t="s">
        <v>6227</v>
      </c>
      <c r="F88" s="244"/>
    </row>
    <row r="89" spans="1:11">
      <c r="A89" s="201" t="s">
        <v>68</v>
      </c>
      <c r="B89" s="201" t="s">
        <v>21</v>
      </c>
      <c r="C89" s="201">
        <v>103</v>
      </c>
      <c r="D89" s="201">
        <v>0</v>
      </c>
      <c r="E89" s="244" t="s">
        <v>6227</v>
      </c>
      <c r="F89" s="244" t="s">
        <v>6308</v>
      </c>
    </row>
    <row r="90" spans="1:11">
      <c r="A90" s="201" t="s">
        <v>68</v>
      </c>
      <c r="B90" s="201" t="s">
        <v>21</v>
      </c>
      <c r="C90" s="201"/>
      <c r="D90" s="201">
        <v>0</v>
      </c>
      <c r="E90" s="244" t="s">
        <v>6310</v>
      </c>
      <c r="F90" s="244"/>
      <c r="G90">
        <v>113</v>
      </c>
      <c r="H90">
        <v>113</v>
      </c>
      <c r="I90">
        <v>114</v>
      </c>
      <c r="J90">
        <v>113</v>
      </c>
      <c r="K90">
        <v>111</v>
      </c>
    </row>
    <row r="91" spans="1:11">
      <c r="A91" s="201" t="s">
        <v>70</v>
      </c>
      <c r="B91" s="201" t="s">
        <v>33</v>
      </c>
      <c r="C91" s="201">
        <v>34</v>
      </c>
      <c r="D91" s="201">
        <v>0</v>
      </c>
      <c r="E91" s="244" t="s">
        <v>6229</v>
      </c>
      <c r="F91" s="244"/>
    </row>
    <row r="92" spans="1:11">
      <c r="A92" s="201" t="s">
        <v>70</v>
      </c>
      <c r="B92" s="201" t="s">
        <v>65</v>
      </c>
      <c r="C92" s="201">
        <v>41</v>
      </c>
      <c r="D92" s="201">
        <v>0</v>
      </c>
      <c r="E92" s="244" t="s">
        <v>6229</v>
      </c>
      <c r="F92" s="244"/>
    </row>
    <row r="93" spans="1:11">
      <c r="A93" s="201" t="s">
        <v>70</v>
      </c>
      <c r="B93" s="201" t="s">
        <v>35</v>
      </c>
      <c r="C93" s="201">
        <v>35</v>
      </c>
      <c r="D93" s="201">
        <v>0</v>
      </c>
      <c r="E93" s="244" t="s">
        <v>6229</v>
      </c>
      <c r="F93" s="244"/>
    </row>
    <row r="94" spans="1:11">
      <c r="A94" s="201" t="s">
        <v>70</v>
      </c>
      <c r="B94" s="201" t="s">
        <v>36</v>
      </c>
      <c r="C94" s="201">
        <v>45</v>
      </c>
      <c r="D94" s="201">
        <v>0</v>
      </c>
      <c r="E94" s="244" t="s">
        <v>6229</v>
      </c>
      <c r="F94" s="244"/>
    </row>
    <row r="95" spans="1:11">
      <c r="A95" s="201" t="s">
        <v>70</v>
      </c>
      <c r="B95" s="201" t="s">
        <v>38</v>
      </c>
      <c r="C95" s="201">
        <v>29</v>
      </c>
      <c r="D95" s="201">
        <v>0</v>
      </c>
      <c r="E95" s="244" t="s">
        <v>6229</v>
      </c>
      <c r="F95" s="244"/>
    </row>
    <row r="96" spans="1:11">
      <c r="A96" s="201" t="s">
        <v>70</v>
      </c>
      <c r="B96" s="201" t="s">
        <v>40</v>
      </c>
      <c r="C96" s="201">
        <v>37</v>
      </c>
      <c r="D96" s="201">
        <v>0</v>
      </c>
      <c r="E96" s="244" t="s">
        <v>6229</v>
      </c>
      <c r="F96" s="244"/>
    </row>
    <row r="97" spans="1:6">
      <c r="A97" s="201" t="s">
        <v>70</v>
      </c>
      <c r="B97" s="201" t="s">
        <v>42</v>
      </c>
      <c r="C97" s="201">
        <v>43</v>
      </c>
      <c r="D97" s="201">
        <v>0</v>
      </c>
      <c r="E97" s="244" t="s">
        <v>6229</v>
      </c>
      <c r="F97" s="244"/>
    </row>
    <row r="98" spans="1:6">
      <c r="A98" s="201" t="s">
        <v>70</v>
      </c>
      <c r="B98" s="201" t="s">
        <v>44</v>
      </c>
      <c r="C98" s="201">
        <v>40</v>
      </c>
      <c r="D98" s="201">
        <v>0</v>
      </c>
      <c r="E98" s="244" t="s">
        <v>6229</v>
      </c>
      <c r="F98" s="244"/>
    </row>
    <row r="99" spans="1:6">
      <c r="A99" s="201" t="s">
        <v>70</v>
      </c>
      <c r="B99" s="201" t="s">
        <v>63</v>
      </c>
      <c r="C99" s="201">
        <v>39</v>
      </c>
      <c r="D99" s="201">
        <v>0</v>
      </c>
      <c r="E99" s="244" t="s">
        <v>6229</v>
      </c>
      <c r="F99" s="244"/>
    </row>
    <row r="100" spans="1:6">
      <c r="A100" s="201" t="s">
        <v>70</v>
      </c>
      <c r="B100" s="201" t="s">
        <v>64</v>
      </c>
      <c r="C100" s="201">
        <v>38</v>
      </c>
      <c r="D100" s="201">
        <v>0</v>
      </c>
      <c r="E100" s="244" t="s">
        <v>6229</v>
      </c>
      <c r="F100" s="244"/>
    </row>
    <row r="101" spans="1:6">
      <c r="A101" s="201" t="s">
        <v>70</v>
      </c>
      <c r="B101" s="201" t="s">
        <v>46</v>
      </c>
      <c r="C101" s="201"/>
      <c r="D101" s="201">
        <v>91</v>
      </c>
      <c r="E101" s="244" t="s">
        <v>6229</v>
      </c>
      <c r="F101" s="244"/>
    </row>
    <row r="102" spans="1:6">
      <c r="A102" s="201" t="s">
        <v>72</v>
      </c>
      <c r="B102" s="201" t="s">
        <v>14</v>
      </c>
      <c r="C102" s="201"/>
      <c r="D102" s="201">
        <v>0</v>
      </c>
      <c r="E102" s="244" t="s">
        <v>6288</v>
      </c>
      <c r="F102" s="244"/>
    </row>
    <row r="103" spans="1:6">
      <c r="A103" s="201" t="s">
        <v>72</v>
      </c>
      <c r="B103" s="201" t="s">
        <v>21</v>
      </c>
      <c r="C103" s="201">
        <v>130</v>
      </c>
      <c r="D103" s="201">
        <v>0</v>
      </c>
      <c r="E103" s="244" t="s">
        <v>6227</v>
      </c>
      <c r="F103" s="244" t="s">
        <v>6372</v>
      </c>
    </row>
    <row r="104" spans="1:6">
      <c r="A104" s="201" t="s">
        <v>72</v>
      </c>
      <c r="B104" s="201" t="s">
        <v>21</v>
      </c>
      <c r="C104" s="201">
        <v>140</v>
      </c>
      <c r="D104" s="201">
        <v>0</v>
      </c>
      <c r="E104" s="244" t="s">
        <v>6230</v>
      </c>
      <c r="F104" s="244" t="s">
        <v>6293</v>
      </c>
    </row>
    <row r="105" spans="1:6">
      <c r="A105" s="201" t="s">
        <v>72</v>
      </c>
      <c r="B105" s="201" t="s">
        <v>21</v>
      </c>
      <c r="C105" s="201">
        <v>152</v>
      </c>
      <c r="D105" s="201">
        <v>0</v>
      </c>
      <c r="E105" s="244" t="s">
        <v>6288</v>
      </c>
      <c r="F105" s="244"/>
    </row>
    <row r="106" spans="1:6">
      <c r="A106" s="201" t="s">
        <v>73</v>
      </c>
      <c r="B106" s="201" t="s">
        <v>33</v>
      </c>
      <c r="C106" s="201">
        <v>41</v>
      </c>
      <c r="D106" s="201">
        <v>0</v>
      </c>
      <c r="E106" s="244" t="s">
        <v>6229</v>
      </c>
      <c r="F106" s="244"/>
    </row>
    <row r="107" spans="1:6">
      <c r="A107" s="201" t="s">
        <v>73</v>
      </c>
      <c r="B107" s="201" t="s">
        <v>65</v>
      </c>
      <c r="C107" s="201">
        <v>44</v>
      </c>
      <c r="D107" s="201">
        <v>0</v>
      </c>
      <c r="E107" s="244" t="s">
        <v>6229</v>
      </c>
      <c r="F107" s="244"/>
    </row>
    <row r="108" spans="1:6">
      <c r="A108" s="201" t="s">
        <v>73</v>
      </c>
      <c r="B108" s="201" t="s">
        <v>35</v>
      </c>
      <c r="C108" s="201">
        <v>41</v>
      </c>
      <c r="D108" s="201">
        <v>0</v>
      </c>
      <c r="E108" s="244" t="s">
        <v>6229</v>
      </c>
      <c r="F108" s="244"/>
    </row>
    <row r="109" spans="1:6">
      <c r="A109" s="201" t="s">
        <v>73</v>
      </c>
      <c r="B109" s="201" t="s">
        <v>36</v>
      </c>
      <c r="C109" s="201">
        <v>39</v>
      </c>
      <c r="D109" s="201">
        <v>0</v>
      </c>
      <c r="E109" s="244" t="s">
        <v>6229</v>
      </c>
      <c r="F109" s="244"/>
    </row>
    <row r="110" spans="1:6">
      <c r="A110" s="201" t="s">
        <v>73</v>
      </c>
      <c r="B110" s="201" t="s">
        <v>38</v>
      </c>
      <c r="C110" s="201">
        <v>39</v>
      </c>
      <c r="D110" s="201">
        <v>0</v>
      </c>
      <c r="E110" s="244" t="s">
        <v>6229</v>
      </c>
      <c r="F110" s="244"/>
    </row>
    <row r="111" spans="1:6">
      <c r="A111" s="201" t="s">
        <v>73</v>
      </c>
      <c r="B111" s="201" t="s">
        <v>40</v>
      </c>
      <c r="C111" s="201">
        <v>52</v>
      </c>
      <c r="D111" s="201">
        <v>0</v>
      </c>
      <c r="E111" s="244" t="s">
        <v>6229</v>
      </c>
      <c r="F111" s="244"/>
    </row>
    <row r="112" spans="1:6">
      <c r="A112" s="201" t="s">
        <v>73</v>
      </c>
      <c r="B112" s="201" t="s">
        <v>42</v>
      </c>
      <c r="C112" s="201">
        <v>38</v>
      </c>
      <c r="D112" s="201">
        <v>0</v>
      </c>
      <c r="E112" s="244" t="s">
        <v>6229</v>
      </c>
      <c r="F112" s="244"/>
    </row>
    <row r="113" spans="1:6">
      <c r="A113" s="201" t="s">
        <v>73</v>
      </c>
      <c r="B113" s="201" t="s">
        <v>44</v>
      </c>
      <c r="C113" s="201">
        <v>40</v>
      </c>
      <c r="D113" s="201">
        <v>0</v>
      </c>
      <c r="E113" s="244" t="s">
        <v>6229</v>
      </c>
      <c r="F113" s="244"/>
    </row>
    <row r="114" spans="1:6">
      <c r="A114" s="201" t="s">
        <v>73</v>
      </c>
      <c r="B114" s="201" t="s">
        <v>63</v>
      </c>
      <c r="C114" s="201">
        <v>38</v>
      </c>
      <c r="D114" s="201">
        <v>0</v>
      </c>
      <c r="E114" s="244" t="s">
        <v>6229</v>
      </c>
      <c r="F114" s="244"/>
    </row>
    <row r="115" spans="1:6">
      <c r="A115" s="201" t="s">
        <v>73</v>
      </c>
      <c r="B115" s="201" t="s">
        <v>64</v>
      </c>
      <c r="C115" s="201">
        <v>34</v>
      </c>
      <c r="D115" s="201">
        <v>0</v>
      </c>
      <c r="E115" s="244" t="s">
        <v>6229</v>
      </c>
      <c r="F115" s="244"/>
    </row>
    <row r="116" spans="1:6">
      <c r="A116" s="201" t="s">
        <v>73</v>
      </c>
      <c r="B116" s="201" t="s">
        <v>46</v>
      </c>
      <c r="C116" s="201"/>
      <c r="D116" s="201">
        <v>85</v>
      </c>
      <c r="E116" s="244" t="s">
        <v>6229</v>
      </c>
      <c r="F116" s="244"/>
    </row>
    <row r="117" spans="1:6">
      <c r="A117" s="201" t="s">
        <v>74</v>
      </c>
      <c r="B117" s="201" t="s">
        <v>14</v>
      </c>
      <c r="C117" s="201">
        <v>78</v>
      </c>
      <c r="D117" s="201">
        <v>27</v>
      </c>
      <c r="E117" s="244" t="s">
        <v>6262</v>
      </c>
      <c r="F117" s="244" t="s">
        <v>6374</v>
      </c>
    </row>
    <row r="118" spans="1:6">
      <c r="A118" s="201" t="s">
        <v>74</v>
      </c>
      <c r="B118" s="201" t="s">
        <v>14</v>
      </c>
      <c r="C118" s="201">
        <v>29</v>
      </c>
      <c r="D118" s="201">
        <v>14</v>
      </c>
      <c r="E118" s="244" t="s">
        <v>6271</v>
      </c>
      <c r="F118" s="244" t="s">
        <v>6375</v>
      </c>
    </row>
    <row r="119" spans="1:6">
      <c r="A119" s="201" t="s">
        <v>74</v>
      </c>
      <c r="B119" s="201" t="s">
        <v>14</v>
      </c>
      <c r="C119" s="201">
        <v>30</v>
      </c>
      <c r="D119" s="201">
        <v>14</v>
      </c>
      <c r="E119" s="244" t="s">
        <v>6266</v>
      </c>
      <c r="F119" s="244" t="s">
        <v>6290</v>
      </c>
    </row>
    <row r="120" spans="1:6">
      <c r="A120" s="201" t="s">
        <v>74</v>
      </c>
      <c r="B120" s="201" t="s">
        <v>14</v>
      </c>
      <c r="C120" s="201">
        <v>0</v>
      </c>
      <c r="D120" s="201">
        <v>0</v>
      </c>
      <c r="E120" s="244" t="s">
        <v>6240</v>
      </c>
      <c r="F120" s="244" t="s">
        <v>6376</v>
      </c>
    </row>
    <row r="121" spans="1:6">
      <c r="A121" s="201" t="s">
        <v>74</v>
      </c>
      <c r="B121" s="201" t="s">
        <v>14</v>
      </c>
      <c r="C121" s="201">
        <v>76</v>
      </c>
      <c r="D121" s="201">
        <v>25</v>
      </c>
      <c r="E121" s="244" t="s">
        <v>6263</v>
      </c>
      <c r="F121" s="244" t="s">
        <v>6377</v>
      </c>
    </row>
    <row r="122" spans="1:6">
      <c r="A122" s="201" t="s">
        <v>74</v>
      </c>
      <c r="B122" s="201" t="s">
        <v>14</v>
      </c>
      <c r="C122" s="201">
        <v>75</v>
      </c>
      <c r="D122" s="201">
        <v>24</v>
      </c>
      <c r="E122" s="244" t="s">
        <v>6264</v>
      </c>
      <c r="F122" s="244" t="s">
        <v>6378</v>
      </c>
    </row>
    <row r="123" spans="1:6">
      <c r="A123" s="201" t="s">
        <v>74</v>
      </c>
      <c r="B123" s="201" t="s">
        <v>14</v>
      </c>
      <c r="C123" s="201">
        <v>71</v>
      </c>
      <c r="D123" s="201">
        <v>17</v>
      </c>
      <c r="E123" s="244" t="s">
        <v>6265</v>
      </c>
      <c r="F123" s="244" t="s">
        <v>6379</v>
      </c>
    </row>
    <row r="124" spans="1:6">
      <c r="A124" s="201" t="s">
        <v>74</v>
      </c>
      <c r="B124" s="201" t="s">
        <v>14</v>
      </c>
      <c r="C124" s="201">
        <v>9</v>
      </c>
      <c r="D124" s="201">
        <v>14</v>
      </c>
      <c r="E124" s="244" t="s">
        <v>6267</v>
      </c>
      <c r="F124" s="244" t="s">
        <v>6380</v>
      </c>
    </row>
    <row r="125" spans="1:6">
      <c r="A125" s="201" t="s">
        <v>74</v>
      </c>
      <c r="B125" s="201" t="s">
        <v>14</v>
      </c>
      <c r="C125" s="201">
        <v>11</v>
      </c>
      <c r="D125" s="201">
        <v>15</v>
      </c>
      <c r="E125" s="244" t="s">
        <v>6268</v>
      </c>
      <c r="F125" s="244" t="s">
        <v>6268</v>
      </c>
    </row>
    <row r="126" spans="1:6">
      <c r="A126" s="201" t="s">
        <v>74</v>
      </c>
      <c r="B126" s="201" t="s">
        <v>14</v>
      </c>
      <c r="C126" s="201">
        <v>9</v>
      </c>
      <c r="D126" s="201">
        <v>14</v>
      </c>
      <c r="E126" s="244" t="s">
        <v>6269</v>
      </c>
      <c r="F126" s="244" t="s">
        <v>6381</v>
      </c>
    </row>
    <row r="127" spans="1:6">
      <c r="A127" s="201" t="s">
        <v>74</v>
      </c>
      <c r="B127" s="201" t="s">
        <v>14</v>
      </c>
      <c r="C127" s="201">
        <v>0</v>
      </c>
      <c r="D127" s="201">
        <v>0</v>
      </c>
      <c r="E127" s="244" t="s">
        <v>6270</v>
      </c>
      <c r="F127" s="244" t="s">
        <v>6382</v>
      </c>
    </row>
    <row r="128" spans="1:6">
      <c r="A128" s="201" t="s">
        <v>74</v>
      </c>
      <c r="B128" s="201" t="s">
        <v>14</v>
      </c>
      <c r="C128" s="201">
        <v>69</v>
      </c>
      <c r="D128" s="201">
        <v>22</v>
      </c>
      <c r="E128" s="244" t="s">
        <v>6272</v>
      </c>
      <c r="F128" s="244" t="s">
        <v>6238</v>
      </c>
    </row>
    <row r="129" spans="1:6">
      <c r="A129" s="201" t="s">
        <v>74</v>
      </c>
      <c r="B129" s="201" t="s">
        <v>14</v>
      </c>
      <c r="C129" s="201">
        <v>70</v>
      </c>
      <c r="D129" s="201">
        <v>24</v>
      </c>
      <c r="E129" s="244" t="s">
        <v>6227</v>
      </c>
      <c r="F129" s="244" t="s">
        <v>6227</v>
      </c>
    </row>
    <row r="130" spans="1:6">
      <c r="A130" s="201" t="s">
        <v>74</v>
      </c>
      <c r="B130" s="201" t="s">
        <v>14</v>
      </c>
      <c r="C130" s="201">
        <v>0</v>
      </c>
      <c r="D130" s="201">
        <v>0</v>
      </c>
      <c r="E130" s="244" t="s">
        <v>6231</v>
      </c>
      <c r="F130" s="244"/>
    </row>
    <row r="131" spans="1:6">
      <c r="A131" s="201" t="s">
        <v>74</v>
      </c>
      <c r="B131" s="201" t="s">
        <v>51</v>
      </c>
      <c r="C131" s="201">
        <v>25</v>
      </c>
      <c r="D131" s="201">
        <v>5</v>
      </c>
      <c r="E131" s="244" t="s">
        <v>6231</v>
      </c>
      <c r="F131" s="244"/>
    </row>
    <row r="132" spans="1:6">
      <c r="A132" s="201" t="s">
        <v>74</v>
      </c>
      <c r="B132" s="201" t="s">
        <v>75</v>
      </c>
      <c r="C132" s="201">
        <v>20</v>
      </c>
      <c r="D132" s="201">
        <v>5</v>
      </c>
      <c r="E132" s="244" t="s">
        <v>6231</v>
      </c>
      <c r="F132" s="244"/>
    </row>
    <row r="133" spans="1:6">
      <c r="A133" s="201" t="s">
        <v>74</v>
      </c>
      <c r="B133" s="201" t="s">
        <v>54</v>
      </c>
      <c r="C133" s="201">
        <v>15</v>
      </c>
      <c r="D133" s="201">
        <v>5</v>
      </c>
      <c r="E133" s="244" t="s">
        <v>6231</v>
      </c>
      <c r="F133" s="244"/>
    </row>
    <row r="134" spans="1:6">
      <c r="A134" s="201" t="s">
        <v>74</v>
      </c>
      <c r="B134" s="201" t="s">
        <v>76</v>
      </c>
      <c r="C134" s="201">
        <v>17</v>
      </c>
      <c r="D134" s="201">
        <v>5</v>
      </c>
      <c r="E134" s="244" t="s">
        <v>6231</v>
      </c>
      <c r="F134" s="244"/>
    </row>
    <row r="135" spans="1:6">
      <c r="A135" s="201" t="s">
        <v>74</v>
      </c>
      <c r="B135" s="201" t="s">
        <v>78</v>
      </c>
      <c r="C135" s="201"/>
      <c r="D135" s="201">
        <v>2</v>
      </c>
      <c r="E135" s="244" t="s">
        <v>6231</v>
      </c>
      <c r="F135" s="244"/>
    </row>
    <row r="136" spans="1:6">
      <c r="A136" s="201" t="s">
        <v>74</v>
      </c>
      <c r="B136" s="201" t="s">
        <v>77</v>
      </c>
      <c r="C136" s="201"/>
      <c r="D136" s="201">
        <v>2</v>
      </c>
      <c r="E136" s="244" t="s">
        <v>6231</v>
      </c>
      <c r="F136" s="244"/>
    </row>
    <row r="137" spans="1:6">
      <c r="A137" s="201" t="s">
        <v>79</v>
      </c>
      <c r="B137" s="201" t="s">
        <v>33</v>
      </c>
      <c r="C137" s="201">
        <v>45</v>
      </c>
      <c r="D137" s="201">
        <v>0</v>
      </c>
      <c r="E137" s="244" t="s">
        <v>6229</v>
      </c>
      <c r="F137" s="244"/>
    </row>
    <row r="138" spans="1:6">
      <c r="A138" s="201" t="s">
        <v>79</v>
      </c>
      <c r="B138" s="201" t="s">
        <v>65</v>
      </c>
      <c r="C138" s="201">
        <v>26</v>
      </c>
      <c r="D138" s="201">
        <v>0</v>
      </c>
      <c r="E138" s="244" t="s">
        <v>6229</v>
      </c>
      <c r="F138" s="244"/>
    </row>
    <row r="139" spans="1:6">
      <c r="A139" s="201" t="s">
        <v>79</v>
      </c>
      <c r="B139" s="201" t="s">
        <v>35</v>
      </c>
      <c r="C139" s="201">
        <v>57</v>
      </c>
      <c r="D139" s="201">
        <v>0</v>
      </c>
      <c r="E139" s="244" t="s">
        <v>6229</v>
      </c>
      <c r="F139" s="244"/>
    </row>
    <row r="140" spans="1:6">
      <c r="A140" s="201" t="s">
        <v>79</v>
      </c>
      <c r="B140" s="201" t="s">
        <v>36</v>
      </c>
      <c r="C140" s="201">
        <v>59</v>
      </c>
      <c r="D140" s="201">
        <v>0</v>
      </c>
      <c r="E140" s="244" t="s">
        <v>6229</v>
      </c>
      <c r="F140" s="244"/>
    </row>
    <row r="141" spans="1:6">
      <c r="A141" s="201" t="s">
        <v>79</v>
      </c>
      <c r="B141" s="201" t="s">
        <v>38</v>
      </c>
      <c r="C141" s="201">
        <v>63</v>
      </c>
      <c r="D141" s="201">
        <v>0</v>
      </c>
      <c r="E141" s="244" t="s">
        <v>6229</v>
      </c>
      <c r="F141" s="244"/>
    </row>
    <row r="142" spans="1:6">
      <c r="A142" s="201" t="s">
        <v>79</v>
      </c>
      <c r="B142" s="201" t="s">
        <v>40</v>
      </c>
      <c r="C142" s="201">
        <v>65</v>
      </c>
      <c r="D142" s="201">
        <v>0</v>
      </c>
      <c r="E142" s="244" t="s">
        <v>6229</v>
      </c>
      <c r="F142" s="244"/>
    </row>
    <row r="143" spans="1:6">
      <c r="A143" s="201" t="s">
        <v>79</v>
      </c>
      <c r="B143" s="201" t="s">
        <v>42</v>
      </c>
      <c r="C143" s="201">
        <v>57</v>
      </c>
      <c r="D143" s="201">
        <v>0</v>
      </c>
      <c r="E143" s="244" t="s">
        <v>6229</v>
      </c>
      <c r="F143" s="244"/>
    </row>
    <row r="144" spans="1:6">
      <c r="A144" s="201" t="s">
        <v>79</v>
      </c>
      <c r="B144" s="201" t="s">
        <v>44</v>
      </c>
      <c r="C144" s="201">
        <v>56</v>
      </c>
      <c r="D144" s="201">
        <v>0</v>
      </c>
      <c r="E144" s="244" t="s">
        <v>6229</v>
      </c>
      <c r="F144" s="244"/>
    </row>
    <row r="145" spans="1:11">
      <c r="A145" s="201" t="s">
        <v>79</v>
      </c>
      <c r="B145" s="201" t="s">
        <v>63</v>
      </c>
      <c r="C145" s="201">
        <v>39</v>
      </c>
      <c r="D145" s="201">
        <v>0</v>
      </c>
      <c r="E145" s="244" t="s">
        <v>6229</v>
      </c>
      <c r="F145" s="244"/>
    </row>
    <row r="146" spans="1:11">
      <c r="A146" s="201" t="s">
        <v>79</v>
      </c>
      <c r="B146" s="201" t="s">
        <v>64</v>
      </c>
      <c r="C146" s="201">
        <v>53</v>
      </c>
      <c r="D146" s="201">
        <v>0</v>
      </c>
      <c r="E146" s="244" t="s">
        <v>6229</v>
      </c>
      <c r="F146" s="244"/>
    </row>
    <row r="147" spans="1:11">
      <c r="A147" s="201" t="s">
        <v>79</v>
      </c>
      <c r="B147" s="201" t="s">
        <v>46</v>
      </c>
      <c r="C147" s="201"/>
      <c r="D147" s="201">
        <v>100</v>
      </c>
      <c r="E147" s="244" t="s">
        <v>6229</v>
      </c>
      <c r="F147" s="244"/>
    </row>
    <row r="148" spans="1:11">
      <c r="A148" s="201" t="s">
        <v>80</v>
      </c>
      <c r="B148" s="201" t="s">
        <v>21</v>
      </c>
      <c r="C148" s="201">
        <v>142</v>
      </c>
      <c r="D148" s="201">
        <v>0</v>
      </c>
      <c r="E148" s="244" t="s">
        <v>6227</v>
      </c>
      <c r="F148" s="244" t="s">
        <v>6230</v>
      </c>
    </row>
    <row r="149" spans="1:11">
      <c r="A149" s="201" t="s">
        <v>80</v>
      </c>
      <c r="B149" s="201" t="s">
        <v>21</v>
      </c>
      <c r="C149" s="201"/>
      <c r="D149" s="201">
        <v>0</v>
      </c>
      <c r="E149" s="244" t="s">
        <v>6297</v>
      </c>
      <c r="F149" s="244"/>
      <c r="G149">
        <v>161</v>
      </c>
      <c r="H149">
        <v>164</v>
      </c>
      <c r="I149">
        <v>159</v>
      </c>
      <c r="J149">
        <v>164</v>
      </c>
      <c r="K149">
        <v>158</v>
      </c>
    </row>
    <row r="150" spans="1:11">
      <c r="A150" s="201" t="s">
        <v>82</v>
      </c>
      <c r="B150" s="201" t="s">
        <v>83</v>
      </c>
      <c r="C150" s="201">
        <v>17</v>
      </c>
      <c r="D150" s="201">
        <v>4</v>
      </c>
      <c r="E150" s="244" t="s">
        <v>6227</v>
      </c>
      <c r="F150" s="244"/>
    </row>
    <row r="151" spans="1:11">
      <c r="A151" s="201" t="s">
        <v>82</v>
      </c>
      <c r="B151" s="201" t="s">
        <v>14</v>
      </c>
      <c r="C151" s="201">
        <v>66</v>
      </c>
      <c r="D151" s="201">
        <v>20</v>
      </c>
      <c r="E151" s="244" t="s">
        <v>6262</v>
      </c>
      <c r="F151" s="244" t="s">
        <v>6374</v>
      </c>
    </row>
    <row r="152" spans="1:11">
      <c r="A152" s="201" t="s">
        <v>82</v>
      </c>
      <c r="B152" s="201" t="s">
        <v>14</v>
      </c>
      <c r="C152" s="201">
        <v>16</v>
      </c>
      <c r="D152" s="201">
        <v>9</v>
      </c>
      <c r="E152" s="244" t="s">
        <v>6271</v>
      </c>
      <c r="F152" s="244" t="s">
        <v>6375</v>
      </c>
    </row>
    <row r="153" spans="1:11">
      <c r="A153" s="201" t="s">
        <v>82</v>
      </c>
      <c r="B153" s="201" t="s">
        <v>14</v>
      </c>
      <c r="C153" s="201">
        <v>30</v>
      </c>
      <c r="D153" s="201">
        <v>12</v>
      </c>
      <c r="E153" s="244" t="s">
        <v>6266</v>
      </c>
      <c r="F153" s="244" t="s">
        <v>6376</v>
      </c>
    </row>
    <row r="154" spans="1:11">
      <c r="A154" s="201" t="s">
        <v>82</v>
      </c>
      <c r="B154" s="201" t="s">
        <v>14</v>
      </c>
      <c r="C154" s="201">
        <v>63</v>
      </c>
      <c r="D154" s="201">
        <v>20</v>
      </c>
      <c r="E154" s="244" t="s">
        <v>6263</v>
      </c>
      <c r="F154" s="244" t="s">
        <v>6383</v>
      </c>
    </row>
    <row r="155" spans="1:11">
      <c r="A155" s="201" t="s">
        <v>82</v>
      </c>
      <c r="B155" s="201" t="s">
        <v>14</v>
      </c>
      <c r="C155" s="201">
        <v>0</v>
      </c>
      <c r="D155" s="201">
        <v>0</v>
      </c>
      <c r="E155" s="244" t="s">
        <v>6273</v>
      </c>
      <c r="F155" s="244" t="s">
        <v>6273</v>
      </c>
    </row>
    <row r="156" spans="1:11">
      <c r="A156" s="201" t="s">
        <v>82</v>
      </c>
      <c r="B156" s="201" t="s">
        <v>14</v>
      </c>
      <c r="C156" s="201">
        <v>63</v>
      </c>
      <c r="D156" s="201">
        <v>20</v>
      </c>
      <c r="E156" s="244" t="s">
        <v>6274</v>
      </c>
      <c r="F156" s="244" t="s">
        <v>6377</v>
      </c>
    </row>
    <row r="157" spans="1:11">
      <c r="A157" s="201" t="s">
        <v>82</v>
      </c>
      <c r="B157" s="201" t="s">
        <v>14</v>
      </c>
      <c r="C157" s="201">
        <v>60</v>
      </c>
      <c r="D157" s="201">
        <v>17</v>
      </c>
      <c r="E157" s="244" t="s">
        <v>6264</v>
      </c>
      <c r="F157" s="244" t="s">
        <v>6378</v>
      </c>
    </row>
    <row r="158" spans="1:11">
      <c r="A158" s="201" t="s">
        <v>82</v>
      </c>
      <c r="B158" s="201" t="s">
        <v>14</v>
      </c>
      <c r="C158" s="201">
        <v>58</v>
      </c>
      <c r="D158" s="201">
        <v>15</v>
      </c>
      <c r="E158" s="244" t="s">
        <v>6265</v>
      </c>
      <c r="F158" s="244" t="s">
        <v>6379</v>
      </c>
    </row>
    <row r="159" spans="1:11">
      <c r="A159" s="201" t="s">
        <v>82</v>
      </c>
      <c r="B159" s="201" t="s">
        <v>14</v>
      </c>
      <c r="C159" s="201">
        <v>0</v>
      </c>
      <c r="D159" s="201">
        <v>0</v>
      </c>
      <c r="E159" s="244" t="s">
        <v>6267</v>
      </c>
      <c r="F159" s="244" t="s">
        <v>6382</v>
      </c>
    </row>
    <row r="160" spans="1:11">
      <c r="A160" s="201" t="s">
        <v>82</v>
      </c>
      <c r="B160" s="201" t="s">
        <v>14</v>
      </c>
      <c r="C160" s="201">
        <v>45</v>
      </c>
      <c r="D160" s="201">
        <v>18</v>
      </c>
      <c r="E160" s="244" t="s">
        <v>6272</v>
      </c>
      <c r="F160" s="244" t="s">
        <v>6384</v>
      </c>
    </row>
    <row r="161" spans="1:6">
      <c r="A161" s="201" t="s">
        <v>82</v>
      </c>
      <c r="B161" s="201" t="s">
        <v>14</v>
      </c>
      <c r="C161" s="201">
        <v>0</v>
      </c>
      <c r="D161" s="201">
        <v>0</v>
      </c>
      <c r="E161" s="244" t="s">
        <v>6238</v>
      </c>
      <c r="F161" s="244" t="s">
        <v>6238</v>
      </c>
    </row>
    <row r="162" spans="1:6">
      <c r="A162" s="201" t="s">
        <v>82</v>
      </c>
      <c r="B162" s="201" t="s">
        <v>14</v>
      </c>
      <c r="C162" s="201">
        <v>0</v>
      </c>
      <c r="D162" s="201">
        <v>3</v>
      </c>
      <c r="E162" s="244" t="s">
        <v>6227</v>
      </c>
      <c r="F162" s="244"/>
    </row>
    <row r="163" spans="1:6">
      <c r="A163" s="201" t="s">
        <v>82</v>
      </c>
      <c r="B163" s="201" t="s">
        <v>84</v>
      </c>
      <c r="C163" s="201">
        <v>20</v>
      </c>
      <c r="D163" s="201">
        <v>4</v>
      </c>
      <c r="E163" s="244" t="s">
        <v>6227</v>
      </c>
      <c r="F163" s="244"/>
    </row>
    <row r="164" spans="1:6">
      <c r="A164" s="201" t="s">
        <v>82</v>
      </c>
      <c r="B164" s="201" t="s">
        <v>85</v>
      </c>
      <c r="C164" s="201">
        <v>16</v>
      </c>
      <c r="D164" s="201">
        <v>5</v>
      </c>
      <c r="E164" s="244" t="s">
        <v>6227</v>
      </c>
      <c r="F164" s="244"/>
    </row>
    <row r="165" spans="1:6">
      <c r="A165" s="201" t="s">
        <v>82</v>
      </c>
      <c r="B165" s="201" t="s">
        <v>86</v>
      </c>
      <c r="C165" s="201">
        <v>14</v>
      </c>
      <c r="D165" s="201">
        <v>5</v>
      </c>
      <c r="E165" s="244" t="s">
        <v>6227</v>
      </c>
      <c r="F165" s="244"/>
    </row>
    <row r="166" spans="1:6">
      <c r="A166" s="201" t="s">
        <v>87</v>
      </c>
      <c r="B166" s="201" t="s">
        <v>14</v>
      </c>
      <c r="C166" s="201">
        <v>152</v>
      </c>
      <c r="D166" s="201">
        <v>45</v>
      </c>
      <c r="E166" s="244" t="s">
        <v>6237</v>
      </c>
      <c r="F166" s="244" t="s">
        <v>6238</v>
      </c>
    </row>
    <row r="167" spans="1:6">
      <c r="A167" s="201" t="s">
        <v>87</v>
      </c>
      <c r="B167" s="201" t="s">
        <v>14</v>
      </c>
      <c r="C167" s="201">
        <v>125</v>
      </c>
      <c r="D167" s="201">
        <v>38</v>
      </c>
      <c r="E167" s="244" t="s">
        <v>6227</v>
      </c>
      <c r="F167" s="244" t="s">
        <v>6249</v>
      </c>
    </row>
    <row r="168" spans="1:6">
      <c r="A168" s="201" t="s">
        <v>87</v>
      </c>
      <c r="B168" s="201" t="s">
        <v>14</v>
      </c>
      <c r="C168" s="201">
        <v>137</v>
      </c>
      <c r="D168" s="201">
        <v>38</v>
      </c>
      <c r="E168" s="244" t="s">
        <v>6236</v>
      </c>
      <c r="F168" s="244" t="s">
        <v>6372</v>
      </c>
    </row>
    <row r="169" spans="1:6">
      <c r="A169" s="201" t="s">
        <v>87</v>
      </c>
      <c r="B169" s="201" t="s">
        <v>14</v>
      </c>
      <c r="C169" s="201">
        <v>144</v>
      </c>
      <c r="D169" s="201">
        <v>45</v>
      </c>
      <c r="E169" s="244" t="s">
        <v>6230</v>
      </c>
      <c r="F169" s="244" t="s">
        <v>6385</v>
      </c>
    </row>
    <row r="170" spans="1:6">
      <c r="A170" s="201" t="s">
        <v>87</v>
      </c>
      <c r="B170" s="201" t="s">
        <v>14</v>
      </c>
      <c r="C170" s="201">
        <v>0</v>
      </c>
      <c r="D170" s="201">
        <v>0</v>
      </c>
      <c r="E170" s="244" t="s">
        <v>6198</v>
      </c>
      <c r="F170" s="244"/>
    </row>
    <row r="171" spans="1:6">
      <c r="A171" s="201" t="s">
        <v>87</v>
      </c>
      <c r="B171" s="201" t="s">
        <v>3421</v>
      </c>
      <c r="C171" s="201">
        <v>16</v>
      </c>
      <c r="D171" s="201">
        <v>4</v>
      </c>
      <c r="E171" s="244" t="s">
        <v>6199</v>
      </c>
      <c r="F171" s="244"/>
    </row>
    <row r="172" spans="1:6">
      <c r="A172" s="201" t="s">
        <v>87</v>
      </c>
      <c r="B172" s="201" t="s">
        <v>3047</v>
      </c>
      <c r="C172" s="201">
        <v>128</v>
      </c>
      <c r="D172" s="201">
        <v>37</v>
      </c>
      <c r="E172" s="244" t="s">
        <v>6199</v>
      </c>
      <c r="F172" s="244"/>
    </row>
    <row r="173" spans="1:6">
      <c r="A173" s="201" t="s">
        <v>87</v>
      </c>
      <c r="B173" s="201" t="s">
        <v>3041</v>
      </c>
      <c r="C173" s="201">
        <v>14</v>
      </c>
      <c r="D173" s="201">
        <v>4</v>
      </c>
      <c r="E173" s="244" t="s">
        <v>6199</v>
      </c>
      <c r="F173" s="244"/>
    </row>
    <row r="174" spans="1:6">
      <c r="A174" s="201" t="s">
        <v>88</v>
      </c>
      <c r="B174" s="201" t="s">
        <v>89</v>
      </c>
      <c r="C174" s="201">
        <v>24</v>
      </c>
      <c r="D174" s="201">
        <v>5</v>
      </c>
      <c r="E174" s="244" t="s">
        <v>6227</v>
      </c>
      <c r="F174" s="244"/>
    </row>
    <row r="175" spans="1:6">
      <c r="A175" s="201" t="s">
        <v>88</v>
      </c>
      <c r="B175" s="201" t="s">
        <v>14</v>
      </c>
      <c r="C175" s="201">
        <v>76</v>
      </c>
      <c r="D175" s="201">
        <v>25</v>
      </c>
      <c r="E175" s="244" t="s">
        <v>6262</v>
      </c>
      <c r="F175" s="244" t="s">
        <v>6262</v>
      </c>
    </row>
    <row r="176" spans="1:6">
      <c r="A176" s="201" t="s">
        <v>88</v>
      </c>
      <c r="B176" s="201" t="s">
        <v>14</v>
      </c>
      <c r="C176" s="201">
        <v>63</v>
      </c>
      <c r="D176" s="201">
        <v>18</v>
      </c>
      <c r="E176" s="244" t="s">
        <v>6285</v>
      </c>
      <c r="F176" s="244" t="s">
        <v>6386</v>
      </c>
    </row>
    <row r="177" spans="1:6">
      <c r="A177" s="201" t="s">
        <v>88</v>
      </c>
      <c r="B177" s="201" t="s">
        <v>14</v>
      </c>
      <c r="C177" s="201">
        <v>77</v>
      </c>
      <c r="D177" s="201">
        <v>24</v>
      </c>
      <c r="E177" s="244" t="s">
        <v>6275</v>
      </c>
      <c r="F177" s="244" t="s">
        <v>6387</v>
      </c>
    </row>
    <row r="178" spans="1:6">
      <c r="A178" s="201" t="s">
        <v>88</v>
      </c>
      <c r="B178" s="201" t="s">
        <v>14</v>
      </c>
      <c r="C178" s="201">
        <v>62</v>
      </c>
      <c r="D178" s="201">
        <v>17</v>
      </c>
      <c r="E178" s="244" t="s">
        <v>6286</v>
      </c>
      <c r="F178" s="244" t="s">
        <v>6374</v>
      </c>
    </row>
    <row r="179" spans="1:6">
      <c r="A179" s="201" t="s">
        <v>88</v>
      </c>
      <c r="B179" s="201" t="s">
        <v>14</v>
      </c>
      <c r="C179" s="201">
        <v>20</v>
      </c>
      <c r="D179" s="201">
        <v>12</v>
      </c>
      <c r="E179" s="244" t="s">
        <v>6271</v>
      </c>
      <c r="F179" s="244" t="s">
        <v>6388</v>
      </c>
    </row>
    <row r="180" spans="1:6">
      <c r="A180" s="201" t="s">
        <v>88</v>
      </c>
      <c r="B180" s="201" t="s">
        <v>14</v>
      </c>
      <c r="C180" s="201">
        <v>22</v>
      </c>
      <c r="D180" s="201">
        <v>12</v>
      </c>
      <c r="E180" s="244" t="s">
        <v>6289</v>
      </c>
      <c r="F180" s="244" t="s">
        <v>6375</v>
      </c>
    </row>
    <row r="181" spans="1:6">
      <c r="A181" s="201" t="s">
        <v>88</v>
      </c>
      <c r="B181" s="201" t="s">
        <v>14</v>
      </c>
      <c r="C181" s="201">
        <v>27</v>
      </c>
      <c r="D181" s="201">
        <v>12</v>
      </c>
      <c r="E181" s="244" t="s">
        <v>6266</v>
      </c>
      <c r="F181" s="244" t="s">
        <v>6266</v>
      </c>
    </row>
    <row r="182" spans="1:6">
      <c r="A182" s="201" t="s">
        <v>88</v>
      </c>
      <c r="B182" s="201" t="s">
        <v>14</v>
      </c>
      <c r="C182" s="201">
        <v>24</v>
      </c>
      <c r="D182" s="201">
        <v>13</v>
      </c>
      <c r="E182" s="244" t="s">
        <v>6290</v>
      </c>
      <c r="F182" s="244" t="s">
        <v>6294</v>
      </c>
    </row>
    <row r="183" spans="1:6">
      <c r="A183" s="201" t="s">
        <v>88</v>
      </c>
      <c r="B183" s="201" t="s">
        <v>14</v>
      </c>
      <c r="C183" s="201">
        <v>76</v>
      </c>
      <c r="D183" s="201">
        <v>24</v>
      </c>
      <c r="E183" s="244" t="s">
        <v>6277</v>
      </c>
      <c r="F183" s="244" t="s">
        <v>6277</v>
      </c>
    </row>
    <row r="184" spans="1:6">
      <c r="A184" s="201" t="s">
        <v>88</v>
      </c>
      <c r="B184" s="201" t="s">
        <v>14</v>
      </c>
      <c r="C184" s="201">
        <v>76</v>
      </c>
      <c r="D184" s="201">
        <v>23</v>
      </c>
      <c r="E184" s="244" t="s">
        <v>6278</v>
      </c>
      <c r="F184" s="244" t="s">
        <v>6376</v>
      </c>
    </row>
    <row r="185" spans="1:6">
      <c r="A185" s="201" t="s">
        <v>88</v>
      </c>
      <c r="B185" s="201" t="s">
        <v>14</v>
      </c>
      <c r="C185" s="201">
        <v>75</v>
      </c>
      <c r="D185" s="201">
        <v>20</v>
      </c>
      <c r="E185" s="244" t="s">
        <v>6263</v>
      </c>
      <c r="F185" s="244" t="s">
        <v>6383</v>
      </c>
    </row>
    <row r="186" spans="1:6">
      <c r="A186" s="201" t="s">
        <v>88</v>
      </c>
      <c r="B186" s="201" t="s">
        <v>14</v>
      </c>
      <c r="C186" s="201">
        <v>0</v>
      </c>
      <c r="D186" s="201">
        <v>0</v>
      </c>
      <c r="E186" s="244" t="s">
        <v>6273</v>
      </c>
      <c r="F186" s="244" t="s">
        <v>6273</v>
      </c>
    </row>
    <row r="187" spans="1:6">
      <c r="A187" s="201" t="s">
        <v>88</v>
      </c>
      <c r="B187" s="201" t="s">
        <v>14</v>
      </c>
      <c r="C187" s="201">
        <v>74</v>
      </c>
      <c r="D187" s="201">
        <v>20</v>
      </c>
      <c r="E187" s="244" t="s">
        <v>6274</v>
      </c>
      <c r="F187" s="244" t="s">
        <v>6274</v>
      </c>
    </row>
    <row r="188" spans="1:6">
      <c r="A188" s="201" t="s">
        <v>88</v>
      </c>
      <c r="B188" s="201" t="s">
        <v>14</v>
      </c>
      <c r="C188" s="201">
        <v>75</v>
      </c>
      <c r="D188" s="201">
        <v>19</v>
      </c>
      <c r="E188" s="244" t="s">
        <v>6279</v>
      </c>
      <c r="F188" s="244" t="s">
        <v>6377</v>
      </c>
    </row>
    <row r="189" spans="1:6">
      <c r="A189" s="201" t="s">
        <v>88</v>
      </c>
      <c r="B189" s="201" t="s">
        <v>14</v>
      </c>
      <c r="C189" s="201">
        <v>74</v>
      </c>
      <c r="D189" s="201">
        <v>19</v>
      </c>
      <c r="E189" s="244" t="s">
        <v>6264</v>
      </c>
      <c r="F189" s="244" t="s">
        <v>6264</v>
      </c>
    </row>
    <row r="190" spans="1:6">
      <c r="A190" s="201" t="s">
        <v>88</v>
      </c>
      <c r="B190" s="201" t="s">
        <v>14</v>
      </c>
      <c r="C190" s="201">
        <v>73</v>
      </c>
      <c r="D190" s="201">
        <v>19</v>
      </c>
      <c r="E190" s="244" t="s">
        <v>6280</v>
      </c>
      <c r="F190" s="244" t="s">
        <v>6280</v>
      </c>
    </row>
    <row r="191" spans="1:6">
      <c r="A191" s="201" t="s">
        <v>88</v>
      </c>
      <c r="B191" s="201" t="s">
        <v>14</v>
      </c>
      <c r="C191" s="201">
        <v>73</v>
      </c>
      <c r="D191" s="201">
        <v>20</v>
      </c>
      <c r="E191" s="244" t="s">
        <v>6281</v>
      </c>
      <c r="F191" s="244" t="s">
        <v>6281</v>
      </c>
    </row>
    <row r="192" spans="1:6">
      <c r="A192" s="201" t="s">
        <v>88</v>
      </c>
      <c r="B192" s="201" t="s">
        <v>14</v>
      </c>
      <c r="C192" s="201">
        <v>72</v>
      </c>
      <c r="D192" s="201">
        <v>20</v>
      </c>
      <c r="E192" s="244" t="s">
        <v>6282</v>
      </c>
      <c r="F192" s="244" t="s">
        <v>6282</v>
      </c>
    </row>
    <row r="193" spans="1:6">
      <c r="A193" s="201" t="s">
        <v>88</v>
      </c>
      <c r="B193" s="201" t="s">
        <v>14</v>
      </c>
      <c r="C193" s="201">
        <v>72</v>
      </c>
      <c r="D193" s="201">
        <v>21</v>
      </c>
      <c r="E193" s="244" t="s">
        <v>6283</v>
      </c>
      <c r="F193" s="244" t="s">
        <v>6378</v>
      </c>
    </row>
    <row r="194" spans="1:6">
      <c r="A194" s="201" t="s">
        <v>88</v>
      </c>
      <c r="B194" s="201" t="s">
        <v>14</v>
      </c>
      <c r="C194" s="201">
        <v>69</v>
      </c>
      <c r="D194" s="201">
        <v>18</v>
      </c>
      <c r="E194" s="244" t="s">
        <v>6265</v>
      </c>
      <c r="F194" s="244" t="s">
        <v>6265</v>
      </c>
    </row>
    <row r="195" spans="1:6">
      <c r="A195" s="201" t="s">
        <v>88</v>
      </c>
      <c r="B195" s="201" t="s">
        <v>14</v>
      </c>
      <c r="C195" s="201">
        <v>69</v>
      </c>
      <c r="D195" s="201">
        <v>19</v>
      </c>
      <c r="E195" s="244" t="s">
        <v>6284</v>
      </c>
      <c r="F195" s="244" t="s">
        <v>6389</v>
      </c>
    </row>
    <row r="196" spans="1:6">
      <c r="A196" s="201" t="s">
        <v>88</v>
      </c>
      <c r="B196" s="201" t="s">
        <v>14</v>
      </c>
      <c r="C196" s="201">
        <v>26</v>
      </c>
      <c r="D196" s="201">
        <v>12</v>
      </c>
      <c r="E196" s="244" t="s">
        <v>6287</v>
      </c>
      <c r="F196" s="244" t="s">
        <v>6379</v>
      </c>
    </row>
    <row r="197" spans="1:6">
      <c r="A197" s="201" t="s">
        <v>88</v>
      </c>
      <c r="B197" s="201" t="s">
        <v>14</v>
      </c>
      <c r="C197" s="201">
        <v>0</v>
      </c>
      <c r="D197" s="201">
        <v>0</v>
      </c>
      <c r="E197" s="244" t="s">
        <v>6267</v>
      </c>
      <c r="F197" s="244" t="s">
        <v>6390</v>
      </c>
    </row>
    <row r="198" spans="1:6">
      <c r="A198" s="201" t="s">
        <v>88</v>
      </c>
      <c r="B198" s="201" t="s">
        <v>14</v>
      </c>
      <c r="C198" s="201">
        <v>76</v>
      </c>
      <c r="D198" s="201">
        <v>25</v>
      </c>
      <c r="E198" s="244" t="s">
        <v>6276</v>
      </c>
      <c r="F198" s="244" t="s">
        <v>6382</v>
      </c>
    </row>
    <row r="199" spans="1:6">
      <c r="A199" s="201" t="s">
        <v>88</v>
      </c>
      <c r="B199" s="201" t="s">
        <v>14</v>
      </c>
      <c r="C199" s="201">
        <v>48</v>
      </c>
      <c r="D199" s="201">
        <v>21</v>
      </c>
      <c r="E199" s="244" t="s">
        <v>6272</v>
      </c>
      <c r="F199" s="244" t="s">
        <v>6272</v>
      </c>
    </row>
    <row r="200" spans="1:6">
      <c r="A200" s="201" t="s">
        <v>88</v>
      </c>
      <c r="B200" s="201" t="s">
        <v>14</v>
      </c>
      <c r="C200" s="201">
        <v>50</v>
      </c>
      <c r="D200" s="201">
        <v>21</v>
      </c>
      <c r="E200" s="244" t="s">
        <v>6291</v>
      </c>
      <c r="F200" s="244" t="s">
        <v>6291</v>
      </c>
    </row>
    <row r="201" spans="1:6">
      <c r="A201" s="201" t="s">
        <v>88</v>
      </c>
      <c r="B201" s="201" t="s">
        <v>14</v>
      </c>
      <c r="C201" s="201">
        <v>63</v>
      </c>
      <c r="D201" s="201">
        <v>21</v>
      </c>
      <c r="E201" s="244" t="s">
        <v>6260</v>
      </c>
      <c r="F201" s="244" t="s">
        <v>6296</v>
      </c>
    </row>
    <row r="202" spans="1:6">
      <c r="A202" s="201" t="s">
        <v>88</v>
      </c>
      <c r="B202" s="201" t="s">
        <v>14</v>
      </c>
      <c r="C202" s="201">
        <v>64</v>
      </c>
      <c r="D202" s="201">
        <v>21</v>
      </c>
      <c r="E202" s="244" t="s">
        <v>6292</v>
      </c>
      <c r="F202" s="244" t="s">
        <v>6384</v>
      </c>
    </row>
    <row r="203" spans="1:6">
      <c r="A203" s="201" t="s">
        <v>88</v>
      </c>
      <c r="B203" s="201" t="s">
        <v>14</v>
      </c>
      <c r="C203" s="201">
        <v>0</v>
      </c>
      <c r="D203" s="201">
        <v>0</v>
      </c>
      <c r="E203" s="244" t="s">
        <v>6238</v>
      </c>
      <c r="F203" s="244" t="s">
        <v>6238</v>
      </c>
    </row>
    <row r="204" spans="1:6">
      <c r="A204" s="201" t="s">
        <v>88</v>
      </c>
      <c r="B204" s="201" t="s">
        <v>14</v>
      </c>
      <c r="C204" s="201">
        <v>0</v>
      </c>
      <c r="D204" s="201">
        <v>7</v>
      </c>
      <c r="E204" s="244" t="s">
        <v>6227</v>
      </c>
      <c r="F204" s="244" t="s">
        <v>6293</v>
      </c>
    </row>
    <row r="205" spans="1:6">
      <c r="A205" s="201" t="s">
        <v>88</v>
      </c>
      <c r="B205" s="201" t="s">
        <v>14</v>
      </c>
      <c r="C205" s="201">
        <v>26</v>
      </c>
      <c r="D205" s="201">
        <v>11</v>
      </c>
      <c r="E205" s="244" t="s">
        <v>6288</v>
      </c>
      <c r="F205" s="244"/>
    </row>
    <row r="206" spans="1:6">
      <c r="A206" s="201" t="s">
        <v>88</v>
      </c>
      <c r="B206" s="201" t="s">
        <v>90</v>
      </c>
      <c r="C206" s="201">
        <v>24</v>
      </c>
      <c r="D206" s="201">
        <v>4</v>
      </c>
      <c r="E206" s="244" t="s">
        <v>6227</v>
      </c>
      <c r="F206" s="244"/>
    </row>
    <row r="207" spans="1:6">
      <c r="A207" s="201" t="s">
        <v>88</v>
      </c>
      <c r="B207" s="201" t="s">
        <v>91</v>
      </c>
      <c r="C207" s="201">
        <v>15</v>
      </c>
      <c r="D207" s="201">
        <v>4</v>
      </c>
      <c r="E207" s="244" t="s">
        <v>6227</v>
      </c>
      <c r="F207" s="244"/>
    </row>
    <row r="208" spans="1:6">
      <c r="A208" s="201" t="s">
        <v>88</v>
      </c>
      <c r="B208" s="201" t="s">
        <v>92</v>
      </c>
      <c r="C208" s="201">
        <v>14</v>
      </c>
      <c r="D208" s="201">
        <v>4</v>
      </c>
      <c r="E208" s="244" t="s">
        <v>6227</v>
      </c>
      <c r="F208" s="244"/>
    </row>
    <row r="209" spans="1:6">
      <c r="A209" s="201" t="s">
        <v>93</v>
      </c>
      <c r="B209" s="201" t="s">
        <v>94</v>
      </c>
      <c r="C209" s="201">
        <v>15</v>
      </c>
      <c r="D209" s="201">
        <v>4</v>
      </c>
      <c r="E209" s="244" t="s">
        <v>6227</v>
      </c>
      <c r="F209" s="244"/>
    </row>
    <row r="210" spans="1:6">
      <c r="A210" s="201" t="s">
        <v>93</v>
      </c>
      <c r="B210" s="201" t="s">
        <v>95</v>
      </c>
      <c r="C210" s="201">
        <v>10</v>
      </c>
      <c r="D210" s="201">
        <v>4</v>
      </c>
      <c r="E210" s="244" t="s">
        <v>6227</v>
      </c>
      <c r="F210" s="244"/>
    </row>
    <row r="211" spans="1:6">
      <c r="A211" s="201" t="s">
        <v>93</v>
      </c>
      <c r="B211" s="201" t="s">
        <v>96</v>
      </c>
      <c r="C211" s="201">
        <v>21</v>
      </c>
      <c r="D211" s="201">
        <v>6</v>
      </c>
      <c r="E211" s="244" t="s">
        <v>6227</v>
      </c>
      <c r="F211" s="244"/>
    </row>
    <row r="212" spans="1:6">
      <c r="A212" s="201" t="s">
        <v>93</v>
      </c>
      <c r="B212" s="201" t="s">
        <v>14</v>
      </c>
      <c r="C212" s="201">
        <v>74</v>
      </c>
      <c r="D212" s="201">
        <v>27</v>
      </c>
      <c r="E212" s="244" t="s">
        <v>6262</v>
      </c>
      <c r="F212" s="244" t="s">
        <v>6262</v>
      </c>
    </row>
    <row r="213" spans="1:6">
      <c r="A213" s="201" t="s">
        <v>93</v>
      </c>
      <c r="B213" s="201" t="s">
        <v>14</v>
      </c>
      <c r="C213" s="201">
        <v>70</v>
      </c>
      <c r="D213" s="201">
        <v>22</v>
      </c>
      <c r="E213" s="244" t="s">
        <v>6285</v>
      </c>
      <c r="F213" s="244" t="s">
        <v>6374</v>
      </c>
    </row>
    <row r="214" spans="1:6">
      <c r="A214" s="201" t="s">
        <v>93</v>
      </c>
      <c r="B214" s="201" t="s">
        <v>14</v>
      </c>
      <c r="C214" s="201">
        <v>29</v>
      </c>
      <c r="D214" s="201">
        <v>11</v>
      </c>
      <c r="E214" s="244" t="s">
        <v>6271</v>
      </c>
      <c r="F214" s="244" t="s">
        <v>6388</v>
      </c>
    </row>
    <row r="215" spans="1:6">
      <c r="A215" s="201" t="s">
        <v>93</v>
      </c>
      <c r="B215" s="201" t="s">
        <v>14</v>
      </c>
      <c r="C215" s="201">
        <v>30</v>
      </c>
      <c r="D215" s="201">
        <v>13</v>
      </c>
      <c r="E215" s="244" t="s">
        <v>6289</v>
      </c>
      <c r="F215" s="244" t="s">
        <v>6375</v>
      </c>
    </row>
    <row r="216" spans="1:6">
      <c r="A216" s="201" t="s">
        <v>93</v>
      </c>
      <c r="B216" s="201" t="s">
        <v>14</v>
      </c>
      <c r="C216" s="201">
        <v>27</v>
      </c>
      <c r="D216" s="201">
        <v>18</v>
      </c>
      <c r="E216" s="244" t="s">
        <v>6266</v>
      </c>
      <c r="F216" s="244" t="s">
        <v>6266</v>
      </c>
    </row>
    <row r="217" spans="1:6">
      <c r="A217" s="201" t="s">
        <v>93</v>
      </c>
      <c r="B217" s="201" t="s">
        <v>14</v>
      </c>
      <c r="C217" s="201">
        <v>30</v>
      </c>
      <c r="D217" s="201">
        <v>14</v>
      </c>
      <c r="E217" s="244" t="s">
        <v>6290</v>
      </c>
      <c r="F217" s="244" t="s">
        <v>6240</v>
      </c>
    </row>
    <row r="218" spans="1:6">
      <c r="A218" s="201" t="s">
        <v>93</v>
      </c>
      <c r="B218" s="201" t="s">
        <v>14</v>
      </c>
      <c r="C218" s="201">
        <v>72</v>
      </c>
      <c r="D218" s="201">
        <v>26</v>
      </c>
      <c r="E218" s="244" t="s">
        <v>6294</v>
      </c>
      <c r="F218" s="244" t="s">
        <v>6294</v>
      </c>
    </row>
    <row r="219" spans="1:6">
      <c r="A219" s="201" t="s">
        <v>93</v>
      </c>
      <c r="B219" s="201" t="s">
        <v>14</v>
      </c>
      <c r="C219" s="201">
        <v>72</v>
      </c>
      <c r="D219" s="201">
        <v>25</v>
      </c>
      <c r="E219" s="244" t="s">
        <v>6277</v>
      </c>
      <c r="F219" s="244" t="s">
        <v>6277</v>
      </c>
    </row>
    <row r="220" spans="1:6">
      <c r="A220" s="201" t="s">
        <v>93</v>
      </c>
      <c r="B220" s="201" t="s">
        <v>14</v>
      </c>
      <c r="C220" s="201">
        <v>72</v>
      </c>
      <c r="D220" s="201">
        <v>24</v>
      </c>
      <c r="E220" s="244" t="s">
        <v>6278</v>
      </c>
      <c r="F220" s="244" t="s">
        <v>6376</v>
      </c>
    </row>
    <row r="221" spans="1:6">
      <c r="A221" s="201" t="s">
        <v>93</v>
      </c>
      <c r="B221" s="201" t="s">
        <v>14</v>
      </c>
      <c r="C221" s="201">
        <v>72</v>
      </c>
      <c r="D221" s="201">
        <v>25</v>
      </c>
      <c r="E221" s="244" t="s">
        <v>6263</v>
      </c>
      <c r="F221" s="244" t="s">
        <v>6383</v>
      </c>
    </row>
    <row r="222" spans="1:6">
      <c r="A222" s="201" t="s">
        <v>93</v>
      </c>
      <c r="B222" s="201" t="s">
        <v>14</v>
      </c>
      <c r="C222" s="201">
        <v>0</v>
      </c>
      <c r="D222" s="201">
        <v>0</v>
      </c>
      <c r="E222" s="244" t="s">
        <v>6273</v>
      </c>
      <c r="F222" s="244" t="s">
        <v>6273</v>
      </c>
    </row>
    <row r="223" spans="1:6">
      <c r="A223" s="201" t="s">
        <v>93</v>
      </c>
      <c r="B223" s="201" t="s">
        <v>14</v>
      </c>
      <c r="C223" s="201">
        <v>72</v>
      </c>
      <c r="D223" s="201">
        <v>22</v>
      </c>
      <c r="E223" s="244" t="s">
        <v>6274</v>
      </c>
      <c r="F223" s="244" t="s">
        <v>6377</v>
      </c>
    </row>
    <row r="224" spans="1:6">
      <c r="A224" s="201" t="s">
        <v>93</v>
      </c>
      <c r="B224" s="201" t="s">
        <v>14</v>
      </c>
      <c r="C224" s="201">
        <v>72</v>
      </c>
      <c r="D224" s="201">
        <v>19</v>
      </c>
      <c r="E224" s="244" t="s">
        <v>6264</v>
      </c>
      <c r="F224" s="244" t="s">
        <v>6281</v>
      </c>
    </row>
    <row r="225" spans="1:6">
      <c r="A225" s="201" t="s">
        <v>93</v>
      </c>
      <c r="B225" s="201" t="s">
        <v>14</v>
      </c>
      <c r="C225" s="201">
        <v>72</v>
      </c>
      <c r="D225" s="201">
        <v>18</v>
      </c>
      <c r="E225" s="244" t="s">
        <v>6282</v>
      </c>
      <c r="F225" s="244" t="s">
        <v>6378</v>
      </c>
    </row>
    <row r="226" spans="1:6">
      <c r="A226" s="201" t="s">
        <v>93</v>
      </c>
      <c r="B226" s="201" t="s">
        <v>14</v>
      </c>
      <c r="C226" s="201">
        <v>71</v>
      </c>
      <c r="D226" s="201">
        <v>19</v>
      </c>
      <c r="E226" s="244" t="s">
        <v>6265</v>
      </c>
      <c r="F226" s="244" t="s">
        <v>6237</v>
      </c>
    </row>
    <row r="227" spans="1:6">
      <c r="A227" s="201" t="s">
        <v>93</v>
      </c>
      <c r="B227" s="201" t="s">
        <v>14</v>
      </c>
      <c r="C227" s="201">
        <v>25</v>
      </c>
      <c r="D227" s="201">
        <v>16</v>
      </c>
      <c r="E227" s="244" t="s">
        <v>6295</v>
      </c>
      <c r="F227" s="244" t="s">
        <v>6379</v>
      </c>
    </row>
    <row r="228" spans="1:6">
      <c r="A228" s="201" t="s">
        <v>93</v>
      </c>
      <c r="B228" s="201" t="s">
        <v>14</v>
      </c>
      <c r="C228" s="201">
        <v>0</v>
      </c>
      <c r="D228" s="201">
        <v>0</v>
      </c>
      <c r="E228" s="244" t="s">
        <v>6267</v>
      </c>
      <c r="F228" s="244" t="s">
        <v>6390</v>
      </c>
    </row>
    <row r="229" spans="1:6">
      <c r="A229" s="201" t="s">
        <v>93</v>
      </c>
      <c r="B229" s="201" t="s">
        <v>14</v>
      </c>
      <c r="C229" s="201">
        <v>72</v>
      </c>
      <c r="D229" s="201">
        <v>26</v>
      </c>
      <c r="E229" s="244" t="s">
        <v>6276</v>
      </c>
      <c r="F229" s="244" t="s">
        <v>6382</v>
      </c>
    </row>
    <row r="230" spans="1:6">
      <c r="A230" s="201" t="s">
        <v>93</v>
      </c>
      <c r="B230" s="201" t="s">
        <v>14</v>
      </c>
      <c r="C230" s="201">
        <v>48</v>
      </c>
      <c r="D230" s="201">
        <v>17</v>
      </c>
      <c r="E230" s="244" t="s">
        <v>6272</v>
      </c>
      <c r="F230" s="244" t="s">
        <v>6272</v>
      </c>
    </row>
    <row r="231" spans="1:6">
      <c r="A231" s="201" t="s">
        <v>93</v>
      </c>
      <c r="B231" s="201" t="s">
        <v>14</v>
      </c>
      <c r="C231" s="201">
        <v>48</v>
      </c>
      <c r="D231" s="201">
        <v>19</v>
      </c>
      <c r="E231" s="244" t="s">
        <v>6291</v>
      </c>
      <c r="F231" s="244" t="s">
        <v>6260</v>
      </c>
    </row>
    <row r="232" spans="1:6">
      <c r="A232" s="201" t="s">
        <v>93</v>
      </c>
      <c r="B232" s="201" t="s">
        <v>14</v>
      </c>
      <c r="C232" s="201">
        <v>48</v>
      </c>
      <c r="D232" s="201">
        <v>21</v>
      </c>
      <c r="E232" s="244" t="s">
        <v>6296</v>
      </c>
      <c r="F232" s="244" t="s">
        <v>6384</v>
      </c>
    </row>
    <row r="233" spans="1:6">
      <c r="A233" s="201" t="s">
        <v>93</v>
      </c>
      <c r="B233" s="201" t="s">
        <v>14</v>
      </c>
      <c r="C233" s="201">
        <v>0</v>
      </c>
      <c r="D233" s="201">
        <v>0</v>
      </c>
      <c r="E233" s="244" t="s">
        <v>6238</v>
      </c>
      <c r="F233" s="244" t="s">
        <v>6227</v>
      </c>
    </row>
    <row r="234" spans="1:6">
      <c r="A234" s="201" t="s">
        <v>93</v>
      </c>
      <c r="B234" s="201" t="s">
        <v>14</v>
      </c>
      <c r="C234" s="201">
        <v>0</v>
      </c>
      <c r="D234" s="201">
        <v>4</v>
      </c>
      <c r="E234" s="244" t="s">
        <v>6231</v>
      </c>
      <c r="F234" s="244" t="s">
        <v>6391</v>
      </c>
    </row>
    <row r="235" spans="1:6">
      <c r="A235" s="201" t="s">
        <v>93</v>
      </c>
      <c r="B235" s="201" t="s">
        <v>14</v>
      </c>
      <c r="C235" s="201">
        <v>72</v>
      </c>
      <c r="D235" s="201">
        <v>27</v>
      </c>
      <c r="E235" s="244" t="s">
        <v>6293</v>
      </c>
      <c r="F235" s="244" t="s">
        <v>6293</v>
      </c>
    </row>
    <row r="236" spans="1:6">
      <c r="A236" s="201" t="s">
        <v>93</v>
      </c>
      <c r="B236" s="201" t="s">
        <v>14</v>
      </c>
      <c r="C236" s="201">
        <v>27</v>
      </c>
      <c r="D236" s="201">
        <v>16</v>
      </c>
      <c r="E236" s="244" t="s">
        <v>6288</v>
      </c>
      <c r="F236" s="244"/>
    </row>
    <row r="237" spans="1:6">
      <c r="A237" s="201" t="s">
        <v>93</v>
      </c>
      <c r="B237" s="201" t="s">
        <v>97</v>
      </c>
      <c r="C237" s="201">
        <v>24</v>
      </c>
      <c r="D237" s="201">
        <v>5</v>
      </c>
      <c r="E237" s="244" t="s">
        <v>6227</v>
      </c>
      <c r="F237" s="244"/>
    </row>
    <row r="238" spans="1:6">
      <c r="A238" s="201" t="s">
        <v>98</v>
      </c>
      <c r="B238" s="201" t="s">
        <v>33</v>
      </c>
      <c r="C238" s="201">
        <v>38</v>
      </c>
      <c r="D238" s="201">
        <v>0</v>
      </c>
      <c r="E238" s="244" t="s">
        <v>6229</v>
      </c>
      <c r="F238" s="244" t="s">
        <v>6373</v>
      </c>
    </row>
    <row r="239" spans="1:6">
      <c r="A239" s="201" t="s">
        <v>98</v>
      </c>
      <c r="B239" s="201" t="s">
        <v>33</v>
      </c>
      <c r="C239" s="201">
        <v>38</v>
      </c>
      <c r="D239" s="201">
        <v>0</v>
      </c>
      <c r="E239" s="244" t="s">
        <v>6308</v>
      </c>
      <c r="F239" s="244"/>
    </row>
    <row r="240" spans="1:6">
      <c r="A240" s="201" t="s">
        <v>98</v>
      </c>
      <c r="B240" s="201" t="s">
        <v>65</v>
      </c>
      <c r="C240" s="201">
        <v>81</v>
      </c>
      <c r="D240" s="201">
        <v>0</v>
      </c>
      <c r="E240" s="244" t="s">
        <v>6229</v>
      </c>
      <c r="F240" s="244" t="s">
        <v>6373</v>
      </c>
    </row>
    <row r="241" spans="1:6">
      <c r="A241" s="201" t="s">
        <v>98</v>
      </c>
      <c r="B241" s="201" t="s">
        <v>65</v>
      </c>
      <c r="C241" s="201">
        <v>80</v>
      </c>
      <c r="D241" s="201">
        <v>0</v>
      </c>
      <c r="E241" s="244" t="s">
        <v>6308</v>
      </c>
      <c r="F241" s="244"/>
    </row>
    <row r="242" spans="1:6">
      <c r="A242" s="201" t="s">
        <v>98</v>
      </c>
      <c r="B242" s="201" t="s">
        <v>35</v>
      </c>
      <c r="C242" s="201">
        <v>31</v>
      </c>
      <c r="D242" s="201">
        <v>0</v>
      </c>
      <c r="E242" s="244" t="s">
        <v>6229</v>
      </c>
      <c r="F242" s="244" t="s">
        <v>6373</v>
      </c>
    </row>
    <row r="243" spans="1:6">
      <c r="A243" s="201" t="s">
        <v>98</v>
      </c>
      <c r="B243" s="201" t="s">
        <v>35</v>
      </c>
      <c r="C243" s="201">
        <v>30</v>
      </c>
      <c r="D243" s="201">
        <v>0</v>
      </c>
      <c r="E243" s="244" t="s">
        <v>6308</v>
      </c>
      <c r="F243" s="244"/>
    </row>
    <row r="244" spans="1:6">
      <c r="A244" s="201" t="s">
        <v>98</v>
      </c>
      <c r="B244" s="201" t="s">
        <v>36</v>
      </c>
      <c r="C244" s="201">
        <v>26</v>
      </c>
      <c r="D244" s="201">
        <v>0</v>
      </c>
      <c r="E244" s="244" t="s">
        <v>6229</v>
      </c>
      <c r="F244" s="244" t="s">
        <v>6373</v>
      </c>
    </row>
    <row r="245" spans="1:6">
      <c r="A245" s="201" t="s">
        <v>98</v>
      </c>
      <c r="B245" s="201" t="s">
        <v>36</v>
      </c>
      <c r="C245" s="201">
        <v>27</v>
      </c>
      <c r="D245" s="201">
        <v>0</v>
      </c>
      <c r="E245" s="244" t="s">
        <v>6308</v>
      </c>
      <c r="F245" s="244"/>
    </row>
    <row r="246" spans="1:6">
      <c r="A246" s="201" t="s">
        <v>98</v>
      </c>
      <c r="B246" s="201" t="s">
        <v>38</v>
      </c>
      <c r="C246" s="201">
        <v>51</v>
      </c>
      <c r="D246" s="201">
        <v>0</v>
      </c>
      <c r="E246" s="244" t="s">
        <v>6229</v>
      </c>
      <c r="F246" s="244" t="s">
        <v>6373</v>
      </c>
    </row>
    <row r="247" spans="1:6">
      <c r="A247" s="201" t="s">
        <v>98</v>
      </c>
      <c r="B247" s="201" t="s">
        <v>38</v>
      </c>
      <c r="C247" s="201">
        <v>51</v>
      </c>
      <c r="D247" s="201">
        <v>0</v>
      </c>
      <c r="E247" s="244" t="s">
        <v>6308</v>
      </c>
      <c r="F247" s="244"/>
    </row>
    <row r="248" spans="1:6">
      <c r="A248" s="201" t="s">
        <v>98</v>
      </c>
      <c r="B248" s="201" t="s">
        <v>40</v>
      </c>
      <c r="C248" s="201">
        <v>30</v>
      </c>
      <c r="D248" s="201">
        <v>0</v>
      </c>
      <c r="E248" s="244" t="s">
        <v>6229</v>
      </c>
      <c r="F248" s="244" t="s">
        <v>6373</v>
      </c>
    </row>
    <row r="249" spans="1:6">
      <c r="A249" s="201" t="s">
        <v>98</v>
      </c>
      <c r="B249" s="201" t="s">
        <v>40</v>
      </c>
      <c r="C249" s="201">
        <v>29</v>
      </c>
      <c r="D249" s="201">
        <v>0</v>
      </c>
      <c r="E249" s="244" t="s">
        <v>6308</v>
      </c>
      <c r="F249" s="244"/>
    </row>
    <row r="250" spans="1:6">
      <c r="A250" s="201" t="s">
        <v>98</v>
      </c>
      <c r="B250" s="201" t="s">
        <v>42</v>
      </c>
      <c r="C250" s="201">
        <v>50</v>
      </c>
      <c r="D250" s="201">
        <v>0</v>
      </c>
      <c r="E250" s="244" t="s">
        <v>6229</v>
      </c>
      <c r="F250" s="244" t="s">
        <v>6373</v>
      </c>
    </row>
    <row r="251" spans="1:6">
      <c r="A251" s="201" t="s">
        <v>98</v>
      </c>
      <c r="B251" s="201" t="s">
        <v>42</v>
      </c>
      <c r="C251" s="201">
        <v>51</v>
      </c>
      <c r="D251" s="201">
        <v>0</v>
      </c>
      <c r="E251" s="244" t="s">
        <v>6308</v>
      </c>
      <c r="F251" s="244"/>
    </row>
    <row r="252" spans="1:6">
      <c r="A252" s="201" t="s">
        <v>98</v>
      </c>
      <c r="B252" s="201" t="s">
        <v>44</v>
      </c>
      <c r="C252" s="201">
        <v>56</v>
      </c>
      <c r="D252" s="201">
        <v>0</v>
      </c>
      <c r="E252" s="244" t="s">
        <v>6229</v>
      </c>
      <c r="F252" s="244" t="s">
        <v>6373</v>
      </c>
    </row>
    <row r="253" spans="1:6">
      <c r="A253" s="201" t="s">
        <v>98</v>
      </c>
      <c r="B253" s="201" t="s">
        <v>44</v>
      </c>
      <c r="C253" s="201">
        <v>55</v>
      </c>
      <c r="D253" s="201">
        <v>0</v>
      </c>
      <c r="E253" s="244" t="s">
        <v>6308</v>
      </c>
      <c r="F253" s="244"/>
    </row>
    <row r="254" spans="1:6">
      <c r="A254" s="201" t="s">
        <v>98</v>
      </c>
      <c r="B254" s="201" t="s">
        <v>63</v>
      </c>
      <c r="C254" s="201">
        <v>84</v>
      </c>
      <c r="D254" s="201">
        <v>0</v>
      </c>
      <c r="E254" s="244" t="s">
        <v>6229</v>
      </c>
      <c r="F254" s="244" t="s">
        <v>6373</v>
      </c>
    </row>
    <row r="255" spans="1:6">
      <c r="A255" s="201" t="s">
        <v>98</v>
      </c>
      <c r="B255" s="201" t="s">
        <v>63</v>
      </c>
      <c r="C255" s="201">
        <v>81</v>
      </c>
      <c r="D255" s="201">
        <v>0</v>
      </c>
      <c r="E255" s="244" t="s">
        <v>6308</v>
      </c>
      <c r="F255" s="244"/>
    </row>
    <row r="256" spans="1:6">
      <c r="A256" s="201" t="s">
        <v>98</v>
      </c>
      <c r="B256" s="201" t="s">
        <v>64</v>
      </c>
      <c r="C256" s="201">
        <v>77</v>
      </c>
      <c r="D256" s="201">
        <v>0</v>
      </c>
      <c r="E256" s="244" t="s">
        <v>6229</v>
      </c>
      <c r="F256" s="244" t="s">
        <v>6373</v>
      </c>
    </row>
    <row r="257" spans="1:11">
      <c r="A257" s="201" t="s">
        <v>98</v>
      </c>
      <c r="B257" s="201" t="s">
        <v>64</v>
      </c>
      <c r="C257" s="201">
        <v>76</v>
      </c>
      <c r="D257" s="201">
        <v>0</v>
      </c>
      <c r="E257" s="244" t="s">
        <v>6308</v>
      </c>
      <c r="F257" s="244"/>
    </row>
    <row r="258" spans="1:11">
      <c r="A258" s="201" t="s">
        <v>98</v>
      </c>
      <c r="B258" s="201" t="s">
        <v>46</v>
      </c>
      <c r="C258" s="201"/>
      <c r="D258" s="201">
        <v>80</v>
      </c>
      <c r="E258" s="244" t="s">
        <v>6229</v>
      </c>
      <c r="F258" s="244"/>
    </row>
    <row r="259" spans="1:11">
      <c r="A259" s="201" t="s">
        <v>99</v>
      </c>
      <c r="B259" s="201" t="s">
        <v>100</v>
      </c>
      <c r="C259" s="201">
        <v>26</v>
      </c>
      <c r="D259" s="201">
        <v>7</v>
      </c>
      <c r="E259" s="244" t="s">
        <v>6230</v>
      </c>
      <c r="F259" s="244" t="s">
        <v>6230</v>
      </c>
    </row>
    <row r="260" spans="1:11">
      <c r="A260" s="201" t="s">
        <v>99</v>
      </c>
      <c r="B260" s="201" t="s">
        <v>100</v>
      </c>
      <c r="C260" s="201"/>
      <c r="D260" s="201">
        <v>7</v>
      </c>
      <c r="E260" s="244" t="s">
        <v>6297</v>
      </c>
      <c r="F260" s="244" t="s">
        <v>6392</v>
      </c>
      <c r="G260">
        <v>26</v>
      </c>
      <c r="H260">
        <v>26</v>
      </c>
      <c r="I260">
        <v>26</v>
      </c>
      <c r="J260">
        <v>26</v>
      </c>
      <c r="K260">
        <v>26</v>
      </c>
    </row>
    <row r="261" spans="1:11">
      <c r="A261" s="201" t="s">
        <v>99</v>
      </c>
      <c r="B261" s="201" t="s">
        <v>100</v>
      </c>
      <c r="C261" s="201"/>
      <c r="D261" s="201">
        <v>7</v>
      </c>
      <c r="E261" s="244" t="s">
        <v>5426</v>
      </c>
      <c r="F261" s="244"/>
      <c r="G261">
        <v>25</v>
      </c>
      <c r="H261">
        <v>25</v>
      </c>
      <c r="I261">
        <v>25</v>
      </c>
      <c r="J261">
        <v>25</v>
      </c>
      <c r="K261">
        <v>25</v>
      </c>
    </row>
    <row r="262" spans="1:11">
      <c r="A262" s="201" t="s">
        <v>99</v>
      </c>
      <c r="B262" s="201" t="s">
        <v>14</v>
      </c>
      <c r="C262" s="201">
        <v>84</v>
      </c>
      <c r="D262" s="201">
        <v>35</v>
      </c>
      <c r="E262" s="244" t="s">
        <v>6262</v>
      </c>
      <c r="F262" s="244" t="s">
        <v>6374</v>
      </c>
    </row>
    <row r="263" spans="1:11">
      <c r="A263" s="201" t="s">
        <v>99</v>
      </c>
      <c r="B263" s="201" t="s">
        <v>14</v>
      </c>
      <c r="C263" s="201">
        <v>26</v>
      </c>
      <c r="D263" s="201">
        <v>17</v>
      </c>
      <c r="E263" s="244" t="s">
        <v>6271</v>
      </c>
      <c r="F263" s="244" t="s">
        <v>6375</v>
      </c>
    </row>
    <row r="264" spans="1:11">
      <c r="A264" s="201" t="s">
        <v>99</v>
      </c>
      <c r="B264" s="201" t="s">
        <v>14</v>
      </c>
      <c r="C264" s="201">
        <v>33</v>
      </c>
      <c r="D264" s="201">
        <v>24</v>
      </c>
      <c r="E264" s="244" t="s">
        <v>6266</v>
      </c>
      <c r="F264" s="244" t="s">
        <v>6377</v>
      </c>
    </row>
    <row r="265" spans="1:11">
      <c r="A265" s="201" t="s">
        <v>99</v>
      </c>
      <c r="B265" s="201" t="s">
        <v>14</v>
      </c>
      <c r="C265" s="201">
        <v>73</v>
      </c>
      <c r="D265" s="201">
        <v>30</v>
      </c>
      <c r="E265" s="244" t="s">
        <v>6264</v>
      </c>
      <c r="F265" s="244" t="s">
        <v>6378</v>
      </c>
    </row>
    <row r="266" spans="1:11">
      <c r="A266" s="201" t="s">
        <v>99</v>
      </c>
      <c r="B266" s="201" t="s">
        <v>14</v>
      </c>
      <c r="C266" s="201">
        <v>74</v>
      </c>
      <c r="D266" s="201">
        <v>27</v>
      </c>
      <c r="E266" s="244" t="s">
        <v>6265</v>
      </c>
      <c r="F266" s="244" t="s">
        <v>6379</v>
      </c>
    </row>
    <row r="267" spans="1:11">
      <c r="A267" s="201" t="s">
        <v>99</v>
      </c>
      <c r="B267" s="201" t="s">
        <v>14</v>
      </c>
      <c r="C267" s="201">
        <v>0</v>
      </c>
      <c r="D267" s="201">
        <v>0</v>
      </c>
      <c r="E267" s="244" t="s">
        <v>6267</v>
      </c>
      <c r="F267" s="244" t="s">
        <v>6382</v>
      </c>
    </row>
    <row r="268" spans="1:11">
      <c r="A268" s="201" t="s">
        <v>99</v>
      </c>
      <c r="B268" s="201" t="s">
        <v>14</v>
      </c>
      <c r="C268" s="201">
        <v>56</v>
      </c>
      <c r="D268" s="201">
        <v>28</v>
      </c>
      <c r="E268" s="244" t="s">
        <v>6272</v>
      </c>
      <c r="F268" s="244" t="s">
        <v>6384</v>
      </c>
    </row>
    <row r="269" spans="1:11">
      <c r="A269" s="201" t="s">
        <v>99</v>
      </c>
      <c r="B269" s="201" t="s">
        <v>14</v>
      </c>
      <c r="C269" s="201">
        <v>0</v>
      </c>
      <c r="D269" s="201">
        <v>0</v>
      </c>
      <c r="E269" s="244" t="s">
        <v>6238</v>
      </c>
      <c r="F269" s="244" t="s">
        <v>6372</v>
      </c>
    </row>
    <row r="270" spans="1:11">
      <c r="A270" s="201" t="s">
        <v>99</v>
      </c>
      <c r="B270" s="201" t="s">
        <v>14</v>
      </c>
      <c r="C270" s="201"/>
      <c r="D270" s="201">
        <v>7</v>
      </c>
      <c r="E270" s="244" t="s">
        <v>6230</v>
      </c>
      <c r="F270" s="244" t="s">
        <v>6230</v>
      </c>
      <c r="G270">
        <v>0</v>
      </c>
      <c r="H270">
        <v>0</v>
      </c>
      <c r="I270">
        <v>0</v>
      </c>
      <c r="J270">
        <v>0</v>
      </c>
      <c r="K270">
        <v>0</v>
      </c>
    </row>
    <row r="271" spans="1:11">
      <c r="A271" s="201" t="s">
        <v>99</v>
      </c>
      <c r="B271" s="201" t="s">
        <v>14</v>
      </c>
      <c r="C271" s="201"/>
      <c r="D271" s="201">
        <v>7</v>
      </c>
      <c r="E271" s="244" t="s">
        <v>6297</v>
      </c>
      <c r="F271" s="244" t="s">
        <v>6392</v>
      </c>
      <c r="G271">
        <v>0</v>
      </c>
      <c r="H271">
        <v>0</v>
      </c>
      <c r="I271">
        <v>0</v>
      </c>
      <c r="J271">
        <v>0</v>
      </c>
      <c r="K271">
        <v>0</v>
      </c>
    </row>
    <row r="272" spans="1:11">
      <c r="A272" s="201" t="s">
        <v>99</v>
      </c>
      <c r="B272" s="201" t="s">
        <v>14</v>
      </c>
      <c r="C272" s="201"/>
      <c r="D272" s="201">
        <v>7</v>
      </c>
      <c r="E272" s="244" t="s">
        <v>5426</v>
      </c>
      <c r="F272" s="244"/>
      <c r="G272">
        <v>0</v>
      </c>
      <c r="H272">
        <v>0</v>
      </c>
      <c r="I272">
        <v>0</v>
      </c>
      <c r="J272">
        <v>0</v>
      </c>
      <c r="K272">
        <v>0</v>
      </c>
    </row>
    <row r="273" spans="1:11">
      <c r="A273" s="201" t="s">
        <v>99</v>
      </c>
      <c r="B273" s="201" t="s">
        <v>101</v>
      </c>
      <c r="C273" s="201">
        <v>25</v>
      </c>
      <c r="D273" s="201">
        <v>6</v>
      </c>
      <c r="E273" s="244" t="s">
        <v>6230</v>
      </c>
      <c r="F273" s="244" t="s">
        <v>6230</v>
      </c>
    </row>
    <row r="274" spans="1:11">
      <c r="A274" s="201" t="s">
        <v>99</v>
      </c>
      <c r="B274" s="201" t="s">
        <v>101</v>
      </c>
      <c r="C274" s="201"/>
      <c r="D274" s="201">
        <v>6</v>
      </c>
      <c r="E274" s="244" t="s">
        <v>6297</v>
      </c>
      <c r="F274" s="244" t="s">
        <v>6392</v>
      </c>
      <c r="G274">
        <v>25</v>
      </c>
      <c r="H274">
        <v>25</v>
      </c>
      <c r="I274">
        <v>25</v>
      </c>
      <c r="J274">
        <v>25</v>
      </c>
      <c r="K274">
        <v>25</v>
      </c>
    </row>
    <row r="275" spans="1:11">
      <c r="A275" s="201" t="s">
        <v>99</v>
      </c>
      <c r="B275" s="201" t="s">
        <v>101</v>
      </c>
      <c r="C275" s="201"/>
      <c r="D275" s="201">
        <v>6</v>
      </c>
      <c r="E275" s="244" t="s">
        <v>5426</v>
      </c>
      <c r="F275" s="244"/>
      <c r="G275">
        <v>25</v>
      </c>
      <c r="H275">
        <v>25</v>
      </c>
      <c r="I275">
        <v>25</v>
      </c>
      <c r="J275">
        <v>25</v>
      </c>
      <c r="K275">
        <v>25</v>
      </c>
    </row>
    <row r="276" spans="1:11">
      <c r="A276" s="201" t="s">
        <v>99</v>
      </c>
      <c r="B276" s="201" t="s">
        <v>102</v>
      </c>
      <c r="C276" s="201">
        <v>11</v>
      </c>
      <c r="D276" s="201">
        <v>6</v>
      </c>
      <c r="E276" s="244" t="s">
        <v>6230</v>
      </c>
      <c r="F276" s="244" t="s">
        <v>6230</v>
      </c>
    </row>
    <row r="277" spans="1:11">
      <c r="A277" s="201" t="s">
        <v>99</v>
      </c>
      <c r="B277" s="201" t="s">
        <v>102</v>
      </c>
      <c r="C277" s="201"/>
      <c r="D277" s="201">
        <v>6</v>
      </c>
      <c r="E277" s="244" t="s">
        <v>6297</v>
      </c>
      <c r="F277" s="244" t="s">
        <v>6392</v>
      </c>
      <c r="G277">
        <v>11</v>
      </c>
      <c r="H277">
        <v>11</v>
      </c>
      <c r="I277">
        <v>11</v>
      </c>
      <c r="J277">
        <v>11</v>
      </c>
      <c r="K277">
        <v>11</v>
      </c>
    </row>
    <row r="278" spans="1:11">
      <c r="A278" s="201" t="s">
        <v>99</v>
      </c>
      <c r="B278" s="201" t="s">
        <v>102</v>
      </c>
      <c r="C278" s="201"/>
      <c r="D278" s="201">
        <v>6</v>
      </c>
      <c r="E278" s="244" t="s">
        <v>5426</v>
      </c>
      <c r="F278" s="244"/>
      <c r="G278">
        <v>16</v>
      </c>
      <c r="H278">
        <v>16</v>
      </c>
      <c r="I278">
        <v>16</v>
      </c>
      <c r="J278">
        <v>16</v>
      </c>
      <c r="K278">
        <v>16</v>
      </c>
    </row>
    <row r="279" spans="1:11">
      <c r="A279" s="201" t="s">
        <v>99</v>
      </c>
      <c r="B279" s="201" t="s">
        <v>103</v>
      </c>
      <c r="C279" s="201"/>
      <c r="D279" s="201">
        <v>4</v>
      </c>
      <c r="E279" s="244" t="s">
        <v>6230</v>
      </c>
      <c r="F279" s="244" t="s">
        <v>6230</v>
      </c>
      <c r="G279">
        <v>7</v>
      </c>
      <c r="H279">
        <v>7</v>
      </c>
      <c r="I279">
        <v>7</v>
      </c>
      <c r="J279">
        <v>7</v>
      </c>
      <c r="K279">
        <v>7</v>
      </c>
    </row>
    <row r="280" spans="1:11">
      <c r="A280" s="201" t="s">
        <v>99</v>
      </c>
      <c r="B280" s="201" t="s">
        <v>103</v>
      </c>
      <c r="C280" s="201"/>
      <c r="D280" s="201">
        <v>4</v>
      </c>
      <c r="E280" s="244" t="s">
        <v>6297</v>
      </c>
      <c r="F280" s="244" t="s">
        <v>6392</v>
      </c>
      <c r="G280">
        <v>7</v>
      </c>
      <c r="H280">
        <v>7</v>
      </c>
      <c r="I280">
        <v>7</v>
      </c>
      <c r="J280">
        <v>7</v>
      </c>
      <c r="K280">
        <v>7</v>
      </c>
    </row>
    <row r="281" spans="1:11">
      <c r="A281" s="201" t="s">
        <v>99</v>
      </c>
      <c r="B281" s="201" t="s">
        <v>103</v>
      </c>
      <c r="C281" s="201"/>
      <c r="D281" s="201">
        <v>4</v>
      </c>
      <c r="E281" s="244" t="s">
        <v>5426</v>
      </c>
      <c r="F281" s="244"/>
      <c r="G281">
        <v>10</v>
      </c>
      <c r="H281">
        <v>10</v>
      </c>
      <c r="I281">
        <v>10</v>
      </c>
      <c r="J281">
        <v>10</v>
      </c>
      <c r="K281">
        <v>10</v>
      </c>
    </row>
    <row r="282" spans="1:11">
      <c r="A282" s="201" t="s">
        <v>7</v>
      </c>
      <c r="B282" s="201" t="s">
        <v>8</v>
      </c>
      <c r="C282" s="201">
        <v>15</v>
      </c>
      <c r="D282" s="201">
        <v>4</v>
      </c>
      <c r="E282" s="244" t="s">
        <v>6227</v>
      </c>
      <c r="F282" s="244" t="s">
        <v>6227</v>
      </c>
    </row>
    <row r="283" spans="1:11">
      <c r="A283" s="201" t="s">
        <v>7</v>
      </c>
      <c r="B283" s="201" t="s">
        <v>8</v>
      </c>
      <c r="C283" s="201">
        <v>22</v>
      </c>
      <c r="D283" s="201">
        <v>4</v>
      </c>
      <c r="E283" s="244" t="s">
        <v>6231</v>
      </c>
      <c r="F283" s="244" t="s">
        <v>6305</v>
      </c>
    </row>
    <row r="284" spans="1:11">
      <c r="A284" s="201" t="s">
        <v>7</v>
      </c>
      <c r="B284" s="201" t="s">
        <v>8</v>
      </c>
      <c r="C284" s="201"/>
      <c r="D284" s="201">
        <v>4</v>
      </c>
      <c r="E284" s="244" t="s">
        <v>6299</v>
      </c>
      <c r="F284" s="244"/>
      <c r="G284">
        <v>22</v>
      </c>
      <c r="H284">
        <v>22</v>
      </c>
      <c r="I284">
        <v>22</v>
      </c>
      <c r="J284">
        <v>22</v>
      </c>
      <c r="K284">
        <v>22</v>
      </c>
    </row>
    <row r="285" spans="1:11">
      <c r="A285" s="201" t="s">
        <v>7</v>
      </c>
      <c r="B285" s="201" t="s">
        <v>10</v>
      </c>
      <c r="C285" s="201">
        <v>13</v>
      </c>
      <c r="D285" s="201">
        <v>4</v>
      </c>
      <c r="E285" s="244" t="s">
        <v>6227</v>
      </c>
      <c r="F285" s="244" t="s">
        <v>6227</v>
      </c>
    </row>
    <row r="286" spans="1:11">
      <c r="A286" s="201" t="s">
        <v>7</v>
      </c>
      <c r="B286" s="201" t="s">
        <v>10</v>
      </c>
      <c r="C286" s="201">
        <v>13</v>
      </c>
      <c r="D286" s="201">
        <v>4</v>
      </c>
      <c r="E286" s="244" t="s">
        <v>6231</v>
      </c>
      <c r="F286" s="244" t="s">
        <v>6305</v>
      </c>
    </row>
    <row r="287" spans="1:11">
      <c r="A287" s="201" t="s">
        <v>7</v>
      </c>
      <c r="B287" s="201" t="s">
        <v>10</v>
      </c>
      <c r="C287" s="201"/>
      <c r="D287" s="201">
        <v>4</v>
      </c>
      <c r="E287" s="244" t="s">
        <v>6299</v>
      </c>
      <c r="F287" s="244"/>
      <c r="G287">
        <v>13</v>
      </c>
      <c r="H287">
        <v>13</v>
      </c>
      <c r="I287">
        <v>13</v>
      </c>
      <c r="J287">
        <v>13</v>
      </c>
      <c r="K287">
        <v>13</v>
      </c>
    </row>
    <row r="288" spans="1:11">
      <c r="A288" s="201" t="s">
        <v>7</v>
      </c>
      <c r="B288" s="201" t="s">
        <v>12</v>
      </c>
      <c r="C288" s="201">
        <v>15</v>
      </c>
      <c r="D288" s="201">
        <v>4</v>
      </c>
      <c r="E288" s="244" t="s">
        <v>6227</v>
      </c>
      <c r="F288" s="244" t="s">
        <v>6227</v>
      </c>
    </row>
    <row r="289" spans="1:11">
      <c r="A289" s="201" t="s">
        <v>7</v>
      </c>
      <c r="B289" s="201" t="s">
        <v>12</v>
      </c>
      <c r="C289" s="201">
        <v>15</v>
      </c>
      <c r="D289" s="201">
        <v>4</v>
      </c>
      <c r="E289" s="244" t="s">
        <v>6231</v>
      </c>
      <c r="F289" s="244" t="s">
        <v>6305</v>
      </c>
    </row>
    <row r="290" spans="1:11">
      <c r="A290" s="201" t="s">
        <v>7</v>
      </c>
      <c r="B290" s="201" t="s">
        <v>12</v>
      </c>
      <c r="C290" s="201"/>
      <c r="D290" s="201">
        <v>4</v>
      </c>
      <c r="E290" s="244" t="s">
        <v>6299</v>
      </c>
      <c r="F290" s="244"/>
      <c r="G290">
        <v>15</v>
      </c>
      <c r="H290">
        <v>15</v>
      </c>
      <c r="I290">
        <v>15</v>
      </c>
      <c r="J290">
        <v>15</v>
      </c>
      <c r="K290">
        <v>15</v>
      </c>
    </row>
    <row r="291" spans="1:11">
      <c r="A291" s="201" t="s">
        <v>7</v>
      </c>
      <c r="B291" s="201" t="s">
        <v>14</v>
      </c>
      <c r="C291" s="201">
        <v>0</v>
      </c>
      <c r="D291" s="201">
        <v>0</v>
      </c>
      <c r="E291" s="244" t="s">
        <v>6238</v>
      </c>
      <c r="F291" s="244" t="s">
        <v>6238</v>
      </c>
    </row>
    <row r="292" spans="1:11">
      <c r="A292" s="201" t="s">
        <v>7</v>
      </c>
      <c r="B292" s="201" t="s">
        <v>14</v>
      </c>
      <c r="C292" s="201">
        <v>0</v>
      </c>
      <c r="D292" s="201">
        <v>3</v>
      </c>
      <c r="E292" s="244" t="s">
        <v>6227</v>
      </c>
      <c r="F292" s="244" t="s">
        <v>6305</v>
      </c>
    </row>
    <row r="293" spans="1:11">
      <c r="A293" s="201" t="s">
        <v>7</v>
      </c>
      <c r="B293" s="201" t="s">
        <v>14</v>
      </c>
      <c r="C293" s="201"/>
      <c r="D293" s="201">
        <v>3</v>
      </c>
      <c r="E293" s="244" t="s">
        <v>6299</v>
      </c>
      <c r="F293" s="244"/>
      <c r="G293">
        <v>0</v>
      </c>
      <c r="H293">
        <v>0</v>
      </c>
      <c r="I293">
        <v>0</v>
      </c>
      <c r="J293">
        <v>0</v>
      </c>
      <c r="K293">
        <v>0</v>
      </c>
    </row>
    <row r="294" spans="1:11">
      <c r="A294" s="201" t="s">
        <v>7</v>
      </c>
      <c r="B294" s="201" t="s">
        <v>16</v>
      </c>
      <c r="C294" s="201">
        <v>18</v>
      </c>
      <c r="D294" s="201">
        <v>4</v>
      </c>
      <c r="E294" s="244" t="s">
        <v>6227</v>
      </c>
      <c r="F294" s="244" t="s">
        <v>6227</v>
      </c>
    </row>
    <row r="295" spans="1:11">
      <c r="A295" s="201" t="s">
        <v>7</v>
      </c>
      <c r="B295" s="201" t="s">
        <v>16</v>
      </c>
      <c r="C295" s="201">
        <v>18</v>
      </c>
      <c r="D295" s="201">
        <v>4</v>
      </c>
      <c r="E295" s="244" t="s">
        <v>6231</v>
      </c>
      <c r="F295" s="244" t="s">
        <v>6305</v>
      </c>
    </row>
    <row r="296" spans="1:11">
      <c r="A296" s="201" t="s">
        <v>7</v>
      </c>
      <c r="B296" s="201" t="s">
        <v>16</v>
      </c>
      <c r="C296" s="201"/>
      <c r="D296" s="201">
        <v>4</v>
      </c>
      <c r="E296" s="244" t="s">
        <v>6299</v>
      </c>
      <c r="F296" s="244"/>
      <c r="G296">
        <v>18</v>
      </c>
      <c r="H296">
        <v>18</v>
      </c>
      <c r="I296">
        <v>18</v>
      </c>
      <c r="J296">
        <v>18</v>
      </c>
      <c r="K296">
        <v>18</v>
      </c>
    </row>
    <row r="297" spans="1:11">
      <c r="A297" s="201" t="s">
        <v>7</v>
      </c>
      <c r="B297" s="201" t="s">
        <v>18</v>
      </c>
      <c r="C297" s="201">
        <v>10</v>
      </c>
      <c r="D297" s="201">
        <v>4</v>
      </c>
      <c r="E297" s="244" t="s">
        <v>6227</v>
      </c>
      <c r="F297" s="244" t="s">
        <v>6227</v>
      </c>
    </row>
    <row r="298" spans="1:11">
      <c r="A298" s="201" t="s">
        <v>7</v>
      </c>
      <c r="B298" s="201" t="s">
        <v>18</v>
      </c>
      <c r="C298" s="201">
        <v>7</v>
      </c>
      <c r="D298" s="201">
        <v>4</v>
      </c>
      <c r="E298" s="244" t="s">
        <v>6231</v>
      </c>
      <c r="F298" s="244" t="s">
        <v>6305</v>
      </c>
    </row>
    <row r="299" spans="1:11">
      <c r="A299" s="201" t="s">
        <v>7</v>
      </c>
      <c r="B299" s="201" t="s">
        <v>18</v>
      </c>
      <c r="C299" s="201"/>
      <c r="D299" s="201">
        <v>4</v>
      </c>
      <c r="E299" s="244" t="s">
        <v>6299</v>
      </c>
      <c r="F299" s="244"/>
      <c r="G299">
        <v>10</v>
      </c>
      <c r="H299">
        <v>10</v>
      </c>
      <c r="I299">
        <v>10</v>
      </c>
      <c r="J299">
        <v>10</v>
      </c>
      <c r="K299">
        <v>10</v>
      </c>
    </row>
    <row r="300" spans="1:11">
      <c r="A300" s="201" t="s">
        <v>20</v>
      </c>
      <c r="B300" s="201" t="s">
        <v>21</v>
      </c>
      <c r="C300" s="201">
        <v>69</v>
      </c>
      <c r="D300" s="201">
        <v>0</v>
      </c>
      <c r="E300" s="244" t="s">
        <v>6227</v>
      </c>
      <c r="F300" s="244" t="s">
        <v>6297</v>
      </c>
    </row>
    <row r="301" spans="1:11">
      <c r="A301" s="201" t="s">
        <v>20</v>
      </c>
      <c r="B301" s="201" t="s">
        <v>21</v>
      </c>
      <c r="C301" s="201"/>
      <c r="D301" s="201">
        <v>0</v>
      </c>
      <c r="E301" s="244" t="s">
        <v>6305</v>
      </c>
      <c r="F301" s="244"/>
      <c r="G301">
        <v>76</v>
      </c>
      <c r="H301">
        <v>76</v>
      </c>
      <c r="I301">
        <v>76</v>
      </c>
      <c r="J301">
        <v>76</v>
      </c>
      <c r="K301">
        <v>76</v>
      </c>
    </row>
    <row r="302" spans="1:11">
      <c r="A302" s="201" t="s">
        <v>71</v>
      </c>
      <c r="B302" s="201" t="s">
        <v>33</v>
      </c>
      <c r="C302" s="201">
        <v>45</v>
      </c>
      <c r="D302" s="201">
        <v>0</v>
      </c>
      <c r="E302" s="244" t="s">
        <v>6229</v>
      </c>
      <c r="F302" s="244"/>
    </row>
    <row r="303" spans="1:11">
      <c r="A303" s="201" t="s">
        <v>71</v>
      </c>
      <c r="B303" s="201" t="s">
        <v>65</v>
      </c>
      <c r="C303" s="201">
        <v>70</v>
      </c>
      <c r="D303" s="201">
        <v>0</v>
      </c>
      <c r="E303" s="244" t="s">
        <v>6229</v>
      </c>
      <c r="F303" s="244"/>
    </row>
    <row r="304" spans="1:11">
      <c r="A304" s="201" t="s">
        <v>71</v>
      </c>
      <c r="B304" s="201" t="s">
        <v>35</v>
      </c>
      <c r="C304" s="201">
        <v>50</v>
      </c>
      <c r="D304" s="201">
        <v>0</v>
      </c>
      <c r="E304" s="244" t="s">
        <v>6229</v>
      </c>
      <c r="F304" s="244"/>
    </row>
    <row r="305" spans="1:6">
      <c r="A305" s="201" t="s">
        <v>71</v>
      </c>
      <c r="B305" s="201" t="s">
        <v>36</v>
      </c>
      <c r="C305" s="201">
        <v>44</v>
      </c>
      <c r="D305" s="201">
        <v>0</v>
      </c>
      <c r="E305" s="244" t="s">
        <v>6229</v>
      </c>
      <c r="F305" s="244"/>
    </row>
    <row r="306" spans="1:6">
      <c r="A306" s="201" t="s">
        <v>71</v>
      </c>
      <c r="B306" s="201" t="s">
        <v>38</v>
      </c>
      <c r="C306" s="201">
        <v>58</v>
      </c>
      <c r="D306" s="201">
        <v>0</v>
      </c>
      <c r="E306" s="244" t="s">
        <v>6229</v>
      </c>
      <c r="F306" s="244"/>
    </row>
    <row r="307" spans="1:6">
      <c r="A307" s="201" t="s">
        <v>71</v>
      </c>
      <c r="B307" s="201" t="s">
        <v>40</v>
      </c>
      <c r="C307" s="201">
        <v>47</v>
      </c>
      <c r="D307" s="201">
        <v>0</v>
      </c>
      <c r="E307" s="244" t="s">
        <v>6229</v>
      </c>
      <c r="F307" s="244"/>
    </row>
    <row r="308" spans="1:6">
      <c r="A308" s="201" t="s">
        <v>71</v>
      </c>
      <c r="B308" s="201" t="s">
        <v>42</v>
      </c>
      <c r="C308" s="201">
        <v>48</v>
      </c>
      <c r="D308" s="201">
        <v>0</v>
      </c>
      <c r="E308" s="244" t="s">
        <v>6229</v>
      </c>
      <c r="F308" s="244"/>
    </row>
    <row r="309" spans="1:6">
      <c r="A309" s="201" t="s">
        <v>71</v>
      </c>
      <c r="B309" s="201" t="s">
        <v>44</v>
      </c>
      <c r="C309" s="201">
        <v>66</v>
      </c>
      <c r="D309" s="201">
        <v>0</v>
      </c>
      <c r="E309" s="244" t="s">
        <v>6229</v>
      </c>
      <c r="F309" s="244"/>
    </row>
    <row r="310" spans="1:6">
      <c r="A310" s="201" t="s">
        <v>71</v>
      </c>
      <c r="B310" s="201" t="s">
        <v>63</v>
      </c>
      <c r="C310" s="201">
        <v>54</v>
      </c>
      <c r="D310" s="201">
        <v>0</v>
      </c>
      <c r="E310" s="244" t="s">
        <v>6229</v>
      </c>
      <c r="F310" s="244"/>
    </row>
    <row r="311" spans="1:6">
      <c r="A311" s="201" t="s">
        <v>71</v>
      </c>
      <c r="B311" s="201" t="s">
        <v>64</v>
      </c>
      <c r="C311" s="201">
        <v>75</v>
      </c>
      <c r="D311" s="201">
        <v>0</v>
      </c>
      <c r="E311" s="244" t="s">
        <v>6229</v>
      </c>
      <c r="F311" s="244"/>
    </row>
    <row r="312" spans="1:6">
      <c r="A312" s="201" t="s">
        <v>71</v>
      </c>
      <c r="B312" s="201" t="s">
        <v>46</v>
      </c>
      <c r="C312" s="201"/>
      <c r="D312" s="201">
        <v>99</v>
      </c>
      <c r="E312" s="244" t="s">
        <v>6229</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S566"/>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 min="18" max="18" width="11" bestFit="1" customWidth="1"/>
    <col min="19" max="19" width="12.140625" bestFit="1" customWidth="1"/>
  </cols>
  <sheetData>
    <row r="1" spans="1:9">
      <c r="A1" s="351" t="s">
        <v>0</v>
      </c>
      <c r="B1" s="351" t="s">
        <v>2903</v>
      </c>
      <c r="C1" s="351" t="s">
        <v>6393</v>
      </c>
      <c r="D1" s="351" t="s">
        <v>6394</v>
      </c>
      <c r="E1" s="351" t="s">
        <v>6395</v>
      </c>
      <c r="F1" s="351" t="s">
        <v>4710</v>
      </c>
      <c r="I1" t="s">
        <v>6396</v>
      </c>
    </row>
    <row r="2" spans="1:9" ht="15.75">
      <c r="A2" s="266" t="s">
        <v>32</v>
      </c>
      <c r="B2" s="266" t="s">
        <v>6397</v>
      </c>
      <c r="C2" s="266" t="s">
        <v>2933</v>
      </c>
      <c r="D2" s="417" t="s">
        <v>6230</v>
      </c>
      <c r="E2" s="417" t="s">
        <v>4913</v>
      </c>
      <c r="F2" s="201"/>
      <c r="I2" t="e">
        <f>#REF!&amp;". "&amp;#REF!</f>
        <v>#REF!</v>
      </c>
    </row>
    <row r="3" spans="1:9" ht="15.75">
      <c r="A3" s="266" t="s">
        <v>32</v>
      </c>
      <c r="B3" s="266" t="s">
        <v>3099</v>
      </c>
      <c r="C3" s="266" t="s">
        <v>2933</v>
      </c>
      <c r="D3" s="417" t="s">
        <v>6230</v>
      </c>
      <c r="E3" s="417" t="s">
        <v>6398</v>
      </c>
      <c r="F3" s="201"/>
    </row>
    <row r="4" spans="1:9" ht="15.75">
      <c r="A4" s="266" t="s">
        <v>32</v>
      </c>
      <c r="B4" s="266" t="s">
        <v>6399</v>
      </c>
      <c r="C4" s="266" t="s">
        <v>2933</v>
      </c>
      <c r="D4" s="417" t="s">
        <v>6230</v>
      </c>
      <c r="E4" s="417" t="s">
        <v>6398</v>
      </c>
      <c r="F4" s="201"/>
    </row>
    <row r="5" spans="1:9" ht="15.75">
      <c r="A5" s="266" t="s">
        <v>32</v>
      </c>
      <c r="B5" s="266" t="s">
        <v>6400</v>
      </c>
      <c r="C5" s="266" t="s">
        <v>2933</v>
      </c>
      <c r="D5" s="417" t="s">
        <v>6288</v>
      </c>
      <c r="E5" s="417" t="s">
        <v>4913</v>
      </c>
      <c r="F5" s="201"/>
    </row>
    <row r="6" spans="1:9" ht="15.75">
      <c r="A6" s="266" t="s">
        <v>32</v>
      </c>
      <c r="B6" s="266" t="s">
        <v>6401</v>
      </c>
      <c r="C6" s="266" t="s">
        <v>2933</v>
      </c>
      <c r="D6" s="417" t="s">
        <v>6297</v>
      </c>
      <c r="E6" s="417" t="s">
        <v>6402</v>
      </c>
      <c r="F6" s="201"/>
    </row>
    <row r="7" spans="1:9" ht="15.75">
      <c r="A7" s="266" t="s">
        <v>32</v>
      </c>
      <c r="B7" s="266" t="s">
        <v>6403</v>
      </c>
      <c r="C7" s="266" t="s">
        <v>2933</v>
      </c>
      <c r="D7" s="417" t="s">
        <v>6308</v>
      </c>
      <c r="E7" s="417" t="s">
        <v>4913</v>
      </c>
      <c r="F7" s="201"/>
    </row>
    <row r="8" spans="1:9" ht="15.75">
      <c r="A8" s="266" t="s">
        <v>32</v>
      </c>
      <c r="B8" s="266" t="s">
        <v>6404</v>
      </c>
      <c r="C8" s="266" t="s">
        <v>2933</v>
      </c>
      <c r="D8" s="417" t="s">
        <v>6230</v>
      </c>
      <c r="E8" s="417" t="s">
        <v>6398</v>
      </c>
      <c r="F8" s="201"/>
    </row>
    <row r="9" spans="1:9" ht="15.75">
      <c r="A9" s="266" t="s">
        <v>32</v>
      </c>
      <c r="B9" s="266" t="s">
        <v>6405</v>
      </c>
      <c r="C9" s="266" t="s">
        <v>2933</v>
      </c>
      <c r="D9" s="417" t="s">
        <v>6230</v>
      </c>
      <c r="E9" s="417" t="s">
        <v>6398</v>
      </c>
      <c r="F9" s="201"/>
    </row>
    <row r="10" spans="1:9" ht="15.75">
      <c r="A10" s="266" t="s">
        <v>32</v>
      </c>
      <c r="B10" s="266" t="s">
        <v>6406</v>
      </c>
      <c r="C10" s="266" t="s">
        <v>2933</v>
      </c>
      <c r="D10" s="417" t="s">
        <v>6230</v>
      </c>
      <c r="E10" s="417" t="s">
        <v>6398</v>
      </c>
      <c r="F10" s="201"/>
    </row>
    <row r="11" spans="1:9" ht="15.75">
      <c r="A11" s="266" t="s">
        <v>32</v>
      </c>
      <c r="B11" s="266" t="s">
        <v>6407</v>
      </c>
      <c r="C11" s="266" t="s">
        <v>2933</v>
      </c>
      <c r="D11" s="417" t="s">
        <v>6230</v>
      </c>
      <c r="E11" s="417" t="s">
        <v>4913</v>
      </c>
      <c r="F11" s="201"/>
    </row>
    <row r="12" spans="1:9" ht="15.75">
      <c r="A12" s="266" t="s">
        <v>32</v>
      </c>
      <c r="B12" s="266" t="s">
        <v>6408</v>
      </c>
      <c r="C12" s="266" t="s">
        <v>2933</v>
      </c>
      <c r="D12" s="417" t="s">
        <v>6297</v>
      </c>
      <c r="E12" s="417" t="s">
        <v>4913</v>
      </c>
      <c r="F12" s="201"/>
    </row>
    <row r="13" spans="1:9" ht="15.75">
      <c r="A13" s="266" t="s">
        <v>32</v>
      </c>
      <c r="B13" s="266" t="s">
        <v>6409</v>
      </c>
      <c r="C13" s="266" t="s">
        <v>2933</v>
      </c>
      <c r="D13" s="417" t="s">
        <v>6230</v>
      </c>
      <c r="E13" s="417" t="s">
        <v>6398</v>
      </c>
      <c r="F13" s="201"/>
    </row>
    <row r="14" spans="1:9" ht="15.75">
      <c r="A14" s="266" t="s">
        <v>32</v>
      </c>
      <c r="B14" s="266" t="s">
        <v>6410</v>
      </c>
      <c r="C14" s="266" t="s">
        <v>3986</v>
      </c>
      <c r="D14" s="417" t="s">
        <v>6230</v>
      </c>
      <c r="E14" s="417" t="s">
        <v>6230</v>
      </c>
      <c r="F14" s="201"/>
    </row>
    <row r="15" spans="1:9" ht="15.75">
      <c r="A15" s="266" t="s">
        <v>32</v>
      </c>
      <c r="B15" s="266" t="s">
        <v>3756</v>
      </c>
      <c r="C15" s="266" t="s">
        <v>3986</v>
      </c>
      <c r="D15" s="417" t="s">
        <v>6230</v>
      </c>
      <c r="E15" s="417" t="s">
        <v>6411</v>
      </c>
      <c r="F15" s="201"/>
    </row>
    <row r="16" spans="1:9" ht="15.75">
      <c r="A16" s="266" t="s">
        <v>32</v>
      </c>
      <c r="B16" s="266" t="s">
        <v>6412</v>
      </c>
      <c r="C16" s="266" t="s">
        <v>3986</v>
      </c>
      <c r="D16" s="417" t="s">
        <v>6230</v>
      </c>
      <c r="E16" s="417" t="s">
        <v>4913</v>
      </c>
      <c r="F16" s="201"/>
    </row>
    <row r="17" spans="1:6" ht="15.75">
      <c r="A17" s="266" t="s">
        <v>32</v>
      </c>
      <c r="B17" s="266" t="s">
        <v>6413</v>
      </c>
      <c r="C17" s="266" t="s">
        <v>3986</v>
      </c>
      <c r="D17" s="417" t="s">
        <v>6230</v>
      </c>
      <c r="E17" s="417" t="s">
        <v>4913</v>
      </c>
      <c r="F17" s="201"/>
    </row>
    <row r="18" spans="1:6" ht="15.75">
      <c r="A18" s="266" t="s">
        <v>32</v>
      </c>
      <c r="B18" s="266" t="s">
        <v>6414</v>
      </c>
      <c r="C18" s="266" t="s">
        <v>3986</v>
      </c>
      <c r="D18" s="417" t="s">
        <v>6230</v>
      </c>
      <c r="E18" s="417" t="s">
        <v>4913</v>
      </c>
      <c r="F18" s="201"/>
    </row>
    <row r="19" spans="1:6" ht="15.75">
      <c r="A19" s="266" t="s">
        <v>32</v>
      </c>
      <c r="B19" s="266" t="s">
        <v>6415</v>
      </c>
      <c r="C19" s="266" t="s">
        <v>3986</v>
      </c>
      <c r="D19" s="417" t="s">
        <v>6230</v>
      </c>
      <c r="E19" s="417" t="s">
        <v>6398</v>
      </c>
      <c r="F19" s="201"/>
    </row>
    <row r="20" spans="1:6" ht="15.75">
      <c r="A20" s="266" t="s">
        <v>32</v>
      </c>
      <c r="B20" s="266" t="s">
        <v>6416</v>
      </c>
      <c r="C20" s="266" t="s">
        <v>3986</v>
      </c>
      <c r="D20" s="417" t="s">
        <v>6305</v>
      </c>
      <c r="E20" s="417" t="s">
        <v>4913</v>
      </c>
      <c r="F20" s="201"/>
    </row>
    <row r="21" spans="1:6" ht="15.75">
      <c r="A21" s="266" t="s">
        <v>32</v>
      </c>
      <c r="B21" s="266" t="s">
        <v>6417</v>
      </c>
      <c r="C21" s="266" t="s">
        <v>3986</v>
      </c>
      <c r="D21" s="417" t="s">
        <v>6230</v>
      </c>
      <c r="E21" s="417" t="s">
        <v>6402</v>
      </c>
      <c r="F21" s="201"/>
    </row>
    <row r="22" spans="1:6" ht="15.75">
      <c r="A22" s="266" t="s">
        <v>32</v>
      </c>
      <c r="B22" s="266" t="s">
        <v>3762</v>
      </c>
      <c r="C22" s="266" t="s">
        <v>3986</v>
      </c>
      <c r="D22" s="417" t="s">
        <v>6288</v>
      </c>
      <c r="E22" s="417" t="s">
        <v>6402</v>
      </c>
      <c r="F22" s="201"/>
    </row>
    <row r="23" spans="1:6" ht="15.75">
      <c r="A23" s="266" t="s">
        <v>32</v>
      </c>
      <c r="B23" s="266" t="s">
        <v>6418</v>
      </c>
      <c r="C23" s="266" t="s">
        <v>3273</v>
      </c>
      <c r="D23" s="417" t="s">
        <v>5426</v>
      </c>
      <c r="E23" s="417" t="s">
        <v>6411</v>
      </c>
      <c r="F23" s="201"/>
    </row>
    <row r="24" spans="1:6" ht="15.75">
      <c r="A24" s="266" t="s">
        <v>32</v>
      </c>
      <c r="B24" s="266" t="s">
        <v>6419</v>
      </c>
      <c r="C24" s="266" t="s">
        <v>3273</v>
      </c>
      <c r="D24" s="417" t="s">
        <v>6230</v>
      </c>
      <c r="E24" s="417" t="s">
        <v>6398</v>
      </c>
      <c r="F24" s="201"/>
    </row>
    <row r="25" spans="1:6" ht="15.75">
      <c r="A25" s="266" t="s">
        <v>32</v>
      </c>
      <c r="B25" s="266" t="s">
        <v>6420</v>
      </c>
      <c r="C25" s="266" t="s">
        <v>3273</v>
      </c>
      <c r="D25" s="417" t="s">
        <v>6230</v>
      </c>
      <c r="E25" s="417" t="s">
        <v>6402</v>
      </c>
      <c r="F25" s="201"/>
    </row>
    <row r="26" spans="1:6" ht="15.75">
      <c r="A26" s="266" t="s">
        <v>32</v>
      </c>
      <c r="B26" s="266" t="s">
        <v>6421</v>
      </c>
      <c r="C26" s="266" t="s">
        <v>3273</v>
      </c>
      <c r="D26" s="417" t="s">
        <v>6230</v>
      </c>
      <c r="E26" s="417" t="s">
        <v>6398</v>
      </c>
      <c r="F26" s="201"/>
    </row>
    <row r="27" spans="1:6" ht="15.75">
      <c r="A27" s="266" t="s">
        <v>32</v>
      </c>
      <c r="B27" s="266" t="s">
        <v>6422</v>
      </c>
      <c r="C27" s="266" t="s">
        <v>3273</v>
      </c>
      <c r="D27" s="417" t="s">
        <v>6230</v>
      </c>
      <c r="E27" s="417" t="s">
        <v>6398</v>
      </c>
      <c r="F27" s="201"/>
    </row>
    <row r="28" spans="1:6" ht="15.75">
      <c r="A28" s="266" t="s">
        <v>32</v>
      </c>
      <c r="B28" s="266" t="s">
        <v>6423</v>
      </c>
      <c r="C28" s="266" t="s">
        <v>3273</v>
      </c>
      <c r="D28" s="417" t="s">
        <v>6424</v>
      </c>
      <c r="E28" s="417" t="s">
        <v>6398</v>
      </c>
      <c r="F28" s="201"/>
    </row>
    <row r="29" spans="1:6" ht="15.75">
      <c r="A29" s="266" t="s">
        <v>32</v>
      </c>
      <c r="B29" s="266" t="s">
        <v>3086</v>
      </c>
      <c r="C29" s="266" t="s">
        <v>3273</v>
      </c>
      <c r="D29" s="417" t="s">
        <v>6230</v>
      </c>
      <c r="E29" s="417" t="s">
        <v>6230</v>
      </c>
      <c r="F29" s="201"/>
    </row>
    <row r="30" spans="1:6" ht="15.75">
      <c r="A30" s="266" t="s">
        <v>32</v>
      </c>
      <c r="B30" s="266" t="s">
        <v>6425</v>
      </c>
      <c r="C30" s="266" t="s">
        <v>3273</v>
      </c>
      <c r="D30" s="417" t="s">
        <v>6230</v>
      </c>
      <c r="E30" s="417" t="s">
        <v>6398</v>
      </c>
      <c r="F30" s="201"/>
    </row>
    <row r="31" spans="1:6" ht="15.75">
      <c r="A31" s="266" t="s">
        <v>32</v>
      </c>
      <c r="B31" s="266" t="s">
        <v>6426</v>
      </c>
      <c r="C31" s="266" t="s">
        <v>3273</v>
      </c>
      <c r="D31" s="417" t="s">
        <v>6230</v>
      </c>
      <c r="E31" s="417" t="s">
        <v>6398</v>
      </c>
      <c r="F31" s="201"/>
    </row>
    <row r="32" spans="1:6" ht="15.75">
      <c r="A32" s="266" t="s">
        <v>32</v>
      </c>
      <c r="B32" s="266" t="s">
        <v>6427</v>
      </c>
      <c r="C32" s="266" t="s">
        <v>3273</v>
      </c>
      <c r="D32" s="417" t="s">
        <v>6230</v>
      </c>
      <c r="E32" s="417" t="s">
        <v>4913</v>
      </c>
      <c r="F32" s="201"/>
    </row>
    <row r="33" spans="1:6" ht="15.75">
      <c r="A33" s="266" t="s">
        <v>32</v>
      </c>
      <c r="B33" s="266" t="s">
        <v>6428</v>
      </c>
      <c r="C33" s="266" t="s">
        <v>3273</v>
      </c>
      <c r="D33" s="417" t="s">
        <v>6288</v>
      </c>
      <c r="E33" s="417" t="s">
        <v>4913</v>
      </c>
      <c r="F33" s="201"/>
    </row>
    <row r="34" spans="1:6" ht="15.75">
      <c r="A34" s="266" t="s">
        <v>32</v>
      </c>
      <c r="B34" s="266" t="s">
        <v>6429</v>
      </c>
      <c r="C34" s="266" t="s">
        <v>3329</v>
      </c>
      <c r="D34" s="417" t="s">
        <v>6230</v>
      </c>
      <c r="E34" s="417" t="s">
        <v>6398</v>
      </c>
      <c r="F34" s="201"/>
    </row>
    <row r="35" spans="1:6" ht="15.75">
      <c r="A35" s="266" t="s">
        <v>32</v>
      </c>
      <c r="B35" s="266" t="s">
        <v>6430</v>
      </c>
      <c r="C35" s="266" t="s">
        <v>3329</v>
      </c>
      <c r="D35" s="417" t="s">
        <v>6230</v>
      </c>
      <c r="E35" s="417" t="s">
        <v>6398</v>
      </c>
      <c r="F35" s="201"/>
    </row>
    <row r="36" spans="1:6" ht="15.75">
      <c r="A36" s="266" t="s">
        <v>32</v>
      </c>
      <c r="B36" s="266" t="s">
        <v>6431</v>
      </c>
      <c r="C36" s="266" t="s">
        <v>3329</v>
      </c>
      <c r="D36" s="417" t="s">
        <v>6299</v>
      </c>
      <c r="E36" s="417" t="s">
        <v>6398</v>
      </c>
      <c r="F36" s="201"/>
    </row>
    <row r="37" spans="1:6" ht="15.75">
      <c r="A37" s="266" t="s">
        <v>32</v>
      </c>
      <c r="B37" s="266" t="s">
        <v>6432</v>
      </c>
      <c r="C37" s="266" t="s">
        <v>3329</v>
      </c>
      <c r="D37" s="417" t="s">
        <v>6305</v>
      </c>
      <c r="E37" s="417" t="s">
        <v>4913</v>
      </c>
      <c r="F37" s="201"/>
    </row>
    <row r="38" spans="1:6" ht="15.75">
      <c r="A38" s="266" t="s">
        <v>32</v>
      </c>
      <c r="B38" s="266" t="s">
        <v>6433</v>
      </c>
      <c r="C38" s="266" t="s">
        <v>3329</v>
      </c>
      <c r="D38" s="417" t="s">
        <v>6299</v>
      </c>
      <c r="E38" s="417" t="s">
        <v>6398</v>
      </c>
      <c r="F38" s="201"/>
    </row>
    <row r="39" spans="1:6" ht="15.75">
      <c r="A39" s="266" t="s">
        <v>32</v>
      </c>
      <c r="B39" s="266" t="s">
        <v>6434</v>
      </c>
      <c r="C39" s="266" t="s">
        <v>3329</v>
      </c>
      <c r="D39" s="417" t="s">
        <v>6230</v>
      </c>
      <c r="E39" s="417" t="s">
        <v>4913</v>
      </c>
      <c r="F39" s="201"/>
    </row>
    <row r="40" spans="1:6" ht="15.75">
      <c r="A40" s="266" t="s">
        <v>32</v>
      </c>
      <c r="B40" s="266" t="s">
        <v>6435</v>
      </c>
      <c r="C40" s="266" t="s">
        <v>3329</v>
      </c>
      <c r="D40" s="417" t="s">
        <v>6230</v>
      </c>
      <c r="E40" s="417" t="s">
        <v>6398</v>
      </c>
      <c r="F40" s="201"/>
    </row>
    <row r="41" spans="1:6" ht="15.75">
      <c r="A41" s="266" t="s">
        <v>32</v>
      </c>
      <c r="B41" s="266" t="s">
        <v>6436</v>
      </c>
      <c r="C41" s="266" t="s">
        <v>3329</v>
      </c>
      <c r="D41" s="417" t="s">
        <v>6230</v>
      </c>
      <c r="E41" s="417" t="s">
        <v>6398</v>
      </c>
      <c r="F41" s="201"/>
    </row>
    <row r="42" spans="1:6" ht="15.75">
      <c r="A42" s="266" t="s">
        <v>32</v>
      </c>
      <c r="B42" s="266" t="s">
        <v>6437</v>
      </c>
      <c r="C42" s="266" t="s">
        <v>3329</v>
      </c>
      <c r="D42" s="417" t="s">
        <v>6297</v>
      </c>
      <c r="E42" s="417" t="s">
        <v>4913</v>
      </c>
      <c r="F42" s="201"/>
    </row>
    <row r="43" spans="1:6" ht="15.75">
      <c r="A43" s="266" t="s">
        <v>32</v>
      </c>
      <c r="B43" s="266" t="s">
        <v>6438</v>
      </c>
      <c r="C43" s="266" t="s">
        <v>3329</v>
      </c>
      <c r="D43" s="417" t="s">
        <v>6230</v>
      </c>
      <c r="E43" s="417" t="s">
        <v>4913</v>
      </c>
      <c r="F43" s="201"/>
    </row>
    <row r="44" spans="1:6" ht="15.75">
      <c r="A44" s="266" t="s">
        <v>32</v>
      </c>
      <c r="B44" s="266" t="s">
        <v>6439</v>
      </c>
      <c r="C44" s="266" t="s">
        <v>3162</v>
      </c>
      <c r="D44" s="417" t="s">
        <v>6299</v>
      </c>
      <c r="E44" s="417" t="s">
        <v>6398</v>
      </c>
      <c r="F44" s="201"/>
    </row>
    <row r="45" spans="1:6" ht="15.75">
      <c r="A45" s="266" t="s">
        <v>32</v>
      </c>
      <c r="B45" s="266" t="s">
        <v>6440</v>
      </c>
      <c r="C45" s="266" t="s">
        <v>3162</v>
      </c>
      <c r="D45" s="417" t="s">
        <v>6297</v>
      </c>
      <c r="E45" s="417" t="s">
        <v>4913</v>
      </c>
      <c r="F45" s="201"/>
    </row>
    <row r="46" spans="1:6" ht="15.75">
      <c r="A46" s="266" t="s">
        <v>32</v>
      </c>
      <c r="B46" s="266" t="s">
        <v>6441</v>
      </c>
      <c r="C46" s="266" t="s">
        <v>3162</v>
      </c>
      <c r="D46" s="417" t="s">
        <v>6230</v>
      </c>
      <c r="E46" s="417" t="s">
        <v>4913</v>
      </c>
      <c r="F46" s="201"/>
    </row>
    <row r="47" spans="1:6" ht="15.75">
      <c r="A47" s="266" t="s">
        <v>32</v>
      </c>
      <c r="B47" s="266" t="s">
        <v>6442</v>
      </c>
      <c r="C47" s="266" t="s">
        <v>3162</v>
      </c>
      <c r="D47" s="417" t="s">
        <v>5426</v>
      </c>
      <c r="E47" s="417" t="s">
        <v>6411</v>
      </c>
      <c r="F47" s="201"/>
    </row>
    <row r="48" spans="1:6" ht="15.75">
      <c r="A48" s="266" t="s">
        <v>32</v>
      </c>
      <c r="B48" s="266" t="s">
        <v>6443</v>
      </c>
      <c r="C48" s="266" t="s">
        <v>6444</v>
      </c>
      <c r="D48" s="417" t="s">
        <v>6297</v>
      </c>
      <c r="E48" s="417" t="s">
        <v>6398</v>
      </c>
      <c r="F48" s="201"/>
    </row>
    <row r="49" spans="1:6" ht="15.75">
      <c r="A49" s="266" t="s">
        <v>32</v>
      </c>
      <c r="B49" s="266" t="s">
        <v>6445</v>
      </c>
      <c r="C49" s="266" t="s">
        <v>6444</v>
      </c>
      <c r="D49" s="417" t="s">
        <v>6230</v>
      </c>
      <c r="E49" s="417" t="s">
        <v>4913</v>
      </c>
      <c r="F49" s="201"/>
    </row>
    <row r="50" spans="1:6" ht="15.75">
      <c r="A50" s="266" t="s">
        <v>32</v>
      </c>
      <c r="B50" s="266" t="s">
        <v>6446</v>
      </c>
      <c r="C50" s="266" t="s">
        <v>6444</v>
      </c>
      <c r="D50" s="417" t="s">
        <v>6230</v>
      </c>
      <c r="E50" s="417" t="s">
        <v>6398</v>
      </c>
      <c r="F50" s="201"/>
    </row>
    <row r="51" spans="1:6" ht="15.75">
      <c r="A51" s="266" t="s">
        <v>32</v>
      </c>
      <c r="B51" s="266" t="s">
        <v>6447</v>
      </c>
      <c r="C51" s="266" t="s">
        <v>6444</v>
      </c>
      <c r="D51" s="417" t="s">
        <v>6230</v>
      </c>
      <c r="E51" s="417" t="s">
        <v>6448</v>
      </c>
      <c r="F51" s="201"/>
    </row>
    <row r="52" spans="1:6" ht="15.75">
      <c r="A52" s="266" t="s">
        <v>32</v>
      </c>
      <c r="B52" s="266" t="s">
        <v>6449</v>
      </c>
      <c r="C52" s="266" t="s">
        <v>6444</v>
      </c>
      <c r="D52" s="417" t="s">
        <v>6297</v>
      </c>
      <c r="E52" s="417" t="s">
        <v>6402</v>
      </c>
      <c r="F52" s="201"/>
    </row>
    <row r="53" spans="1:6" ht="15.75">
      <c r="A53" s="266" t="s">
        <v>32</v>
      </c>
      <c r="B53" s="266" t="s">
        <v>3094</v>
      </c>
      <c r="C53" s="266" t="s">
        <v>6444</v>
      </c>
      <c r="D53" s="417" t="s">
        <v>6230</v>
      </c>
      <c r="E53" s="417" t="s">
        <v>4913</v>
      </c>
      <c r="F53" s="201"/>
    </row>
    <row r="54" spans="1:6" ht="15.75">
      <c r="A54" s="266" t="s">
        <v>32</v>
      </c>
      <c r="B54" s="266" t="s">
        <v>6450</v>
      </c>
      <c r="C54" s="266" t="s">
        <v>3224</v>
      </c>
      <c r="D54" s="417" t="s">
        <v>6230</v>
      </c>
      <c r="E54" s="417" t="s">
        <v>6398</v>
      </c>
      <c r="F54" s="201"/>
    </row>
    <row r="55" spans="1:6" ht="15.75">
      <c r="A55" s="266" t="s">
        <v>62</v>
      </c>
      <c r="B55" s="266" t="s">
        <v>6451</v>
      </c>
      <c r="C55" s="266" t="s">
        <v>2951</v>
      </c>
      <c r="D55" s="417" t="s">
        <v>6230</v>
      </c>
      <c r="E55" s="417" t="s">
        <v>6402</v>
      </c>
      <c r="F55" s="201"/>
    </row>
    <row r="56" spans="1:6" ht="15.75">
      <c r="A56" s="266" t="s">
        <v>62</v>
      </c>
      <c r="B56" s="266" t="s">
        <v>6452</v>
      </c>
      <c r="C56" s="266" t="s">
        <v>2951</v>
      </c>
      <c r="D56" s="417" t="s">
        <v>6230</v>
      </c>
      <c r="E56" s="417" t="s">
        <v>4913</v>
      </c>
      <c r="F56" s="201"/>
    </row>
    <row r="57" spans="1:6" ht="15.75">
      <c r="A57" s="266" t="s">
        <v>62</v>
      </c>
      <c r="B57" s="266" t="s">
        <v>3910</v>
      </c>
      <c r="C57" s="266" t="s">
        <v>2951</v>
      </c>
      <c r="D57" s="417" t="s">
        <v>6230</v>
      </c>
      <c r="E57" s="417" t="s">
        <v>6398</v>
      </c>
      <c r="F57" s="201"/>
    </row>
    <row r="58" spans="1:6" ht="15.75">
      <c r="A58" s="266" t="s">
        <v>62</v>
      </c>
      <c r="B58" s="266" t="s">
        <v>6453</v>
      </c>
      <c r="C58" s="266" t="s">
        <v>2951</v>
      </c>
      <c r="D58" s="417" t="s">
        <v>6230</v>
      </c>
      <c r="E58" s="417" t="s">
        <v>6398</v>
      </c>
      <c r="F58" s="201"/>
    </row>
    <row r="59" spans="1:6" ht="15.75">
      <c r="A59" s="266" t="s">
        <v>62</v>
      </c>
      <c r="B59" s="266" t="s">
        <v>6454</v>
      </c>
      <c r="C59" s="266" t="s">
        <v>2951</v>
      </c>
      <c r="D59" s="417" t="s">
        <v>6230</v>
      </c>
      <c r="E59" s="417" t="s">
        <v>6398</v>
      </c>
      <c r="F59" s="201"/>
    </row>
    <row r="60" spans="1:6" ht="15.75">
      <c r="A60" s="266" t="s">
        <v>62</v>
      </c>
      <c r="B60" s="266" t="s">
        <v>3912</v>
      </c>
      <c r="C60" s="266" t="s">
        <v>2951</v>
      </c>
      <c r="D60" s="417" t="s">
        <v>6230</v>
      </c>
      <c r="E60" s="417" t="s">
        <v>6398</v>
      </c>
      <c r="F60" s="201"/>
    </row>
    <row r="61" spans="1:6" ht="15.75">
      <c r="A61" s="266" t="s">
        <v>62</v>
      </c>
      <c r="B61" s="266" t="s">
        <v>6455</v>
      </c>
      <c r="C61" s="266" t="s">
        <v>2951</v>
      </c>
      <c r="D61" s="417" t="s">
        <v>6230</v>
      </c>
      <c r="E61" s="417" t="s">
        <v>6398</v>
      </c>
      <c r="F61" s="201"/>
    </row>
    <row r="62" spans="1:6" ht="15.75">
      <c r="A62" s="266" t="s">
        <v>62</v>
      </c>
      <c r="B62" s="266" t="s">
        <v>6456</v>
      </c>
      <c r="C62" s="266" t="s">
        <v>2951</v>
      </c>
      <c r="D62" s="417" t="s">
        <v>6230</v>
      </c>
      <c r="E62" s="417" t="s">
        <v>6398</v>
      </c>
      <c r="F62" s="201"/>
    </row>
    <row r="63" spans="1:6" ht="15.75">
      <c r="A63" s="266" t="s">
        <v>62</v>
      </c>
      <c r="B63" s="266" t="s">
        <v>6457</v>
      </c>
      <c r="C63" s="266" t="s">
        <v>2951</v>
      </c>
      <c r="D63" s="417" t="s">
        <v>6230</v>
      </c>
      <c r="E63" s="417" t="s">
        <v>4913</v>
      </c>
      <c r="F63" s="201"/>
    </row>
    <row r="64" spans="1:6" ht="15.75">
      <c r="A64" s="266" t="s">
        <v>62</v>
      </c>
      <c r="B64" s="266" t="s">
        <v>6458</v>
      </c>
      <c r="C64" s="266" t="s">
        <v>2951</v>
      </c>
      <c r="D64" s="417" t="s">
        <v>6230</v>
      </c>
      <c r="E64" s="417" t="s">
        <v>6411</v>
      </c>
      <c r="F64" s="201"/>
    </row>
    <row r="65" spans="1:6" ht="15.75">
      <c r="A65" s="266" t="s">
        <v>62</v>
      </c>
      <c r="B65" s="266" t="s">
        <v>6459</v>
      </c>
      <c r="C65" s="266" t="s">
        <v>2951</v>
      </c>
      <c r="D65" s="417" t="s">
        <v>6230</v>
      </c>
      <c r="E65" s="417" t="s">
        <v>6398</v>
      </c>
      <c r="F65" s="201"/>
    </row>
    <row r="66" spans="1:6" ht="15.75">
      <c r="A66" s="266" t="s">
        <v>62</v>
      </c>
      <c r="B66" s="266" t="s">
        <v>6460</v>
      </c>
      <c r="C66" s="266" t="s">
        <v>2951</v>
      </c>
      <c r="D66" s="417" t="s">
        <v>6230</v>
      </c>
      <c r="E66" s="417" t="s">
        <v>6402</v>
      </c>
      <c r="F66" s="201"/>
    </row>
    <row r="67" spans="1:6" ht="15.75">
      <c r="A67" s="266" t="s">
        <v>62</v>
      </c>
      <c r="B67" s="266" t="s">
        <v>6461</v>
      </c>
      <c r="C67" s="266" t="s">
        <v>2951</v>
      </c>
      <c r="D67" s="417" t="s">
        <v>6230</v>
      </c>
      <c r="E67" s="417" t="s">
        <v>6411</v>
      </c>
      <c r="F67" s="201"/>
    </row>
    <row r="68" spans="1:6" ht="15.75">
      <c r="A68" s="266" t="s">
        <v>62</v>
      </c>
      <c r="B68" s="266" t="s">
        <v>6462</v>
      </c>
      <c r="C68" s="266" t="s">
        <v>2951</v>
      </c>
      <c r="D68" s="417" t="s">
        <v>6230</v>
      </c>
      <c r="E68" s="417" t="s">
        <v>6411</v>
      </c>
      <c r="F68" s="201"/>
    </row>
    <row r="69" spans="1:6" ht="15.75">
      <c r="A69" s="266" t="s">
        <v>62</v>
      </c>
      <c r="B69" s="266" t="s">
        <v>6463</v>
      </c>
      <c r="C69" s="266" t="s">
        <v>2951</v>
      </c>
      <c r="D69" s="417" t="s">
        <v>6230</v>
      </c>
      <c r="E69" s="417" t="s">
        <v>6411</v>
      </c>
      <c r="F69" s="201"/>
    </row>
    <row r="70" spans="1:6" ht="15.75">
      <c r="A70" s="266" t="s">
        <v>62</v>
      </c>
      <c r="B70" s="266" t="s">
        <v>6464</v>
      </c>
      <c r="C70" s="266" t="s">
        <v>2951</v>
      </c>
      <c r="D70" s="417" t="s">
        <v>6230</v>
      </c>
      <c r="E70" s="417" t="s">
        <v>6398</v>
      </c>
      <c r="F70" s="201"/>
    </row>
    <row r="71" spans="1:6" ht="15.75">
      <c r="A71" s="266" t="s">
        <v>62</v>
      </c>
      <c r="B71" s="266" t="s">
        <v>3130</v>
      </c>
      <c r="C71" s="266" t="s">
        <v>2951</v>
      </c>
      <c r="D71" s="417" t="s">
        <v>6230</v>
      </c>
      <c r="E71" s="417" t="s">
        <v>4913</v>
      </c>
      <c r="F71" s="201"/>
    </row>
    <row r="72" spans="1:6" ht="15.75">
      <c r="A72" s="266" t="s">
        <v>62</v>
      </c>
      <c r="B72" s="266" t="s">
        <v>6465</v>
      </c>
      <c r="C72" s="266" t="s">
        <v>2951</v>
      </c>
      <c r="D72" s="417" t="s">
        <v>6297</v>
      </c>
      <c r="E72" s="417" t="s">
        <v>6398</v>
      </c>
      <c r="F72" s="201"/>
    </row>
    <row r="73" spans="1:6" ht="15.75">
      <c r="A73" s="266" t="s">
        <v>62</v>
      </c>
      <c r="B73" s="266" t="s">
        <v>6466</v>
      </c>
      <c r="C73" s="266" t="s">
        <v>2951</v>
      </c>
      <c r="D73" s="417" t="s">
        <v>6230</v>
      </c>
      <c r="E73" s="417" t="s">
        <v>6398</v>
      </c>
      <c r="F73" s="201"/>
    </row>
    <row r="74" spans="1:6" ht="15.75">
      <c r="A74" s="266" t="s">
        <v>62</v>
      </c>
      <c r="B74" s="266" t="s">
        <v>6467</v>
      </c>
      <c r="C74" s="266" t="s">
        <v>2951</v>
      </c>
      <c r="D74" s="417" t="s">
        <v>6230</v>
      </c>
      <c r="E74" s="417" t="s">
        <v>6398</v>
      </c>
      <c r="F74" s="201"/>
    </row>
    <row r="75" spans="1:6" ht="15.75">
      <c r="A75" s="266" t="s">
        <v>62</v>
      </c>
      <c r="B75" s="266" t="s">
        <v>6468</v>
      </c>
      <c r="C75" s="266" t="s">
        <v>2951</v>
      </c>
      <c r="D75" s="417" t="s">
        <v>6230</v>
      </c>
      <c r="E75" s="417" t="s">
        <v>6398</v>
      </c>
      <c r="F75" s="201"/>
    </row>
    <row r="76" spans="1:6" ht="15.75">
      <c r="A76" s="266" t="s">
        <v>62</v>
      </c>
      <c r="B76" s="266" t="s">
        <v>6469</v>
      </c>
      <c r="C76" s="266" t="s">
        <v>2951</v>
      </c>
      <c r="D76" s="417" t="s">
        <v>6230</v>
      </c>
      <c r="E76" s="417" t="s">
        <v>4913</v>
      </c>
      <c r="F76" s="201"/>
    </row>
    <row r="77" spans="1:6" ht="15.75">
      <c r="A77" s="266" t="s">
        <v>62</v>
      </c>
      <c r="B77" s="266" t="s">
        <v>6470</v>
      </c>
      <c r="C77" s="266" t="s">
        <v>2951</v>
      </c>
      <c r="D77" s="417" t="s">
        <v>6297</v>
      </c>
      <c r="E77" s="417" t="s">
        <v>6398</v>
      </c>
      <c r="F77" s="201"/>
    </row>
    <row r="78" spans="1:6" ht="15.75">
      <c r="A78" s="266" t="s">
        <v>62</v>
      </c>
      <c r="B78" s="266" t="s">
        <v>6471</v>
      </c>
      <c r="C78" s="266" t="s">
        <v>2951</v>
      </c>
      <c r="D78" s="417" t="s">
        <v>6297</v>
      </c>
      <c r="E78" s="417" t="s">
        <v>6398</v>
      </c>
      <c r="F78" s="201"/>
    </row>
    <row r="79" spans="1:6" ht="15.75">
      <c r="A79" s="266" t="s">
        <v>62</v>
      </c>
      <c r="B79" s="266" t="s">
        <v>6472</v>
      </c>
      <c r="C79" s="266" t="s">
        <v>6473</v>
      </c>
      <c r="D79" s="417" t="s">
        <v>6230</v>
      </c>
      <c r="E79" s="417" t="s">
        <v>6398</v>
      </c>
      <c r="F79" s="201"/>
    </row>
    <row r="80" spans="1:6" ht="15.75">
      <c r="A80" s="266" t="s">
        <v>62</v>
      </c>
      <c r="B80" s="266" t="s">
        <v>6474</v>
      </c>
      <c r="C80" s="266" t="s">
        <v>6473</v>
      </c>
      <c r="D80" s="417" t="s">
        <v>6288</v>
      </c>
      <c r="E80" s="417" t="s">
        <v>6398</v>
      </c>
      <c r="F80" s="201"/>
    </row>
    <row r="81" spans="1:6" ht="15.75">
      <c r="A81" s="266" t="s">
        <v>62</v>
      </c>
      <c r="B81" s="266" t="s">
        <v>2915</v>
      </c>
      <c r="C81" s="266" t="s">
        <v>6473</v>
      </c>
      <c r="D81" s="417" t="s">
        <v>6230</v>
      </c>
      <c r="E81" s="417" t="s">
        <v>4913</v>
      </c>
      <c r="F81" s="201"/>
    </row>
    <row r="82" spans="1:6" ht="15.75">
      <c r="A82" s="266" t="s">
        <v>62</v>
      </c>
      <c r="B82" s="266" t="s">
        <v>3821</v>
      </c>
      <c r="C82" s="266" t="s">
        <v>6473</v>
      </c>
      <c r="D82" s="417" t="s">
        <v>6297</v>
      </c>
      <c r="E82" s="417" t="s">
        <v>4913</v>
      </c>
      <c r="F82" s="201"/>
    </row>
    <row r="83" spans="1:6" ht="15.75">
      <c r="A83" s="266" t="s">
        <v>62</v>
      </c>
      <c r="B83" s="266" t="s">
        <v>6475</v>
      </c>
      <c r="C83" s="266" t="s">
        <v>6473</v>
      </c>
      <c r="D83" s="417" t="s">
        <v>6230</v>
      </c>
      <c r="E83" s="417" t="s">
        <v>6398</v>
      </c>
      <c r="F83" s="201"/>
    </row>
    <row r="84" spans="1:6" ht="15.75">
      <c r="A84" s="266" t="s">
        <v>62</v>
      </c>
      <c r="B84" s="266" t="s">
        <v>6476</v>
      </c>
      <c r="C84" s="266" t="s">
        <v>6473</v>
      </c>
      <c r="D84" s="417" t="s">
        <v>6230</v>
      </c>
      <c r="E84" s="417" t="s">
        <v>6398</v>
      </c>
      <c r="F84" s="201"/>
    </row>
    <row r="85" spans="1:6" ht="15.75">
      <c r="A85" s="266" t="s">
        <v>62</v>
      </c>
      <c r="B85" s="266" t="s">
        <v>6477</v>
      </c>
      <c r="C85" s="266" t="s">
        <v>6478</v>
      </c>
      <c r="D85" s="417" t="s">
        <v>6230</v>
      </c>
      <c r="E85" s="417" t="s">
        <v>4913</v>
      </c>
      <c r="F85" s="201"/>
    </row>
    <row r="86" spans="1:6" ht="15.75">
      <c r="A86" s="266" t="s">
        <v>62</v>
      </c>
      <c r="B86" s="266" t="s">
        <v>6479</v>
      </c>
      <c r="C86" s="266" t="s">
        <v>6478</v>
      </c>
      <c r="D86" s="417" t="s">
        <v>6230</v>
      </c>
      <c r="E86" s="417" t="s">
        <v>4913</v>
      </c>
      <c r="F86" s="201"/>
    </row>
    <row r="87" spans="1:6" ht="15.75">
      <c r="A87" s="266" t="s">
        <v>62</v>
      </c>
      <c r="B87" s="266" t="s">
        <v>6480</v>
      </c>
      <c r="C87" s="266" t="s">
        <v>6478</v>
      </c>
      <c r="D87" s="417" t="s">
        <v>6230</v>
      </c>
      <c r="E87" s="417" t="s">
        <v>6402</v>
      </c>
      <c r="F87" s="201"/>
    </row>
    <row r="88" spans="1:6" ht="15.75">
      <c r="A88" s="266" t="s">
        <v>62</v>
      </c>
      <c r="B88" s="266" t="s">
        <v>6481</v>
      </c>
      <c r="C88" s="266" t="s">
        <v>6478</v>
      </c>
      <c r="D88" s="417" t="s">
        <v>6230</v>
      </c>
      <c r="E88" s="417" t="s">
        <v>6402</v>
      </c>
      <c r="F88" s="201"/>
    </row>
    <row r="89" spans="1:6" ht="15.75">
      <c r="A89" s="266" t="s">
        <v>62</v>
      </c>
      <c r="B89" s="266" t="s">
        <v>3108</v>
      </c>
      <c r="C89" s="266" t="s">
        <v>6478</v>
      </c>
      <c r="D89" s="417" t="s">
        <v>6230</v>
      </c>
      <c r="E89" s="417" t="s">
        <v>6398</v>
      </c>
      <c r="F89" s="201"/>
    </row>
    <row r="90" spans="1:6" ht="15.75">
      <c r="A90" s="266" t="s">
        <v>62</v>
      </c>
      <c r="B90" s="266" t="s">
        <v>6482</v>
      </c>
      <c r="C90" s="266" t="s">
        <v>6478</v>
      </c>
      <c r="D90" s="417" t="s">
        <v>6230</v>
      </c>
      <c r="E90" s="417" t="s">
        <v>6448</v>
      </c>
      <c r="F90" s="201"/>
    </row>
    <row r="91" spans="1:6" ht="15.75">
      <c r="A91" s="266" t="s">
        <v>62</v>
      </c>
      <c r="B91" s="266" t="s">
        <v>3831</v>
      </c>
      <c r="C91" s="266" t="s">
        <v>6478</v>
      </c>
      <c r="D91" s="417" t="s">
        <v>6230</v>
      </c>
      <c r="E91" s="417" t="s">
        <v>6402</v>
      </c>
      <c r="F91" s="201"/>
    </row>
    <row r="92" spans="1:6" ht="15.75">
      <c r="A92" s="266" t="s">
        <v>62</v>
      </c>
      <c r="B92" s="266" t="s">
        <v>6483</v>
      </c>
      <c r="C92" s="266" t="s">
        <v>6478</v>
      </c>
      <c r="D92" s="417" t="s">
        <v>6230</v>
      </c>
      <c r="E92" s="417" t="s">
        <v>6398</v>
      </c>
      <c r="F92" s="201"/>
    </row>
    <row r="93" spans="1:6" ht="15.75">
      <c r="A93" s="266" t="s">
        <v>62</v>
      </c>
      <c r="B93" s="266" t="s">
        <v>6484</v>
      </c>
      <c r="C93" s="266" t="s">
        <v>3928</v>
      </c>
      <c r="D93" s="417" t="s">
        <v>6230</v>
      </c>
      <c r="E93" s="417" t="s">
        <v>6398</v>
      </c>
      <c r="F93" s="201"/>
    </row>
    <row r="94" spans="1:6" ht="15.75">
      <c r="A94" s="266" t="s">
        <v>62</v>
      </c>
      <c r="B94" s="266" t="s">
        <v>6485</v>
      </c>
      <c r="C94" s="266" t="s">
        <v>3928</v>
      </c>
      <c r="D94" s="417" t="s">
        <v>6230</v>
      </c>
      <c r="E94" s="417" t="s">
        <v>6398</v>
      </c>
      <c r="F94" s="201"/>
    </row>
    <row r="95" spans="1:6" ht="15.75">
      <c r="A95" s="266" t="s">
        <v>62</v>
      </c>
      <c r="B95" s="266" t="s">
        <v>6486</v>
      </c>
      <c r="C95" s="266" t="s">
        <v>3928</v>
      </c>
      <c r="D95" s="417" t="s">
        <v>6230</v>
      </c>
      <c r="E95" s="417" t="s">
        <v>6230</v>
      </c>
      <c r="F95" s="201"/>
    </row>
    <row r="96" spans="1:6" ht="15.75">
      <c r="A96" s="266" t="s">
        <v>62</v>
      </c>
      <c r="B96" s="266" t="s">
        <v>6487</v>
      </c>
      <c r="C96" s="266" t="s">
        <v>3928</v>
      </c>
      <c r="D96" s="417" t="s">
        <v>6297</v>
      </c>
      <c r="E96" s="417" t="s">
        <v>6398</v>
      </c>
      <c r="F96" s="201"/>
    </row>
    <row r="97" spans="1:6" ht="15.75">
      <c r="A97" s="266" t="s">
        <v>62</v>
      </c>
      <c r="B97" s="266" t="s">
        <v>3847</v>
      </c>
      <c r="C97" s="266" t="s">
        <v>3928</v>
      </c>
      <c r="D97" s="417" t="s">
        <v>4826</v>
      </c>
      <c r="E97" s="417" t="s">
        <v>4913</v>
      </c>
      <c r="F97" s="201"/>
    </row>
    <row r="98" spans="1:6" ht="15.75">
      <c r="A98" s="266" t="s">
        <v>62</v>
      </c>
      <c r="B98" s="266" t="s">
        <v>6488</v>
      </c>
      <c r="C98" s="266" t="s">
        <v>3928</v>
      </c>
      <c r="D98" s="417" t="s">
        <v>6230</v>
      </c>
      <c r="E98" s="417" t="s">
        <v>6230</v>
      </c>
      <c r="F98" s="201"/>
    </row>
    <row r="99" spans="1:6" ht="15.75">
      <c r="A99" s="266" t="s">
        <v>62</v>
      </c>
      <c r="B99" s="266" t="s">
        <v>6489</v>
      </c>
      <c r="C99" s="266" t="s">
        <v>3928</v>
      </c>
      <c r="D99" s="417" t="s">
        <v>6230</v>
      </c>
      <c r="E99" s="417" t="s">
        <v>6398</v>
      </c>
      <c r="F99" s="201"/>
    </row>
    <row r="100" spans="1:6" ht="15.75">
      <c r="A100" s="266" t="s">
        <v>62</v>
      </c>
      <c r="B100" s="266" t="s">
        <v>6490</v>
      </c>
      <c r="C100" s="266" t="s">
        <v>3928</v>
      </c>
      <c r="D100" s="417" t="s">
        <v>6230</v>
      </c>
      <c r="E100" s="417" t="s">
        <v>6398</v>
      </c>
      <c r="F100" s="201"/>
    </row>
    <row r="101" spans="1:6" ht="15.75">
      <c r="A101" s="266" t="s">
        <v>62</v>
      </c>
      <c r="B101" s="266" t="s">
        <v>6491</v>
      </c>
      <c r="C101" s="266" t="s">
        <v>6492</v>
      </c>
      <c r="D101" s="417" t="s">
        <v>6230</v>
      </c>
      <c r="E101" s="417" t="s">
        <v>4913</v>
      </c>
      <c r="F101" s="201"/>
    </row>
    <row r="102" spans="1:6" ht="15.75">
      <c r="A102" s="266" t="s">
        <v>62</v>
      </c>
      <c r="B102" s="266" t="s">
        <v>6493</v>
      </c>
      <c r="C102" s="266" t="s">
        <v>6492</v>
      </c>
      <c r="D102" s="417" t="s">
        <v>6230</v>
      </c>
      <c r="E102" s="417" t="s">
        <v>6402</v>
      </c>
      <c r="F102" s="201"/>
    </row>
    <row r="103" spans="1:6" ht="15.75">
      <c r="A103" s="266" t="s">
        <v>62</v>
      </c>
      <c r="B103" s="266" t="s">
        <v>6494</v>
      </c>
      <c r="C103" s="266" t="s">
        <v>6492</v>
      </c>
      <c r="D103" s="417" t="s">
        <v>6424</v>
      </c>
      <c r="E103" s="417" t="s">
        <v>6398</v>
      </c>
      <c r="F103" s="201"/>
    </row>
    <row r="104" spans="1:6" ht="15.75">
      <c r="A104" s="266" t="s">
        <v>62</v>
      </c>
      <c r="B104" s="266" t="s">
        <v>6495</v>
      </c>
      <c r="C104" s="266" t="s">
        <v>6492</v>
      </c>
      <c r="D104" s="417" t="s">
        <v>6230</v>
      </c>
      <c r="E104" s="417" t="s">
        <v>6402</v>
      </c>
      <c r="F104" s="201"/>
    </row>
    <row r="105" spans="1:6" ht="15.75">
      <c r="A105" s="266" t="s">
        <v>62</v>
      </c>
      <c r="B105" s="266" t="s">
        <v>6496</v>
      </c>
      <c r="C105" s="266" t="s">
        <v>6492</v>
      </c>
      <c r="D105" s="417" t="s">
        <v>6230</v>
      </c>
      <c r="E105" s="417" t="s">
        <v>6402</v>
      </c>
      <c r="F105" s="201"/>
    </row>
    <row r="106" spans="1:6" ht="15.75">
      <c r="A106" s="266" t="s">
        <v>62</v>
      </c>
      <c r="B106" s="266" t="s">
        <v>6497</v>
      </c>
      <c r="C106" s="266" t="s">
        <v>6492</v>
      </c>
      <c r="D106" s="417" t="s">
        <v>6230</v>
      </c>
      <c r="E106" s="417" t="s">
        <v>6398</v>
      </c>
      <c r="F106" s="201"/>
    </row>
    <row r="107" spans="1:6" ht="15.75">
      <c r="A107" s="266" t="s">
        <v>62</v>
      </c>
      <c r="B107" s="266" t="s">
        <v>6498</v>
      </c>
      <c r="C107" s="266" t="s">
        <v>6492</v>
      </c>
      <c r="D107" s="417" t="s">
        <v>6297</v>
      </c>
      <c r="E107" s="417" t="s">
        <v>6398</v>
      </c>
      <c r="F107" s="201"/>
    </row>
    <row r="108" spans="1:6" ht="15.75">
      <c r="A108" s="266" t="s">
        <v>62</v>
      </c>
      <c r="B108" s="266" t="s">
        <v>6499</v>
      </c>
      <c r="C108" s="266" t="s">
        <v>3136</v>
      </c>
      <c r="D108" s="417" t="s">
        <v>6297</v>
      </c>
      <c r="E108" s="417" t="s">
        <v>6398</v>
      </c>
      <c r="F108" s="201"/>
    </row>
    <row r="109" spans="1:6" ht="15.75">
      <c r="A109" s="266" t="s">
        <v>62</v>
      </c>
      <c r="B109" s="266" t="s">
        <v>3866</v>
      </c>
      <c r="C109" s="266" t="s">
        <v>3136</v>
      </c>
      <c r="D109" s="417" t="s">
        <v>4826</v>
      </c>
      <c r="E109" s="417" t="s">
        <v>4913</v>
      </c>
      <c r="F109" s="201"/>
    </row>
    <row r="110" spans="1:6" ht="15.75">
      <c r="A110" s="266" t="s">
        <v>62</v>
      </c>
      <c r="B110" s="266" t="s">
        <v>6500</v>
      </c>
      <c r="C110" s="266" t="s">
        <v>3136</v>
      </c>
      <c r="D110" s="417" t="s">
        <v>6230</v>
      </c>
      <c r="E110" s="417" t="s">
        <v>6448</v>
      </c>
      <c r="F110" s="201"/>
    </row>
    <row r="111" spans="1:6" ht="15.75">
      <c r="A111" s="266" t="s">
        <v>62</v>
      </c>
      <c r="B111" s="266" t="s">
        <v>3871</v>
      </c>
      <c r="C111" s="266" t="s">
        <v>3136</v>
      </c>
      <c r="D111" s="417" t="s">
        <v>6230</v>
      </c>
      <c r="E111" s="417" t="s">
        <v>6402</v>
      </c>
      <c r="F111" s="201"/>
    </row>
    <row r="112" spans="1:6" ht="15.75">
      <c r="A112" s="266" t="s">
        <v>62</v>
      </c>
      <c r="B112" s="266" t="s">
        <v>6501</v>
      </c>
      <c r="C112" s="266" t="s">
        <v>3136</v>
      </c>
      <c r="D112" s="417" t="s">
        <v>6297</v>
      </c>
      <c r="E112" s="417" t="s">
        <v>6411</v>
      </c>
      <c r="F112" s="201"/>
    </row>
    <row r="113" spans="1:6" ht="15.75">
      <c r="A113" s="266" t="s">
        <v>62</v>
      </c>
      <c r="B113" s="266" t="s">
        <v>6502</v>
      </c>
      <c r="C113" s="266" t="s">
        <v>3136</v>
      </c>
      <c r="D113" s="417" t="s">
        <v>6230</v>
      </c>
      <c r="E113" s="417" t="s">
        <v>6398</v>
      </c>
      <c r="F113" s="201"/>
    </row>
    <row r="114" spans="1:6" ht="15.75">
      <c r="A114" s="266" t="s">
        <v>62</v>
      </c>
      <c r="B114" s="266" t="s">
        <v>6503</v>
      </c>
      <c r="C114" s="266" t="s">
        <v>3136</v>
      </c>
      <c r="D114" s="417" t="s">
        <v>6230</v>
      </c>
      <c r="E114" s="417" t="s">
        <v>6398</v>
      </c>
      <c r="F114" s="201"/>
    </row>
    <row r="115" spans="1:6" ht="15.75">
      <c r="A115" s="266" t="s">
        <v>62</v>
      </c>
      <c r="B115" s="266" t="s">
        <v>3925</v>
      </c>
      <c r="C115" s="266" t="s">
        <v>3136</v>
      </c>
      <c r="D115" s="417" t="s">
        <v>6230</v>
      </c>
      <c r="E115" s="417" t="s">
        <v>6230</v>
      </c>
      <c r="F115" s="201"/>
    </row>
    <row r="116" spans="1:6" ht="15.75">
      <c r="A116" s="266" t="s">
        <v>62</v>
      </c>
      <c r="B116" s="266" t="s">
        <v>6504</v>
      </c>
      <c r="C116" s="266" t="s">
        <v>3136</v>
      </c>
      <c r="D116" s="417" t="s">
        <v>6230</v>
      </c>
      <c r="E116" s="417" t="s">
        <v>6398</v>
      </c>
      <c r="F116" s="201"/>
    </row>
    <row r="117" spans="1:6" ht="15.75">
      <c r="A117" s="266" t="s">
        <v>62</v>
      </c>
      <c r="B117" s="266" t="s">
        <v>6505</v>
      </c>
      <c r="C117" s="266" t="s">
        <v>3136</v>
      </c>
      <c r="D117" s="417" t="s">
        <v>6230</v>
      </c>
      <c r="E117" s="417" t="s">
        <v>4913</v>
      </c>
      <c r="F117" s="201"/>
    </row>
    <row r="118" spans="1:6" ht="15.75">
      <c r="A118" s="266" t="s">
        <v>62</v>
      </c>
      <c r="B118" s="266" t="s">
        <v>6506</v>
      </c>
      <c r="C118" s="266" t="s">
        <v>3136</v>
      </c>
      <c r="D118" s="417" t="s">
        <v>6230</v>
      </c>
      <c r="E118" s="417" t="s">
        <v>6398</v>
      </c>
      <c r="F118" s="201"/>
    </row>
    <row r="119" spans="1:6" ht="15.75">
      <c r="A119" s="266" t="s">
        <v>62</v>
      </c>
      <c r="B119" s="266" t="s">
        <v>6507</v>
      </c>
      <c r="C119" s="266" t="s">
        <v>6508</v>
      </c>
      <c r="D119" s="417" t="s">
        <v>6230</v>
      </c>
      <c r="E119" s="417" t="s">
        <v>6398</v>
      </c>
      <c r="F119" s="201"/>
    </row>
    <row r="120" spans="1:6" ht="15.75">
      <c r="A120" s="266" t="s">
        <v>62</v>
      </c>
      <c r="B120" s="266" t="s">
        <v>6509</v>
      </c>
      <c r="C120" s="266" t="s">
        <v>6508</v>
      </c>
      <c r="D120" s="417" t="s">
        <v>6230</v>
      </c>
      <c r="E120" s="417" t="s">
        <v>6398</v>
      </c>
      <c r="F120" s="201"/>
    </row>
    <row r="121" spans="1:6" ht="15.75">
      <c r="A121" s="266" t="s">
        <v>62</v>
      </c>
      <c r="B121" s="266" t="s">
        <v>6510</v>
      </c>
      <c r="C121" s="266" t="s">
        <v>6508</v>
      </c>
      <c r="D121" s="417" t="s">
        <v>6230</v>
      </c>
      <c r="E121" s="417" t="s">
        <v>6398</v>
      </c>
      <c r="F121" s="201"/>
    </row>
    <row r="122" spans="1:6" ht="15.75">
      <c r="A122" s="266" t="s">
        <v>62</v>
      </c>
      <c r="B122" s="266" t="s">
        <v>6511</v>
      </c>
      <c r="C122" s="266" t="s">
        <v>6508</v>
      </c>
      <c r="D122" s="417" t="s">
        <v>6230</v>
      </c>
      <c r="E122" s="417" t="s">
        <v>4913</v>
      </c>
      <c r="F122" s="201"/>
    </row>
    <row r="123" spans="1:6" ht="15.75">
      <c r="A123" s="266" t="s">
        <v>62</v>
      </c>
      <c r="B123" s="266" t="s">
        <v>6512</v>
      </c>
      <c r="C123" s="266" t="s">
        <v>6508</v>
      </c>
      <c r="D123" s="417" t="s">
        <v>6297</v>
      </c>
      <c r="E123" s="417" t="s">
        <v>6398</v>
      </c>
      <c r="F123" s="201"/>
    </row>
    <row r="124" spans="1:6" ht="15.75">
      <c r="A124" s="266" t="s">
        <v>62</v>
      </c>
      <c r="B124" s="266" t="s">
        <v>6513</v>
      </c>
      <c r="C124" s="266" t="s">
        <v>6508</v>
      </c>
      <c r="D124" s="417" t="s">
        <v>6297</v>
      </c>
      <c r="E124" s="417" t="s">
        <v>6398</v>
      </c>
      <c r="F124" s="201"/>
    </row>
    <row r="125" spans="1:6" ht="15.75">
      <c r="A125" s="266" t="s">
        <v>62</v>
      </c>
      <c r="B125" s="266" t="s">
        <v>6514</v>
      </c>
      <c r="C125" s="266" t="s">
        <v>6515</v>
      </c>
      <c r="D125" s="417" t="s">
        <v>6230</v>
      </c>
      <c r="E125" s="417" t="s">
        <v>6230</v>
      </c>
      <c r="F125" s="201"/>
    </row>
    <row r="126" spans="1:6" ht="15.75">
      <c r="A126" s="266" t="s">
        <v>62</v>
      </c>
      <c r="B126" s="266" t="s">
        <v>3920</v>
      </c>
      <c r="C126" s="266" t="s">
        <v>3921</v>
      </c>
      <c r="D126" s="417" t="s">
        <v>6230</v>
      </c>
      <c r="E126" s="417" t="s">
        <v>6230</v>
      </c>
      <c r="F126" s="201"/>
    </row>
    <row r="127" spans="1:6" ht="15.75">
      <c r="A127" s="266" t="s">
        <v>62</v>
      </c>
      <c r="B127" s="266" t="s">
        <v>6516</v>
      </c>
      <c r="C127" s="266" t="s">
        <v>6517</v>
      </c>
      <c r="D127" s="417" t="s">
        <v>6230</v>
      </c>
      <c r="E127" s="417" t="s">
        <v>6402</v>
      </c>
      <c r="F127" s="201"/>
    </row>
    <row r="128" spans="1:6" ht="15.75">
      <c r="A128" s="266" t="s">
        <v>66</v>
      </c>
      <c r="B128" s="266" t="s">
        <v>6518</v>
      </c>
      <c r="C128" s="266" t="s">
        <v>2933</v>
      </c>
      <c r="D128" s="417" t="s">
        <v>6230</v>
      </c>
      <c r="E128" s="417" t="s">
        <v>6402</v>
      </c>
      <c r="F128" s="201"/>
    </row>
    <row r="129" spans="1:6" ht="15.75">
      <c r="A129" s="266" t="s">
        <v>66</v>
      </c>
      <c r="B129" s="266" t="s">
        <v>6519</v>
      </c>
      <c r="C129" s="266" t="s">
        <v>2933</v>
      </c>
      <c r="D129" s="417" t="s">
        <v>6230</v>
      </c>
      <c r="E129" s="417" t="s">
        <v>6398</v>
      </c>
      <c r="F129" s="201"/>
    </row>
    <row r="130" spans="1:6" ht="15.75">
      <c r="A130" s="266" t="s">
        <v>66</v>
      </c>
      <c r="B130" s="266" t="s">
        <v>6520</v>
      </c>
      <c r="C130" s="266" t="s">
        <v>2933</v>
      </c>
      <c r="D130" s="417" t="s">
        <v>6230</v>
      </c>
      <c r="E130" s="417" t="s">
        <v>6398</v>
      </c>
      <c r="F130" s="201"/>
    </row>
    <row r="131" spans="1:6" ht="15.75">
      <c r="A131" s="266" t="s">
        <v>66</v>
      </c>
      <c r="B131" s="266" t="s">
        <v>6521</v>
      </c>
      <c r="C131" s="266" t="s">
        <v>2933</v>
      </c>
      <c r="D131" s="417" t="s">
        <v>6230</v>
      </c>
      <c r="E131" s="417" t="s">
        <v>6398</v>
      </c>
      <c r="F131" s="201"/>
    </row>
    <row r="132" spans="1:6" ht="15.75">
      <c r="A132" s="266" t="s">
        <v>66</v>
      </c>
      <c r="B132" s="266" t="s">
        <v>6522</v>
      </c>
      <c r="C132" s="266" t="s">
        <v>2933</v>
      </c>
      <c r="D132" s="417" t="s">
        <v>6230</v>
      </c>
      <c r="E132" s="417" t="s">
        <v>4913</v>
      </c>
      <c r="F132" s="201"/>
    </row>
    <row r="133" spans="1:6" ht="15.75">
      <c r="A133" s="266" t="s">
        <v>66</v>
      </c>
      <c r="B133" s="266" t="s">
        <v>6523</v>
      </c>
      <c r="C133" s="266" t="s">
        <v>2933</v>
      </c>
      <c r="D133" s="417" t="s">
        <v>6424</v>
      </c>
      <c r="E133" s="417" t="s">
        <v>6411</v>
      </c>
      <c r="F133" s="201"/>
    </row>
    <row r="134" spans="1:6" ht="15.75">
      <c r="A134" s="266" t="s">
        <v>66</v>
      </c>
      <c r="B134" s="266" t="s">
        <v>6524</v>
      </c>
      <c r="C134" s="266" t="s">
        <v>2933</v>
      </c>
      <c r="D134" s="417" t="s">
        <v>6230</v>
      </c>
      <c r="E134" s="417" t="s">
        <v>4913</v>
      </c>
      <c r="F134" s="201"/>
    </row>
    <row r="135" spans="1:6" ht="15.75">
      <c r="A135" s="266" t="s">
        <v>66</v>
      </c>
      <c r="B135" s="266" t="s">
        <v>3163</v>
      </c>
      <c r="C135" s="266" t="s">
        <v>2933</v>
      </c>
      <c r="D135" s="417" t="s">
        <v>6230</v>
      </c>
      <c r="E135" s="417" t="s">
        <v>4913</v>
      </c>
      <c r="F135" s="201"/>
    </row>
    <row r="136" spans="1:6" ht="15.75">
      <c r="A136" s="266" t="s">
        <v>66</v>
      </c>
      <c r="B136" s="266" t="s">
        <v>6525</v>
      </c>
      <c r="C136" s="266" t="s">
        <v>2933</v>
      </c>
      <c r="D136" s="417" t="s">
        <v>6230</v>
      </c>
      <c r="E136" s="417" t="s">
        <v>6402</v>
      </c>
      <c r="F136" s="201"/>
    </row>
    <row r="137" spans="1:6" ht="15.75">
      <c r="A137" s="266" t="s">
        <v>66</v>
      </c>
      <c r="B137" s="266" t="s">
        <v>6526</v>
      </c>
      <c r="C137" s="266" t="s">
        <v>2933</v>
      </c>
      <c r="D137" s="417" t="s">
        <v>6230</v>
      </c>
      <c r="E137" s="417" t="s">
        <v>6398</v>
      </c>
      <c r="F137" s="201"/>
    </row>
    <row r="138" spans="1:6" ht="15.75">
      <c r="A138" s="266" t="s">
        <v>66</v>
      </c>
      <c r="B138" s="266" t="s">
        <v>6527</v>
      </c>
      <c r="C138" s="266" t="s">
        <v>2933</v>
      </c>
      <c r="D138" s="417" t="s">
        <v>6299</v>
      </c>
      <c r="E138" s="417" t="s">
        <v>6398</v>
      </c>
      <c r="F138" s="201"/>
    </row>
    <row r="139" spans="1:6" ht="15.75">
      <c r="A139" s="266" t="s">
        <v>66</v>
      </c>
      <c r="B139" s="266" t="s">
        <v>3983</v>
      </c>
      <c r="C139" s="266" t="s">
        <v>2933</v>
      </c>
      <c r="D139" s="417" t="s">
        <v>6299</v>
      </c>
      <c r="E139" s="417" t="s">
        <v>6398</v>
      </c>
      <c r="F139" s="201"/>
    </row>
    <row r="140" spans="1:6" ht="15.75">
      <c r="A140" s="266" t="s">
        <v>66</v>
      </c>
      <c r="B140" s="266" t="s">
        <v>6528</v>
      </c>
      <c r="C140" s="266" t="s">
        <v>2933</v>
      </c>
      <c r="D140" s="417" t="s">
        <v>5426</v>
      </c>
      <c r="E140" s="417" t="s">
        <v>6411</v>
      </c>
      <c r="F140" s="201"/>
    </row>
    <row r="141" spans="1:6" ht="15.75">
      <c r="A141" s="266" t="s">
        <v>66</v>
      </c>
      <c r="B141" s="266" t="s">
        <v>6529</v>
      </c>
      <c r="C141" s="266" t="s">
        <v>2933</v>
      </c>
      <c r="D141" s="417" t="s">
        <v>6230</v>
      </c>
      <c r="E141" s="417" t="s">
        <v>6398</v>
      </c>
      <c r="F141" s="201"/>
    </row>
    <row r="142" spans="1:6" ht="15.75">
      <c r="A142" s="266" t="s">
        <v>66</v>
      </c>
      <c r="B142" s="266" t="s">
        <v>6530</v>
      </c>
      <c r="C142" s="266" t="s">
        <v>2933</v>
      </c>
      <c r="D142" s="417" t="s">
        <v>6230</v>
      </c>
      <c r="E142" s="417" t="s">
        <v>4913</v>
      </c>
      <c r="F142" s="201"/>
    </row>
    <row r="143" spans="1:6" ht="15.75">
      <c r="A143" s="266" t="s">
        <v>66</v>
      </c>
      <c r="B143" s="266" t="s">
        <v>6531</v>
      </c>
      <c r="C143" s="266" t="s">
        <v>2933</v>
      </c>
      <c r="D143" s="417" t="s">
        <v>6297</v>
      </c>
      <c r="E143" s="417" t="s">
        <v>4913</v>
      </c>
      <c r="F143" s="201"/>
    </row>
    <row r="144" spans="1:6" ht="15.75">
      <c r="A144" s="266" t="s">
        <v>66</v>
      </c>
      <c r="B144" s="266" t="s">
        <v>6532</v>
      </c>
      <c r="C144" s="266" t="s">
        <v>2933</v>
      </c>
      <c r="D144" s="417" t="s">
        <v>6230</v>
      </c>
      <c r="E144" s="417" t="s">
        <v>6398</v>
      </c>
      <c r="F144" s="201"/>
    </row>
    <row r="145" spans="1:6" ht="15.75">
      <c r="A145" s="266" t="s">
        <v>66</v>
      </c>
      <c r="B145" s="266" t="s">
        <v>6533</v>
      </c>
      <c r="C145" s="266" t="s">
        <v>2933</v>
      </c>
      <c r="D145" s="417" t="s">
        <v>6230</v>
      </c>
      <c r="E145" s="417" t="s">
        <v>6398</v>
      </c>
      <c r="F145" s="201"/>
    </row>
    <row r="146" spans="1:6" ht="15.75">
      <c r="A146" s="266" t="s">
        <v>66</v>
      </c>
      <c r="B146" s="266" t="s">
        <v>6534</v>
      </c>
      <c r="C146" s="266" t="s">
        <v>3986</v>
      </c>
      <c r="D146" s="417" t="s">
        <v>6305</v>
      </c>
      <c r="E146" s="417" t="s">
        <v>6398</v>
      </c>
      <c r="F146" s="201"/>
    </row>
    <row r="147" spans="1:6" ht="15.75">
      <c r="A147" s="266" t="s">
        <v>66</v>
      </c>
      <c r="B147" s="266" t="s">
        <v>3936</v>
      </c>
      <c r="C147" s="266" t="s">
        <v>3986</v>
      </c>
      <c r="D147" s="417" t="s">
        <v>6230</v>
      </c>
      <c r="E147" s="417" t="s">
        <v>6402</v>
      </c>
      <c r="F147" s="201"/>
    </row>
    <row r="148" spans="1:6" ht="15.75">
      <c r="A148" s="266" t="s">
        <v>66</v>
      </c>
      <c r="B148" s="266" t="s">
        <v>6535</v>
      </c>
      <c r="C148" s="266" t="s">
        <v>3986</v>
      </c>
      <c r="D148" s="417" t="s">
        <v>6297</v>
      </c>
      <c r="E148" s="417" t="s">
        <v>6402</v>
      </c>
      <c r="F148" s="201"/>
    </row>
    <row r="149" spans="1:6" ht="15.75">
      <c r="A149" s="266" t="s">
        <v>66</v>
      </c>
      <c r="B149" s="266" t="s">
        <v>6536</v>
      </c>
      <c r="C149" s="266" t="s">
        <v>3273</v>
      </c>
      <c r="D149" s="417" t="s">
        <v>6230</v>
      </c>
      <c r="E149" s="417" t="s">
        <v>4913</v>
      </c>
      <c r="F149" s="201"/>
    </row>
    <row r="150" spans="1:6" ht="15.75">
      <c r="A150" s="266" t="s">
        <v>66</v>
      </c>
      <c r="B150" s="266" t="s">
        <v>6537</v>
      </c>
      <c r="C150" s="266" t="s">
        <v>3162</v>
      </c>
      <c r="D150" s="417" t="s">
        <v>6230</v>
      </c>
      <c r="E150" s="417" t="s">
        <v>6398</v>
      </c>
      <c r="F150" s="201"/>
    </row>
    <row r="151" spans="1:6" ht="15.75">
      <c r="A151" s="266" t="s">
        <v>66</v>
      </c>
      <c r="B151" s="266" t="s">
        <v>6538</v>
      </c>
      <c r="C151" s="266" t="s">
        <v>3162</v>
      </c>
      <c r="D151" s="417" t="s">
        <v>6424</v>
      </c>
      <c r="E151" s="417" t="s">
        <v>6402</v>
      </c>
      <c r="F151" s="201"/>
    </row>
    <row r="152" spans="1:6" ht="15.75">
      <c r="A152" s="266" t="s">
        <v>66</v>
      </c>
      <c r="B152" s="266" t="s">
        <v>6539</v>
      </c>
      <c r="C152" s="266" t="s">
        <v>6444</v>
      </c>
      <c r="D152" s="417" t="s">
        <v>6230</v>
      </c>
      <c r="E152" s="417" t="s">
        <v>6398</v>
      </c>
      <c r="F152" s="201"/>
    </row>
    <row r="153" spans="1:6" ht="15.75">
      <c r="A153" s="266" t="s">
        <v>66</v>
      </c>
      <c r="B153" s="266" t="s">
        <v>6540</v>
      </c>
      <c r="C153" s="266" t="s">
        <v>6444</v>
      </c>
      <c r="D153" s="417" t="s">
        <v>6230</v>
      </c>
      <c r="E153" s="417" t="s">
        <v>6398</v>
      </c>
      <c r="F153" s="201"/>
    </row>
    <row r="154" spans="1:6" ht="15.75">
      <c r="A154" s="266" t="s">
        <v>66</v>
      </c>
      <c r="B154" s="266" t="s">
        <v>3156</v>
      </c>
      <c r="C154" s="266" t="s">
        <v>3224</v>
      </c>
      <c r="D154" s="417" t="s">
        <v>6230</v>
      </c>
      <c r="E154" s="417" t="s">
        <v>4913</v>
      </c>
      <c r="F154" s="201"/>
    </row>
    <row r="155" spans="1:6" ht="15.75">
      <c r="A155" s="266" t="s">
        <v>66</v>
      </c>
      <c r="B155" s="266" t="s">
        <v>6541</v>
      </c>
      <c r="C155" s="266" t="s">
        <v>4244</v>
      </c>
      <c r="D155" s="417" t="s">
        <v>6230</v>
      </c>
      <c r="E155" s="417" t="s">
        <v>6398</v>
      </c>
      <c r="F155" s="201"/>
    </row>
    <row r="156" spans="1:6" ht="15.75">
      <c r="A156" s="266" t="s">
        <v>66</v>
      </c>
      <c r="B156" s="266" t="s">
        <v>6542</v>
      </c>
      <c r="C156" s="266" t="s">
        <v>6543</v>
      </c>
      <c r="D156" s="417" t="s">
        <v>6230</v>
      </c>
      <c r="E156" s="417" t="s">
        <v>4913</v>
      </c>
      <c r="F156" s="201"/>
    </row>
    <row r="157" spans="1:6" ht="15.75">
      <c r="A157" s="266" t="s">
        <v>66</v>
      </c>
      <c r="B157" s="266" t="s">
        <v>6544</v>
      </c>
      <c r="C157" s="266" t="s">
        <v>3266</v>
      </c>
      <c r="D157" s="417" t="s">
        <v>6230</v>
      </c>
      <c r="E157" s="417" t="s">
        <v>4913</v>
      </c>
      <c r="F157" s="201"/>
    </row>
    <row r="158" spans="1:6" ht="15.75">
      <c r="A158" s="266" t="s">
        <v>70</v>
      </c>
      <c r="B158" s="266" t="s">
        <v>6545</v>
      </c>
      <c r="C158" s="266" t="s">
        <v>2933</v>
      </c>
      <c r="D158" s="417" t="s">
        <v>6230</v>
      </c>
      <c r="E158" s="417" t="s">
        <v>6398</v>
      </c>
      <c r="F158" s="201"/>
    </row>
    <row r="159" spans="1:6" ht="15.75">
      <c r="A159" s="266" t="s">
        <v>70</v>
      </c>
      <c r="B159" s="266" t="s">
        <v>6546</v>
      </c>
      <c r="C159" s="266" t="s">
        <v>2933</v>
      </c>
      <c r="D159" s="417" t="s">
        <v>6230</v>
      </c>
      <c r="E159" s="417" t="s">
        <v>6230</v>
      </c>
      <c r="F159" s="201"/>
    </row>
    <row r="160" spans="1:6" ht="15.75">
      <c r="A160" s="266" t="s">
        <v>70</v>
      </c>
      <c r="B160" s="266" t="s">
        <v>6547</v>
      </c>
      <c r="C160" s="266" t="s">
        <v>2933</v>
      </c>
      <c r="D160" s="417" t="s">
        <v>6230</v>
      </c>
      <c r="E160" s="417" t="s">
        <v>4913</v>
      </c>
      <c r="F160" s="201"/>
    </row>
    <row r="161" spans="1:6" ht="15.75">
      <c r="A161" s="266" t="s">
        <v>70</v>
      </c>
      <c r="B161" s="266" t="s">
        <v>6548</v>
      </c>
      <c r="C161" s="266" t="s">
        <v>2933</v>
      </c>
      <c r="D161" s="417" t="s">
        <v>6230</v>
      </c>
      <c r="E161" s="417" t="s">
        <v>6402</v>
      </c>
      <c r="F161" s="201"/>
    </row>
    <row r="162" spans="1:6" ht="15.75">
      <c r="A162" s="266" t="s">
        <v>70</v>
      </c>
      <c r="B162" s="266" t="s">
        <v>6549</v>
      </c>
      <c r="C162" s="266" t="s">
        <v>2933</v>
      </c>
      <c r="D162" s="417" t="s">
        <v>6230</v>
      </c>
      <c r="E162" s="417" t="s">
        <v>6230</v>
      </c>
      <c r="F162" s="201"/>
    </row>
    <row r="163" spans="1:6" ht="15.75">
      <c r="A163" s="266" t="s">
        <v>70</v>
      </c>
      <c r="B163" s="266" t="s">
        <v>2975</v>
      </c>
      <c r="C163" s="266" t="s">
        <v>2933</v>
      </c>
      <c r="D163" s="417" t="s">
        <v>6230</v>
      </c>
      <c r="E163" s="417" t="s">
        <v>6398</v>
      </c>
      <c r="F163" s="201"/>
    </row>
    <row r="164" spans="1:6" ht="15.75">
      <c r="A164" s="266" t="s">
        <v>70</v>
      </c>
      <c r="B164" s="266" t="s">
        <v>6550</v>
      </c>
      <c r="C164" s="266" t="s">
        <v>2933</v>
      </c>
      <c r="D164" s="417" t="s">
        <v>6230</v>
      </c>
      <c r="E164" s="417" t="s">
        <v>6398</v>
      </c>
      <c r="F164" s="201"/>
    </row>
    <row r="165" spans="1:6" ht="15.75">
      <c r="A165" s="266" t="s">
        <v>70</v>
      </c>
      <c r="B165" s="266" t="s">
        <v>6551</v>
      </c>
      <c r="C165" s="266" t="s">
        <v>2933</v>
      </c>
      <c r="D165" s="417" t="s">
        <v>6230</v>
      </c>
      <c r="E165" s="417" t="s">
        <v>6402</v>
      </c>
      <c r="F165" s="201"/>
    </row>
    <row r="166" spans="1:6" ht="15.75">
      <c r="A166" s="266" t="s">
        <v>70</v>
      </c>
      <c r="B166" s="266" t="s">
        <v>6552</v>
      </c>
      <c r="C166" s="266" t="s">
        <v>2933</v>
      </c>
      <c r="D166" s="417" t="s">
        <v>6230</v>
      </c>
      <c r="E166" s="417" t="s">
        <v>4913</v>
      </c>
      <c r="F166" s="201"/>
    </row>
    <row r="167" spans="1:6" ht="15.75">
      <c r="A167" s="266" t="s">
        <v>70</v>
      </c>
      <c r="B167" s="266" t="s">
        <v>6553</v>
      </c>
      <c r="C167" s="266" t="s">
        <v>2933</v>
      </c>
      <c r="D167" s="417" t="s">
        <v>6308</v>
      </c>
      <c r="E167" s="417" t="s">
        <v>6398</v>
      </c>
      <c r="F167" s="201"/>
    </row>
    <row r="168" spans="1:6" ht="15.75">
      <c r="A168" s="266" t="s">
        <v>70</v>
      </c>
      <c r="B168" s="266" t="s">
        <v>6554</v>
      </c>
      <c r="C168" s="266" t="s">
        <v>2933</v>
      </c>
      <c r="D168" s="417" t="s">
        <v>6230</v>
      </c>
      <c r="E168" s="417" t="s">
        <v>6230</v>
      </c>
      <c r="F168" s="201"/>
    </row>
    <row r="169" spans="1:6" ht="15.75">
      <c r="A169" s="266" t="s">
        <v>70</v>
      </c>
      <c r="B169" s="266" t="s">
        <v>6555</v>
      </c>
      <c r="C169" s="266" t="s">
        <v>2933</v>
      </c>
      <c r="D169" s="417" t="s">
        <v>6230</v>
      </c>
      <c r="E169" s="417" t="s">
        <v>6398</v>
      </c>
      <c r="F169" s="201"/>
    </row>
    <row r="170" spans="1:6" ht="15.75">
      <c r="A170" s="266" t="s">
        <v>70</v>
      </c>
      <c r="B170" s="266" t="s">
        <v>6556</v>
      </c>
      <c r="C170" s="266" t="s">
        <v>2933</v>
      </c>
      <c r="D170" s="417" t="s">
        <v>6230</v>
      </c>
      <c r="E170" s="417" t="s">
        <v>6398</v>
      </c>
      <c r="F170" s="201"/>
    </row>
    <row r="171" spans="1:6" ht="15.75">
      <c r="A171" s="266" t="s">
        <v>70</v>
      </c>
      <c r="B171" s="266" t="s">
        <v>6557</v>
      </c>
      <c r="C171" s="266" t="s">
        <v>2933</v>
      </c>
      <c r="D171" s="417" t="s">
        <v>6230</v>
      </c>
      <c r="E171" s="417" t="s">
        <v>6398</v>
      </c>
      <c r="F171" s="201"/>
    </row>
    <row r="172" spans="1:6" ht="15.75">
      <c r="A172" s="266" t="s">
        <v>70</v>
      </c>
      <c r="B172" s="266" t="s">
        <v>6558</v>
      </c>
      <c r="C172" s="266" t="s">
        <v>2933</v>
      </c>
      <c r="D172" s="417" t="s">
        <v>6308</v>
      </c>
      <c r="E172" s="417" t="s">
        <v>6398</v>
      </c>
      <c r="F172" s="201"/>
    </row>
    <row r="173" spans="1:6" ht="15.75">
      <c r="A173" s="266" t="s">
        <v>70</v>
      </c>
      <c r="B173" s="266" t="s">
        <v>6559</v>
      </c>
      <c r="C173" s="266" t="s">
        <v>2933</v>
      </c>
      <c r="D173" s="417" t="s">
        <v>6297</v>
      </c>
      <c r="E173" s="417" t="s">
        <v>6398</v>
      </c>
      <c r="F173" s="201"/>
    </row>
    <row r="174" spans="1:6" ht="15.75">
      <c r="A174" s="266" t="s">
        <v>70</v>
      </c>
      <c r="B174" s="266" t="s">
        <v>4049</v>
      </c>
      <c r="C174" s="266" t="s">
        <v>2933</v>
      </c>
      <c r="D174" s="417" t="s">
        <v>6230</v>
      </c>
      <c r="E174" s="417" t="s">
        <v>4913</v>
      </c>
      <c r="F174" s="201"/>
    </row>
    <row r="175" spans="1:6" ht="15.75">
      <c r="A175" s="266" t="s">
        <v>70</v>
      </c>
      <c r="B175" s="266" t="s">
        <v>6560</v>
      </c>
      <c r="C175" s="266" t="s">
        <v>2933</v>
      </c>
      <c r="D175" s="417" t="s">
        <v>6230</v>
      </c>
      <c r="E175" s="417" t="s">
        <v>6398</v>
      </c>
      <c r="F175" s="201"/>
    </row>
    <row r="176" spans="1:6" ht="15.75">
      <c r="A176" s="266" t="s">
        <v>70</v>
      </c>
      <c r="B176" s="266" t="s">
        <v>6561</v>
      </c>
      <c r="C176" s="266" t="s">
        <v>2933</v>
      </c>
      <c r="D176" s="417" t="s">
        <v>6230</v>
      </c>
      <c r="E176" s="417" t="s">
        <v>6402</v>
      </c>
      <c r="F176" s="201"/>
    </row>
    <row r="177" spans="1:6" ht="15.75">
      <c r="A177" s="266" t="s">
        <v>70</v>
      </c>
      <c r="B177" s="266" t="s">
        <v>6562</v>
      </c>
      <c r="C177" s="266" t="s">
        <v>2933</v>
      </c>
      <c r="D177" s="417" t="s">
        <v>6230</v>
      </c>
      <c r="E177" s="417" t="s">
        <v>4913</v>
      </c>
      <c r="F177" s="201"/>
    </row>
    <row r="178" spans="1:6" ht="15.75">
      <c r="A178" s="266" t="s">
        <v>70</v>
      </c>
      <c r="B178" s="266" t="s">
        <v>6563</v>
      </c>
      <c r="C178" s="266" t="s">
        <v>2933</v>
      </c>
      <c r="D178" s="417" t="s">
        <v>6230</v>
      </c>
      <c r="E178" s="417" t="s">
        <v>6230</v>
      </c>
      <c r="F178" s="201"/>
    </row>
    <row r="179" spans="1:6" ht="15.75">
      <c r="A179" s="266" t="s">
        <v>70</v>
      </c>
      <c r="B179" s="266" t="s">
        <v>6564</v>
      </c>
      <c r="C179" s="266" t="s">
        <v>2933</v>
      </c>
      <c r="D179" s="417" t="s">
        <v>6230</v>
      </c>
      <c r="E179" s="417" t="s">
        <v>6398</v>
      </c>
      <c r="F179" s="201"/>
    </row>
    <row r="180" spans="1:6" ht="15.75">
      <c r="A180" s="266" t="s">
        <v>70</v>
      </c>
      <c r="B180" s="266" t="s">
        <v>6565</v>
      </c>
      <c r="C180" s="266" t="s">
        <v>2933</v>
      </c>
      <c r="D180" s="417" t="s">
        <v>6230</v>
      </c>
      <c r="E180" s="417" t="s">
        <v>4913</v>
      </c>
      <c r="F180" s="201"/>
    </row>
    <row r="181" spans="1:6" ht="15.75">
      <c r="A181" s="266" t="s">
        <v>70</v>
      </c>
      <c r="B181" s="266" t="s">
        <v>6566</v>
      </c>
      <c r="C181" s="266" t="s">
        <v>2933</v>
      </c>
      <c r="D181" s="417" t="s">
        <v>6230</v>
      </c>
      <c r="E181" s="417" t="s">
        <v>6398</v>
      </c>
      <c r="F181" s="201"/>
    </row>
    <row r="182" spans="1:6" ht="15.75">
      <c r="A182" s="266" t="s">
        <v>70</v>
      </c>
      <c r="B182" s="266" t="s">
        <v>6567</v>
      </c>
      <c r="C182" s="266" t="s">
        <v>6568</v>
      </c>
      <c r="D182" s="417" t="s">
        <v>6230</v>
      </c>
      <c r="E182" s="417" t="s">
        <v>6398</v>
      </c>
      <c r="F182" s="201"/>
    </row>
    <row r="183" spans="1:6" ht="15.75">
      <c r="A183" s="266" t="s">
        <v>70</v>
      </c>
      <c r="B183" s="266" t="s">
        <v>6569</v>
      </c>
      <c r="C183" s="266" t="s">
        <v>6568</v>
      </c>
      <c r="D183" s="417" t="s">
        <v>6230</v>
      </c>
      <c r="E183" s="417" t="s">
        <v>6402</v>
      </c>
      <c r="F183" s="201"/>
    </row>
    <row r="184" spans="1:6" ht="15.75">
      <c r="A184" s="266" t="s">
        <v>70</v>
      </c>
      <c r="B184" s="266" t="s">
        <v>6570</v>
      </c>
      <c r="C184" s="266" t="s">
        <v>6568</v>
      </c>
      <c r="D184" s="417" t="s">
        <v>6230</v>
      </c>
      <c r="E184" s="417" t="s">
        <v>6402</v>
      </c>
      <c r="F184" s="201"/>
    </row>
    <row r="185" spans="1:6" ht="15.75">
      <c r="A185" s="266" t="s">
        <v>70</v>
      </c>
      <c r="B185" s="266" t="s">
        <v>6571</v>
      </c>
      <c r="C185" s="266" t="s">
        <v>6568</v>
      </c>
      <c r="D185" s="417" t="s">
        <v>5426</v>
      </c>
      <c r="E185" s="417" t="s">
        <v>4913</v>
      </c>
      <c r="F185" s="201"/>
    </row>
    <row r="186" spans="1:6" ht="15.75">
      <c r="A186" s="266" t="s">
        <v>70</v>
      </c>
      <c r="B186" s="266" t="s">
        <v>6572</v>
      </c>
      <c r="C186" s="266" t="s">
        <v>6573</v>
      </c>
      <c r="D186" s="417" t="s">
        <v>6230</v>
      </c>
      <c r="E186" s="417" t="s">
        <v>6230</v>
      </c>
      <c r="F186" s="201"/>
    </row>
    <row r="187" spans="1:6" ht="15.75">
      <c r="A187" s="266" t="s">
        <v>70</v>
      </c>
      <c r="B187" s="266" t="s">
        <v>6574</v>
      </c>
      <c r="C187" s="266" t="s">
        <v>6573</v>
      </c>
      <c r="D187" s="417" t="s">
        <v>6230</v>
      </c>
      <c r="E187" s="417" t="s">
        <v>6398</v>
      </c>
      <c r="F187" s="201"/>
    </row>
    <row r="188" spans="1:6" ht="15.75">
      <c r="A188" s="266" t="s">
        <v>70</v>
      </c>
      <c r="B188" s="266" t="s">
        <v>6575</v>
      </c>
      <c r="C188" s="266" t="s">
        <v>6573</v>
      </c>
      <c r="D188" s="417" t="s">
        <v>6230</v>
      </c>
      <c r="E188" s="417" t="s">
        <v>4913</v>
      </c>
      <c r="F188" s="201"/>
    </row>
    <row r="189" spans="1:6" ht="15.75">
      <c r="A189" s="266" t="s">
        <v>70</v>
      </c>
      <c r="B189" s="266" t="s">
        <v>6576</v>
      </c>
      <c r="C189" s="266" t="s">
        <v>6573</v>
      </c>
      <c r="D189" s="417" t="s">
        <v>6230</v>
      </c>
      <c r="E189" s="417" t="s">
        <v>6402</v>
      </c>
      <c r="F189" s="201"/>
    </row>
    <row r="190" spans="1:6" ht="15.75">
      <c r="A190" s="266" t="s">
        <v>70</v>
      </c>
      <c r="B190" s="266" t="s">
        <v>6577</v>
      </c>
      <c r="C190" s="266" t="s">
        <v>6573</v>
      </c>
      <c r="D190" s="417" t="s">
        <v>6230</v>
      </c>
      <c r="E190" s="417" t="s">
        <v>4913</v>
      </c>
      <c r="F190" s="201"/>
    </row>
    <row r="191" spans="1:6" ht="15.75">
      <c r="A191" s="266" t="s">
        <v>70</v>
      </c>
      <c r="B191" s="266" t="s">
        <v>6578</v>
      </c>
      <c r="C191" s="266" t="s">
        <v>6573</v>
      </c>
      <c r="D191" s="417" t="s">
        <v>6230</v>
      </c>
      <c r="E191" s="417" t="s">
        <v>4913</v>
      </c>
      <c r="F191" s="201"/>
    </row>
    <row r="192" spans="1:6" ht="15.75">
      <c r="A192" s="266" t="s">
        <v>70</v>
      </c>
      <c r="B192" s="266" t="s">
        <v>6579</v>
      </c>
      <c r="C192" s="266" t="s">
        <v>6580</v>
      </c>
      <c r="D192" s="417" t="s">
        <v>6230</v>
      </c>
      <c r="E192" s="417" t="s">
        <v>6398</v>
      </c>
      <c r="F192" s="201"/>
    </row>
    <row r="193" spans="1:6" ht="15.75">
      <c r="A193" s="266" t="s">
        <v>70</v>
      </c>
      <c r="B193" s="266" t="s">
        <v>6581</v>
      </c>
      <c r="C193" s="266" t="s">
        <v>6580</v>
      </c>
      <c r="D193" s="417" t="s">
        <v>6310</v>
      </c>
      <c r="E193" s="417" t="s">
        <v>6398</v>
      </c>
      <c r="F193" s="201"/>
    </row>
    <row r="194" spans="1:6" ht="15.75">
      <c r="A194" s="266" t="s">
        <v>70</v>
      </c>
      <c r="B194" s="266" t="s">
        <v>6582</v>
      </c>
      <c r="C194" s="266" t="s">
        <v>3189</v>
      </c>
      <c r="D194" s="417" t="s">
        <v>6230</v>
      </c>
      <c r="E194" s="417" t="s">
        <v>6398</v>
      </c>
      <c r="F194" s="201"/>
    </row>
    <row r="195" spans="1:6" ht="15.75">
      <c r="A195" s="266" t="s">
        <v>70</v>
      </c>
      <c r="B195" s="266" t="s">
        <v>6583</v>
      </c>
      <c r="C195" s="266" t="s">
        <v>3189</v>
      </c>
      <c r="D195" s="417" t="s">
        <v>6230</v>
      </c>
      <c r="E195" s="417" t="s">
        <v>6402</v>
      </c>
      <c r="F195" s="201"/>
    </row>
    <row r="196" spans="1:6" ht="15.75">
      <c r="A196" s="266" t="s">
        <v>70</v>
      </c>
      <c r="B196" s="266" t="s">
        <v>6584</v>
      </c>
      <c r="C196" s="266" t="s">
        <v>6585</v>
      </c>
      <c r="D196" s="417" t="s">
        <v>6230</v>
      </c>
      <c r="E196" s="417" t="s">
        <v>6402</v>
      </c>
      <c r="F196" s="201"/>
    </row>
    <row r="197" spans="1:6" ht="15.75">
      <c r="A197" s="266" t="s">
        <v>70</v>
      </c>
      <c r="B197" s="266" t="s">
        <v>6586</v>
      </c>
      <c r="C197" s="266" t="s">
        <v>6585</v>
      </c>
      <c r="D197" s="417" t="s">
        <v>6230</v>
      </c>
      <c r="E197" s="417" t="s">
        <v>6411</v>
      </c>
      <c r="F197" s="201"/>
    </row>
    <row r="198" spans="1:6" ht="15.75">
      <c r="A198" s="266" t="s">
        <v>70</v>
      </c>
      <c r="B198" s="266" t="s">
        <v>6587</v>
      </c>
      <c r="C198" s="266" t="s">
        <v>6585</v>
      </c>
      <c r="D198" s="417" t="s">
        <v>6230</v>
      </c>
      <c r="E198" s="417" t="s">
        <v>4913</v>
      </c>
      <c r="F198" s="201"/>
    </row>
    <row r="199" spans="1:6" ht="15.75">
      <c r="A199" s="266" t="s">
        <v>70</v>
      </c>
      <c r="B199" s="266" t="s">
        <v>6588</v>
      </c>
      <c r="C199" s="266" t="s">
        <v>6585</v>
      </c>
      <c r="D199" s="417" t="s">
        <v>6230</v>
      </c>
      <c r="E199" s="417" t="s">
        <v>6402</v>
      </c>
      <c r="F199" s="201"/>
    </row>
    <row r="200" spans="1:6" ht="15.75">
      <c r="A200" s="266" t="s">
        <v>70</v>
      </c>
      <c r="B200" s="266" t="s">
        <v>3167</v>
      </c>
      <c r="C200" s="266" t="s">
        <v>6585</v>
      </c>
      <c r="D200" s="417" t="s">
        <v>6230</v>
      </c>
      <c r="E200" s="417" t="s">
        <v>6398</v>
      </c>
      <c r="F200" s="201"/>
    </row>
    <row r="201" spans="1:6" ht="15.75">
      <c r="A201" s="266" t="s">
        <v>70</v>
      </c>
      <c r="B201" s="266" t="s">
        <v>6589</v>
      </c>
      <c r="C201" s="266" t="s">
        <v>6590</v>
      </c>
      <c r="D201" s="417" t="s">
        <v>6230</v>
      </c>
      <c r="E201" s="417" t="s">
        <v>6398</v>
      </c>
      <c r="F201" s="201"/>
    </row>
    <row r="202" spans="1:6" ht="15.75">
      <c r="A202" s="266" t="s">
        <v>70</v>
      </c>
      <c r="B202" s="266" t="s">
        <v>6591</v>
      </c>
      <c r="C202" s="266" t="s">
        <v>6590</v>
      </c>
      <c r="D202" s="417" t="s">
        <v>6230</v>
      </c>
      <c r="E202" s="417" t="s">
        <v>6398</v>
      </c>
      <c r="F202" s="201"/>
    </row>
    <row r="203" spans="1:6" ht="15.75">
      <c r="A203" s="266" t="s">
        <v>70</v>
      </c>
      <c r="B203" s="266" t="s">
        <v>6592</v>
      </c>
      <c r="C203" s="266" t="s">
        <v>6590</v>
      </c>
      <c r="D203" s="417" t="s">
        <v>6230</v>
      </c>
      <c r="E203" s="417" t="s">
        <v>6230</v>
      </c>
      <c r="F203" s="201"/>
    </row>
    <row r="204" spans="1:6" ht="15.75">
      <c r="A204" s="266" t="s">
        <v>70</v>
      </c>
      <c r="B204" s="266" t="s">
        <v>6593</v>
      </c>
      <c r="C204" s="266" t="s">
        <v>6594</v>
      </c>
      <c r="D204" s="417" t="s">
        <v>6230</v>
      </c>
      <c r="E204" s="417" t="s">
        <v>6398</v>
      </c>
      <c r="F204" s="201"/>
    </row>
    <row r="205" spans="1:6" ht="15.75">
      <c r="A205" s="266" t="s">
        <v>70</v>
      </c>
      <c r="B205" s="266" t="s">
        <v>6595</v>
      </c>
      <c r="C205" s="266" t="s">
        <v>6596</v>
      </c>
      <c r="D205" s="417" t="s">
        <v>6230</v>
      </c>
      <c r="E205" s="417" t="s">
        <v>6230</v>
      </c>
      <c r="F205" s="201"/>
    </row>
    <row r="206" spans="1:6" ht="15.75">
      <c r="A206" s="266" t="s">
        <v>70</v>
      </c>
      <c r="B206" s="266" t="s">
        <v>6597</v>
      </c>
      <c r="C206" s="266" t="s">
        <v>6596</v>
      </c>
      <c r="D206" s="417" t="s">
        <v>6230</v>
      </c>
      <c r="E206" s="417" t="s">
        <v>6398</v>
      </c>
      <c r="F206" s="201"/>
    </row>
    <row r="207" spans="1:6" ht="15.75">
      <c r="A207" s="266" t="s">
        <v>70</v>
      </c>
      <c r="B207" s="266" t="s">
        <v>6598</v>
      </c>
      <c r="C207" s="266" t="s">
        <v>6599</v>
      </c>
      <c r="D207" s="417" t="s">
        <v>6230</v>
      </c>
      <c r="E207" s="417" t="s">
        <v>6398</v>
      </c>
      <c r="F207" s="201"/>
    </row>
    <row r="208" spans="1:6" ht="15.75">
      <c r="A208" s="266" t="s">
        <v>70</v>
      </c>
      <c r="B208" s="266" t="s">
        <v>6600</v>
      </c>
      <c r="C208" s="266" t="s">
        <v>4047</v>
      </c>
      <c r="D208" s="417" t="s">
        <v>6230</v>
      </c>
      <c r="E208" s="417" t="s">
        <v>6398</v>
      </c>
      <c r="F208" s="201"/>
    </row>
    <row r="209" spans="1:6" ht="15.75">
      <c r="A209" s="266" t="s">
        <v>70</v>
      </c>
      <c r="B209" s="266" t="s">
        <v>6601</v>
      </c>
      <c r="C209" s="266" t="s">
        <v>4047</v>
      </c>
      <c r="D209" s="417" t="s">
        <v>6230</v>
      </c>
      <c r="E209" s="417" t="s">
        <v>6402</v>
      </c>
      <c r="F209" s="201"/>
    </row>
    <row r="210" spans="1:6" ht="15.75">
      <c r="A210" s="266" t="s">
        <v>70</v>
      </c>
      <c r="B210" s="266" t="s">
        <v>6602</v>
      </c>
      <c r="C210" s="266" t="s">
        <v>4047</v>
      </c>
      <c r="D210" s="417" t="s">
        <v>6230</v>
      </c>
      <c r="E210" s="417" t="s">
        <v>6230</v>
      </c>
      <c r="F210" s="201"/>
    </row>
    <row r="211" spans="1:6" ht="15.75">
      <c r="A211" s="266" t="s">
        <v>70</v>
      </c>
      <c r="B211" s="266" t="s">
        <v>6603</v>
      </c>
      <c r="C211" s="266" t="s">
        <v>4047</v>
      </c>
      <c r="D211" s="417" t="s">
        <v>6230</v>
      </c>
      <c r="E211" s="417" t="s">
        <v>6398</v>
      </c>
      <c r="F211" s="201"/>
    </row>
    <row r="212" spans="1:6" ht="15.75">
      <c r="A212" s="266" t="s">
        <v>70</v>
      </c>
      <c r="B212" s="266" t="s">
        <v>6604</v>
      </c>
      <c r="C212" s="266" t="s">
        <v>6605</v>
      </c>
      <c r="D212" s="417" t="s">
        <v>6230</v>
      </c>
      <c r="E212" s="417" t="s">
        <v>6411</v>
      </c>
      <c r="F212" s="201"/>
    </row>
    <row r="213" spans="1:6" ht="15.75">
      <c r="A213" s="266" t="s">
        <v>70</v>
      </c>
      <c r="B213" s="266" t="s">
        <v>2973</v>
      </c>
      <c r="C213" s="266" t="s">
        <v>2974</v>
      </c>
      <c r="D213" s="417" t="s">
        <v>6230</v>
      </c>
      <c r="E213" s="417" t="s">
        <v>6398</v>
      </c>
      <c r="F213" s="201"/>
    </row>
    <row r="214" spans="1:6" ht="15.75">
      <c r="A214" s="266" t="s">
        <v>70</v>
      </c>
      <c r="B214" s="266" t="s">
        <v>6606</v>
      </c>
      <c r="C214" s="266" t="s">
        <v>2974</v>
      </c>
      <c r="D214" s="417" t="s">
        <v>6230</v>
      </c>
      <c r="E214" s="417" t="s">
        <v>6402</v>
      </c>
      <c r="F214" s="201"/>
    </row>
    <row r="215" spans="1:6" ht="15.75">
      <c r="A215" s="266" t="s">
        <v>70</v>
      </c>
      <c r="B215" s="266" t="s">
        <v>6607</v>
      </c>
      <c r="C215" s="266" t="s">
        <v>2974</v>
      </c>
      <c r="D215" s="417" t="s">
        <v>6230</v>
      </c>
      <c r="E215" s="417" t="s">
        <v>6402</v>
      </c>
      <c r="F215" s="201"/>
    </row>
    <row r="216" spans="1:6" ht="15.75">
      <c r="A216" s="266" t="s">
        <v>70</v>
      </c>
      <c r="B216" s="266" t="s">
        <v>6608</v>
      </c>
      <c r="C216" s="266" t="s">
        <v>2974</v>
      </c>
      <c r="D216" s="417" t="s">
        <v>6230</v>
      </c>
      <c r="E216" s="417" t="s">
        <v>4913</v>
      </c>
      <c r="F216" s="201"/>
    </row>
    <row r="217" spans="1:6" ht="15.75">
      <c r="A217" s="266" t="s">
        <v>70</v>
      </c>
      <c r="B217" s="266" t="s">
        <v>6609</v>
      </c>
      <c r="C217" s="266" t="s">
        <v>2974</v>
      </c>
      <c r="D217" s="417" t="s">
        <v>6288</v>
      </c>
      <c r="E217" s="417" t="s">
        <v>6398</v>
      </c>
      <c r="F217" s="201"/>
    </row>
    <row r="218" spans="1:6" ht="15.75">
      <c r="A218" s="266" t="s">
        <v>70</v>
      </c>
      <c r="B218" s="266" t="s">
        <v>6610</v>
      </c>
      <c r="C218" s="266" t="s">
        <v>2974</v>
      </c>
      <c r="D218" s="417" t="s">
        <v>6230</v>
      </c>
      <c r="E218" s="417" t="s">
        <v>6398</v>
      </c>
      <c r="F218" s="201"/>
    </row>
    <row r="219" spans="1:6" ht="15.75">
      <c r="A219" s="266" t="s">
        <v>70</v>
      </c>
      <c r="B219" s="266" t="s">
        <v>6611</v>
      </c>
      <c r="C219" s="266" t="s">
        <v>2974</v>
      </c>
      <c r="D219" s="417" t="s">
        <v>6305</v>
      </c>
      <c r="E219" s="417" t="s">
        <v>6398</v>
      </c>
      <c r="F219" s="201"/>
    </row>
    <row r="220" spans="1:6" ht="15.75">
      <c r="A220" s="266" t="s">
        <v>70</v>
      </c>
      <c r="B220" s="266" t="s">
        <v>6612</v>
      </c>
      <c r="C220" s="266" t="s">
        <v>6613</v>
      </c>
      <c r="D220" s="417" t="s">
        <v>6230</v>
      </c>
      <c r="E220" s="417" t="s">
        <v>6398</v>
      </c>
      <c r="F220" s="201"/>
    </row>
    <row r="221" spans="1:6" ht="15.75">
      <c r="A221" s="266" t="s">
        <v>70</v>
      </c>
      <c r="B221" s="266" t="s">
        <v>6614</v>
      </c>
      <c r="C221" s="266" t="s">
        <v>6615</v>
      </c>
      <c r="D221" s="417" t="s">
        <v>6230</v>
      </c>
      <c r="E221" s="417" t="s">
        <v>6398</v>
      </c>
      <c r="F221" s="201"/>
    </row>
    <row r="222" spans="1:6" ht="15.75">
      <c r="A222" s="266" t="s">
        <v>70</v>
      </c>
      <c r="B222" s="266" t="s">
        <v>6616</v>
      </c>
      <c r="C222" s="266" t="s">
        <v>6615</v>
      </c>
      <c r="D222" s="417" t="s">
        <v>6230</v>
      </c>
      <c r="E222" s="417" t="s">
        <v>4913</v>
      </c>
      <c r="F222" s="201"/>
    </row>
    <row r="223" spans="1:6" ht="15.75">
      <c r="A223" s="266" t="s">
        <v>70</v>
      </c>
      <c r="B223" s="266" t="s">
        <v>6617</v>
      </c>
      <c r="C223" s="266" t="s">
        <v>6615</v>
      </c>
      <c r="D223" s="417" t="s">
        <v>6230</v>
      </c>
      <c r="E223" s="417" t="s">
        <v>4913</v>
      </c>
      <c r="F223" s="201"/>
    </row>
    <row r="224" spans="1:6" ht="15.75">
      <c r="A224" s="266" t="s">
        <v>70</v>
      </c>
      <c r="B224" s="266" t="s">
        <v>6618</v>
      </c>
      <c r="C224" s="266" t="s">
        <v>6615</v>
      </c>
      <c r="D224" s="417" t="s">
        <v>6230</v>
      </c>
      <c r="E224" s="417" t="s">
        <v>6398</v>
      </c>
      <c r="F224" s="201"/>
    </row>
    <row r="225" spans="1:6" ht="15.75">
      <c r="A225" s="266" t="s">
        <v>70</v>
      </c>
      <c r="B225" s="266" t="s">
        <v>6619</v>
      </c>
      <c r="C225" s="266" t="s">
        <v>4052</v>
      </c>
      <c r="D225" s="417" t="s">
        <v>6230</v>
      </c>
      <c r="E225" s="417" t="s">
        <v>6398</v>
      </c>
      <c r="F225" s="201"/>
    </row>
    <row r="226" spans="1:6" ht="15.75">
      <c r="A226" s="266" t="s">
        <v>70</v>
      </c>
      <c r="B226" s="266" t="s">
        <v>6620</v>
      </c>
      <c r="C226" s="266" t="s">
        <v>4052</v>
      </c>
      <c r="D226" s="417" t="s">
        <v>6230</v>
      </c>
      <c r="E226" s="417" t="s">
        <v>6398</v>
      </c>
      <c r="F226" s="201"/>
    </row>
    <row r="227" spans="1:6" ht="15.75">
      <c r="A227" s="266" t="s">
        <v>70</v>
      </c>
      <c r="B227" s="266" t="s">
        <v>4051</v>
      </c>
      <c r="C227" s="266" t="s">
        <v>4052</v>
      </c>
      <c r="D227" s="417" t="s">
        <v>6230</v>
      </c>
      <c r="E227" s="417" t="s">
        <v>6398</v>
      </c>
      <c r="F227" s="201"/>
    </row>
    <row r="228" spans="1:6" ht="15.75">
      <c r="A228" s="266" t="s">
        <v>70</v>
      </c>
      <c r="B228" s="266" t="s">
        <v>6621</v>
      </c>
      <c r="C228" s="266" t="s">
        <v>6622</v>
      </c>
      <c r="D228" s="417" t="s">
        <v>6230</v>
      </c>
      <c r="E228" s="417" t="s">
        <v>4913</v>
      </c>
      <c r="F228" s="201"/>
    </row>
    <row r="229" spans="1:6" ht="15.75">
      <c r="A229" s="266" t="s">
        <v>71</v>
      </c>
      <c r="B229" s="266" t="s">
        <v>6623</v>
      </c>
      <c r="C229" s="266" t="s">
        <v>2933</v>
      </c>
      <c r="D229" s="417" t="s">
        <v>6230</v>
      </c>
      <c r="E229" s="417" t="s">
        <v>6411</v>
      </c>
      <c r="F229" s="201"/>
    </row>
    <row r="230" spans="1:6" ht="15.75">
      <c r="A230" s="266" t="s">
        <v>71</v>
      </c>
      <c r="B230" s="266" t="s">
        <v>6624</v>
      </c>
      <c r="C230" s="266" t="s">
        <v>2933</v>
      </c>
      <c r="D230" s="417" t="s">
        <v>6230</v>
      </c>
      <c r="E230" s="417" t="s">
        <v>6230</v>
      </c>
      <c r="F230" s="201"/>
    </row>
    <row r="231" spans="1:6" ht="15.75">
      <c r="A231" s="266" t="s">
        <v>71</v>
      </c>
      <c r="B231" s="266" t="s">
        <v>6625</v>
      </c>
      <c r="C231" s="266" t="s">
        <v>2933</v>
      </c>
      <c r="D231" s="417" t="s">
        <v>6230</v>
      </c>
      <c r="E231" s="417" t="s">
        <v>6398</v>
      </c>
      <c r="F231" s="201"/>
    </row>
    <row r="232" spans="1:6" ht="15.75">
      <c r="A232" s="266" t="s">
        <v>71</v>
      </c>
      <c r="B232" s="266" t="s">
        <v>6626</v>
      </c>
      <c r="C232" s="266" t="s">
        <v>2933</v>
      </c>
      <c r="D232" s="417" t="s">
        <v>6230</v>
      </c>
      <c r="E232" s="417" t="s">
        <v>6402</v>
      </c>
      <c r="F232" s="201"/>
    </row>
    <row r="233" spans="1:6" ht="15.75">
      <c r="A233" s="266" t="s">
        <v>71</v>
      </c>
      <c r="B233" s="266" t="s">
        <v>6627</v>
      </c>
      <c r="C233" s="266" t="s">
        <v>2933</v>
      </c>
      <c r="D233" s="417" t="s">
        <v>6230</v>
      </c>
      <c r="E233" s="417" t="s">
        <v>4913</v>
      </c>
      <c r="F233" s="201"/>
    </row>
    <row r="234" spans="1:6" ht="15.75">
      <c r="A234" s="266" t="s">
        <v>71</v>
      </c>
      <c r="B234" s="266" t="s">
        <v>6628</v>
      </c>
      <c r="C234" s="266" t="s">
        <v>2933</v>
      </c>
      <c r="D234" s="417" t="s">
        <v>6230</v>
      </c>
      <c r="E234" s="417" t="s">
        <v>4913</v>
      </c>
      <c r="F234" s="201"/>
    </row>
    <row r="235" spans="1:6" ht="15.75">
      <c r="A235" s="266" t="s">
        <v>71</v>
      </c>
      <c r="B235" s="266" t="s">
        <v>6629</v>
      </c>
      <c r="C235" s="266" t="s">
        <v>2933</v>
      </c>
      <c r="D235" s="417" t="s">
        <v>6230</v>
      </c>
      <c r="E235" s="417" t="s">
        <v>6398</v>
      </c>
      <c r="F235" s="201"/>
    </row>
    <row r="236" spans="1:6" ht="15.75">
      <c r="A236" s="266" t="s">
        <v>71</v>
      </c>
      <c r="B236" s="266" t="s">
        <v>6630</v>
      </c>
      <c r="C236" s="266" t="s">
        <v>2933</v>
      </c>
      <c r="D236" s="417" t="s">
        <v>6288</v>
      </c>
      <c r="E236" s="417" t="s">
        <v>6398</v>
      </c>
      <c r="F236" s="201"/>
    </row>
    <row r="237" spans="1:6" ht="15.75">
      <c r="A237" s="266" t="s">
        <v>71</v>
      </c>
      <c r="B237" s="266" t="s">
        <v>6631</v>
      </c>
      <c r="C237" s="266" t="s">
        <v>2933</v>
      </c>
      <c r="D237" s="417" t="s">
        <v>6230</v>
      </c>
      <c r="E237" s="417" t="s">
        <v>4913</v>
      </c>
      <c r="F237" s="201"/>
    </row>
    <row r="238" spans="1:6" ht="15.75">
      <c r="A238" s="266" t="s">
        <v>71</v>
      </c>
      <c r="B238" s="266" t="s">
        <v>6632</v>
      </c>
      <c r="C238" s="266" t="s">
        <v>2933</v>
      </c>
      <c r="D238" s="417" t="s">
        <v>6230</v>
      </c>
      <c r="E238" s="417" t="s">
        <v>4913</v>
      </c>
      <c r="F238" s="201"/>
    </row>
    <row r="239" spans="1:6" ht="15.75">
      <c r="A239" s="266" t="s">
        <v>71</v>
      </c>
      <c r="B239" s="266" t="s">
        <v>6633</v>
      </c>
      <c r="C239" s="266" t="s">
        <v>2933</v>
      </c>
      <c r="D239" s="417" t="s">
        <v>6424</v>
      </c>
      <c r="E239" s="417" t="s">
        <v>6398</v>
      </c>
      <c r="F239" s="201"/>
    </row>
    <row r="240" spans="1:6" ht="15.75">
      <c r="A240" s="266" t="s">
        <v>71</v>
      </c>
      <c r="B240" s="266" t="s">
        <v>6634</v>
      </c>
      <c r="C240" s="266" t="s">
        <v>2933</v>
      </c>
      <c r="D240" s="417" t="s">
        <v>6230</v>
      </c>
      <c r="E240" s="417" t="s">
        <v>6398</v>
      </c>
      <c r="F240" s="201"/>
    </row>
    <row r="241" spans="1:6" ht="15.75">
      <c r="A241" s="266" t="s">
        <v>71</v>
      </c>
      <c r="B241" s="266" t="s">
        <v>6635</v>
      </c>
      <c r="C241" s="266" t="s">
        <v>2933</v>
      </c>
      <c r="D241" s="417" t="s">
        <v>6230</v>
      </c>
      <c r="E241" s="417" t="s">
        <v>4913</v>
      </c>
      <c r="F241" s="201"/>
    </row>
    <row r="242" spans="1:6" ht="15.75">
      <c r="A242" s="266" t="s">
        <v>71</v>
      </c>
      <c r="B242" s="266" t="s">
        <v>6636</v>
      </c>
      <c r="C242" s="266" t="s">
        <v>2933</v>
      </c>
      <c r="D242" s="417" t="s">
        <v>6230</v>
      </c>
      <c r="E242" s="417" t="s">
        <v>6398</v>
      </c>
      <c r="F242" s="201"/>
    </row>
    <row r="243" spans="1:6" ht="15.75">
      <c r="A243" s="266" t="s">
        <v>71</v>
      </c>
      <c r="B243" s="266" t="s">
        <v>6637</v>
      </c>
      <c r="C243" s="266" t="s">
        <v>2933</v>
      </c>
      <c r="D243" s="417" t="s">
        <v>6230</v>
      </c>
      <c r="E243" s="417" t="s">
        <v>6398</v>
      </c>
      <c r="F243" s="201"/>
    </row>
    <row r="244" spans="1:6" ht="15.75">
      <c r="A244" s="266" t="s">
        <v>71</v>
      </c>
      <c r="B244" s="266" t="s">
        <v>6638</v>
      </c>
      <c r="C244" s="266" t="s">
        <v>2933</v>
      </c>
      <c r="D244" s="417" t="s">
        <v>6230</v>
      </c>
      <c r="E244" s="417" t="s">
        <v>4913</v>
      </c>
      <c r="F244" s="201"/>
    </row>
    <row r="245" spans="1:6" ht="15.75">
      <c r="A245" s="266" t="s">
        <v>71</v>
      </c>
      <c r="B245" s="266" t="s">
        <v>6639</v>
      </c>
      <c r="C245" s="266" t="s">
        <v>2933</v>
      </c>
      <c r="D245" s="417" t="s">
        <v>6230</v>
      </c>
      <c r="E245" s="417" t="s">
        <v>6230</v>
      </c>
      <c r="F245" s="201"/>
    </row>
    <row r="246" spans="1:6" ht="15.75">
      <c r="A246" s="266" t="s">
        <v>71</v>
      </c>
      <c r="B246" s="266" t="s">
        <v>6640</v>
      </c>
      <c r="C246" s="266" t="s">
        <v>2933</v>
      </c>
      <c r="D246" s="417" t="s">
        <v>6230</v>
      </c>
      <c r="E246" s="417" t="s">
        <v>6398</v>
      </c>
      <c r="F246" s="201"/>
    </row>
    <row r="247" spans="1:6" ht="15.75">
      <c r="A247" s="266" t="s">
        <v>71</v>
      </c>
      <c r="B247" s="266" t="s">
        <v>6641</v>
      </c>
      <c r="C247" s="266" t="s">
        <v>2933</v>
      </c>
      <c r="D247" s="417" t="s">
        <v>6230</v>
      </c>
      <c r="E247" s="417" t="s">
        <v>6398</v>
      </c>
      <c r="F247" s="201"/>
    </row>
    <row r="248" spans="1:6" ht="15.75">
      <c r="A248" s="266" t="s">
        <v>71</v>
      </c>
      <c r="B248" s="266" t="s">
        <v>6642</v>
      </c>
      <c r="C248" s="266" t="s">
        <v>2933</v>
      </c>
      <c r="D248" s="417" t="s">
        <v>6305</v>
      </c>
      <c r="E248" s="417" t="s">
        <v>4913</v>
      </c>
      <c r="F248" s="201"/>
    </row>
    <row r="249" spans="1:6" ht="15.75">
      <c r="A249" s="266" t="s">
        <v>71</v>
      </c>
      <c r="B249" s="266" t="s">
        <v>6643</v>
      </c>
      <c r="C249" s="266" t="s">
        <v>2933</v>
      </c>
      <c r="D249" s="417" t="s">
        <v>6230</v>
      </c>
      <c r="E249" s="417" t="s">
        <v>6398</v>
      </c>
      <c r="F249" s="201"/>
    </row>
    <row r="250" spans="1:6" ht="15.75">
      <c r="A250" s="266" t="s">
        <v>71</v>
      </c>
      <c r="B250" s="266" t="s">
        <v>6644</v>
      </c>
      <c r="C250" s="266" t="s">
        <v>2933</v>
      </c>
      <c r="D250" s="417" t="s">
        <v>6230</v>
      </c>
      <c r="E250" s="417" t="s">
        <v>6398</v>
      </c>
      <c r="F250" s="201"/>
    </row>
    <row r="251" spans="1:6" ht="15.75">
      <c r="A251" s="266" t="s">
        <v>71</v>
      </c>
      <c r="B251" s="266" t="s">
        <v>6645</v>
      </c>
      <c r="C251" s="266" t="s">
        <v>2933</v>
      </c>
      <c r="D251" s="417" t="s">
        <v>6230</v>
      </c>
      <c r="E251" s="417" t="s">
        <v>4913</v>
      </c>
      <c r="F251" s="201"/>
    </row>
    <row r="252" spans="1:6" ht="15.75">
      <c r="A252" s="266" t="s">
        <v>71</v>
      </c>
      <c r="B252" s="266" t="s">
        <v>6646</v>
      </c>
      <c r="C252" s="266" t="s">
        <v>2933</v>
      </c>
      <c r="D252" s="417" t="s">
        <v>6230</v>
      </c>
      <c r="E252" s="417" t="s">
        <v>6398</v>
      </c>
      <c r="F252" s="201"/>
    </row>
    <row r="253" spans="1:6" ht="15.75">
      <c r="A253" s="266" t="s">
        <v>71</v>
      </c>
      <c r="B253" s="266" t="s">
        <v>6647</v>
      </c>
      <c r="C253" s="266" t="s">
        <v>2933</v>
      </c>
      <c r="D253" s="417" t="s">
        <v>6230</v>
      </c>
      <c r="E253" s="417" t="s">
        <v>6398</v>
      </c>
      <c r="F253" s="201"/>
    </row>
    <row r="254" spans="1:6" ht="15.75">
      <c r="A254" s="266" t="s">
        <v>71</v>
      </c>
      <c r="B254" s="266" t="s">
        <v>6648</v>
      </c>
      <c r="C254" s="266" t="s">
        <v>3986</v>
      </c>
      <c r="D254" s="417" t="s">
        <v>6310</v>
      </c>
      <c r="E254" s="417" t="s">
        <v>6411</v>
      </c>
      <c r="F254" s="201"/>
    </row>
    <row r="255" spans="1:6" ht="15.75">
      <c r="A255" s="266" t="s">
        <v>71</v>
      </c>
      <c r="B255" s="266" t="s">
        <v>4054</v>
      </c>
      <c r="C255" s="266" t="s">
        <v>3986</v>
      </c>
      <c r="D255" s="417" t="s">
        <v>6230</v>
      </c>
      <c r="E255" s="417" t="s">
        <v>6402</v>
      </c>
      <c r="F255" s="201"/>
    </row>
    <row r="256" spans="1:6" ht="15.75">
      <c r="A256" s="266" t="s">
        <v>71</v>
      </c>
      <c r="B256" s="266" t="s">
        <v>6649</v>
      </c>
      <c r="C256" s="266" t="s">
        <v>3986</v>
      </c>
      <c r="D256" s="417" t="s">
        <v>6230</v>
      </c>
      <c r="E256" s="417" t="s">
        <v>6398</v>
      </c>
      <c r="F256" s="201"/>
    </row>
    <row r="257" spans="1:6" ht="15.75">
      <c r="A257" s="266" t="s">
        <v>71</v>
      </c>
      <c r="B257" s="266" t="s">
        <v>4057</v>
      </c>
      <c r="C257" s="266" t="s">
        <v>3986</v>
      </c>
      <c r="D257" s="417" t="s">
        <v>6297</v>
      </c>
      <c r="E257" s="417" t="s">
        <v>6411</v>
      </c>
      <c r="F257" s="201"/>
    </row>
    <row r="258" spans="1:6" ht="15.75">
      <c r="A258" s="266" t="s">
        <v>71</v>
      </c>
      <c r="B258" s="266" t="s">
        <v>6650</v>
      </c>
      <c r="C258" s="266" t="s">
        <v>3986</v>
      </c>
      <c r="D258" s="417" t="s">
        <v>6230</v>
      </c>
      <c r="E258" s="417" t="s">
        <v>6398</v>
      </c>
      <c r="F258" s="201"/>
    </row>
    <row r="259" spans="1:6" ht="15.75">
      <c r="A259" s="266" t="s">
        <v>71</v>
      </c>
      <c r="B259" s="266" t="s">
        <v>6651</v>
      </c>
      <c r="C259" s="266" t="s">
        <v>3986</v>
      </c>
      <c r="D259" s="417" t="s">
        <v>6310</v>
      </c>
      <c r="E259" s="417" t="s">
        <v>4913</v>
      </c>
      <c r="F259" s="201"/>
    </row>
    <row r="260" spans="1:6" ht="15.75">
      <c r="A260" s="266" t="s">
        <v>71</v>
      </c>
      <c r="B260" s="266" t="s">
        <v>6652</v>
      </c>
      <c r="C260" s="266" t="s">
        <v>3986</v>
      </c>
      <c r="D260" s="417" t="s">
        <v>6373</v>
      </c>
      <c r="E260" s="417" t="s">
        <v>6402</v>
      </c>
      <c r="F260" s="201"/>
    </row>
    <row r="261" spans="1:6" ht="15.75">
      <c r="A261" s="266" t="s">
        <v>71</v>
      </c>
      <c r="B261" s="266" t="s">
        <v>6653</v>
      </c>
      <c r="C261" s="266" t="s">
        <v>3986</v>
      </c>
      <c r="D261" s="417" t="s">
        <v>6305</v>
      </c>
      <c r="E261" s="417" t="s">
        <v>4913</v>
      </c>
      <c r="F261" s="201"/>
    </row>
    <row r="262" spans="1:6" ht="15.75">
      <c r="A262" s="266" t="s">
        <v>71</v>
      </c>
      <c r="B262" s="266" t="s">
        <v>6654</v>
      </c>
      <c r="C262" s="266" t="s">
        <v>3986</v>
      </c>
      <c r="D262" s="417" t="s">
        <v>6230</v>
      </c>
      <c r="E262" s="417" t="s">
        <v>6398</v>
      </c>
      <c r="F262" s="201"/>
    </row>
    <row r="263" spans="1:6" ht="15.75">
      <c r="A263" s="266" t="s">
        <v>71</v>
      </c>
      <c r="B263" s="266" t="s">
        <v>6655</v>
      </c>
      <c r="C263" s="266" t="s">
        <v>3986</v>
      </c>
      <c r="D263" s="417" t="s">
        <v>6230</v>
      </c>
      <c r="E263" s="417" t="s">
        <v>4913</v>
      </c>
      <c r="F263" s="201"/>
    </row>
    <row r="264" spans="1:6" ht="15.75">
      <c r="A264" s="266" t="s">
        <v>71</v>
      </c>
      <c r="B264" s="266" t="s">
        <v>6656</v>
      </c>
      <c r="C264" s="266" t="s">
        <v>3986</v>
      </c>
      <c r="D264" s="417" t="s">
        <v>6230</v>
      </c>
      <c r="E264" s="417" t="s">
        <v>4913</v>
      </c>
      <c r="F264" s="201"/>
    </row>
    <row r="265" spans="1:6" ht="15.75">
      <c r="A265" s="266" t="s">
        <v>71</v>
      </c>
      <c r="B265" s="266" t="s">
        <v>6657</v>
      </c>
      <c r="C265" s="266" t="s">
        <v>3986</v>
      </c>
      <c r="D265" s="417" t="s">
        <v>6299</v>
      </c>
      <c r="E265" s="417" t="s">
        <v>4913</v>
      </c>
      <c r="F265" s="201"/>
    </row>
    <row r="266" spans="1:6" ht="15.75">
      <c r="A266" s="266" t="s">
        <v>71</v>
      </c>
      <c r="B266" s="266" t="s">
        <v>6658</v>
      </c>
      <c r="C266" s="266" t="s">
        <v>3986</v>
      </c>
      <c r="D266" s="417" t="s">
        <v>6297</v>
      </c>
      <c r="E266" s="417" t="s">
        <v>6398</v>
      </c>
      <c r="F266" s="201"/>
    </row>
    <row r="267" spans="1:6" ht="15.75">
      <c r="A267" s="266" t="s">
        <v>71</v>
      </c>
      <c r="B267" s="266" t="s">
        <v>6659</v>
      </c>
      <c r="C267" s="266" t="s">
        <v>3986</v>
      </c>
      <c r="D267" s="417" t="s">
        <v>6230</v>
      </c>
      <c r="E267" s="417" t="s">
        <v>6402</v>
      </c>
      <c r="F267" s="201"/>
    </row>
    <row r="268" spans="1:6" ht="15.75">
      <c r="A268" s="266" t="s">
        <v>71</v>
      </c>
      <c r="B268" s="266" t="s">
        <v>6660</v>
      </c>
      <c r="C268" s="266" t="s">
        <v>3986</v>
      </c>
      <c r="D268" s="417" t="s">
        <v>6297</v>
      </c>
      <c r="E268" s="417" t="s">
        <v>6398</v>
      </c>
      <c r="F268" s="201"/>
    </row>
    <row r="269" spans="1:6" ht="15.75">
      <c r="A269" s="266" t="s">
        <v>71</v>
      </c>
      <c r="B269" s="266" t="s">
        <v>6661</v>
      </c>
      <c r="C269" s="266" t="s">
        <v>3986</v>
      </c>
      <c r="D269" s="417" t="s">
        <v>6424</v>
      </c>
      <c r="E269" s="417" t="s">
        <v>6411</v>
      </c>
      <c r="F269" s="201"/>
    </row>
    <row r="270" spans="1:6" ht="15.75">
      <c r="A270" s="266" t="s">
        <v>71</v>
      </c>
      <c r="B270" s="266" t="s">
        <v>6662</v>
      </c>
      <c r="C270" s="266" t="s">
        <v>3986</v>
      </c>
      <c r="D270" s="417" t="s">
        <v>6230</v>
      </c>
      <c r="E270" s="417" t="s">
        <v>4913</v>
      </c>
      <c r="F270" s="201"/>
    </row>
    <row r="271" spans="1:6" ht="15.75">
      <c r="A271" s="266" t="s">
        <v>71</v>
      </c>
      <c r="B271" s="266" t="s">
        <v>6663</v>
      </c>
      <c r="C271" s="266" t="s">
        <v>3986</v>
      </c>
      <c r="D271" s="417" t="s">
        <v>6288</v>
      </c>
      <c r="E271" s="417" t="s">
        <v>6398</v>
      </c>
      <c r="F271" s="201"/>
    </row>
    <row r="272" spans="1:6" ht="15.75">
      <c r="A272" s="266" t="s">
        <v>71</v>
      </c>
      <c r="B272" s="266" t="s">
        <v>6664</v>
      </c>
      <c r="C272" s="266" t="s">
        <v>3986</v>
      </c>
      <c r="D272" s="417" t="s">
        <v>6230</v>
      </c>
      <c r="E272" s="417" t="s">
        <v>4913</v>
      </c>
      <c r="F272" s="201"/>
    </row>
    <row r="273" spans="1:6" ht="15.75">
      <c r="A273" s="266" t="s">
        <v>71</v>
      </c>
      <c r="B273" s="266" t="s">
        <v>6665</v>
      </c>
      <c r="C273" s="266" t="s">
        <v>3986</v>
      </c>
      <c r="D273" s="417" t="s">
        <v>6230</v>
      </c>
      <c r="E273" s="417" t="s">
        <v>4913</v>
      </c>
      <c r="F273" s="201"/>
    </row>
    <row r="274" spans="1:6" ht="15.75">
      <c r="A274" s="266" t="s">
        <v>71</v>
      </c>
      <c r="B274" s="266" t="s">
        <v>6666</v>
      </c>
      <c r="C274" s="266" t="s">
        <v>3986</v>
      </c>
      <c r="D274" s="417" t="s">
        <v>6297</v>
      </c>
      <c r="E274" s="417" t="s">
        <v>6398</v>
      </c>
      <c r="F274" s="201"/>
    </row>
    <row r="275" spans="1:6" ht="15.75">
      <c r="A275" s="266" t="s">
        <v>71</v>
      </c>
      <c r="B275" s="266" t="s">
        <v>6667</v>
      </c>
      <c r="C275" s="266" t="s">
        <v>3986</v>
      </c>
      <c r="D275" s="417" t="s">
        <v>6230</v>
      </c>
      <c r="E275" s="417" t="s">
        <v>6411</v>
      </c>
      <c r="F275" s="201"/>
    </row>
    <row r="276" spans="1:6" ht="15.75">
      <c r="A276" s="266" t="s">
        <v>71</v>
      </c>
      <c r="B276" s="266" t="s">
        <v>6668</v>
      </c>
      <c r="C276" s="266" t="s">
        <v>3986</v>
      </c>
      <c r="D276" s="417" t="s">
        <v>6230</v>
      </c>
      <c r="E276" s="417" t="s">
        <v>6398</v>
      </c>
      <c r="F276" s="201"/>
    </row>
    <row r="277" spans="1:6" ht="15.75">
      <c r="A277" s="266" t="s">
        <v>71</v>
      </c>
      <c r="B277" s="266" t="s">
        <v>6669</v>
      </c>
      <c r="C277" s="266" t="s">
        <v>3273</v>
      </c>
      <c r="D277" s="417" t="s">
        <v>6230</v>
      </c>
      <c r="E277" s="417" t="s">
        <v>4913</v>
      </c>
      <c r="F277" s="201"/>
    </row>
    <row r="278" spans="1:6" ht="15.75">
      <c r="A278" s="266" t="s">
        <v>71</v>
      </c>
      <c r="B278" s="266" t="s">
        <v>6670</v>
      </c>
      <c r="C278" s="266" t="s">
        <v>3273</v>
      </c>
      <c r="D278" s="417" t="s">
        <v>6297</v>
      </c>
      <c r="E278" s="417" t="s">
        <v>6398</v>
      </c>
      <c r="F278" s="201"/>
    </row>
    <row r="279" spans="1:6" ht="15.75">
      <c r="A279" s="266" t="s">
        <v>71</v>
      </c>
      <c r="B279" s="266" t="s">
        <v>6671</v>
      </c>
      <c r="C279" s="266" t="s">
        <v>3273</v>
      </c>
      <c r="D279" s="417" t="s">
        <v>6672</v>
      </c>
      <c r="E279" s="417" t="s">
        <v>6398</v>
      </c>
      <c r="F279" s="201"/>
    </row>
    <row r="280" spans="1:6" ht="15.75">
      <c r="A280" s="266" t="s">
        <v>71</v>
      </c>
      <c r="B280" s="266" t="s">
        <v>6673</v>
      </c>
      <c r="C280" s="266" t="s">
        <v>3273</v>
      </c>
      <c r="D280" s="417" t="s">
        <v>6230</v>
      </c>
      <c r="E280" s="417" t="s">
        <v>6398</v>
      </c>
      <c r="F280" s="201"/>
    </row>
    <row r="281" spans="1:6" ht="15.75">
      <c r="A281" s="266" t="s">
        <v>71</v>
      </c>
      <c r="B281" s="266" t="s">
        <v>6674</v>
      </c>
      <c r="C281" s="266" t="s">
        <v>3273</v>
      </c>
      <c r="D281" s="417" t="s">
        <v>6230</v>
      </c>
      <c r="E281" s="417" t="s">
        <v>6402</v>
      </c>
      <c r="F281" s="201"/>
    </row>
    <row r="282" spans="1:6" ht="15.75">
      <c r="A282" s="266" t="s">
        <v>71</v>
      </c>
      <c r="B282" s="266" t="s">
        <v>6675</v>
      </c>
      <c r="C282" s="266" t="s">
        <v>3329</v>
      </c>
      <c r="D282" s="417" t="s">
        <v>6230</v>
      </c>
      <c r="E282" s="417" t="s">
        <v>6398</v>
      </c>
      <c r="F282" s="201"/>
    </row>
    <row r="283" spans="1:6" ht="15.75">
      <c r="A283" s="266" t="s">
        <v>71</v>
      </c>
      <c r="B283" s="266" t="s">
        <v>6676</v>
      </c>
      <c r="C283" s="266" t="s">
        <v>3329</v>
      </c>
      <c r="D283" s="417" t="s">
        <v>6230</v>
      </c>
      <c r="E283" s="417" t="s">
        <v>4913</v>
      </c>
      <c r="F283" s="201"/>
    </row>
    <row r="284" spans="1:6" ht="15.75">
      <c r="A284" s="266" t="s">
        <v>71</v>
      </c>
      <c r="B284" s="266" t="s">
        <v>6677</v>
      </c>
      <c r="C284" s="266" t="s">
        <v>3329</v>
      </c>
      <c r="D284" s="417" t="s">
        <v>6230</v>
      </c>
      <c r="E284" s="417" t="s">
        <v>6402</v>
      </c>
      <c r="F284" s="201"/>
    </row>
    <row r="285" spans="1:6" ht="15.75">
      <c r="A285" s="266" t="s">
        <v>71</v>
      </c>
      <c r="B285" s="266" t="s">
        <v>6678</v>
      </c>
      <c r="C285" s="266" t="s">
        <v>3329</v>
      </c>
      <c r="D285" s="417" t="s">
        <v>6230</v>
      </c>
      <c r="E285" s="417" t="s">
        <v>6398</v>
      </c>
      <c r="F285" s="201"/>
    </row>
    <row r="286" spans="1:6" ht="15.75">
      <c r="A286" s="266" t="s">
        <v>71</v>
      </c>
      <c r="B286" s="266" t="s">
        <v>6679</v>
      </c>
      <c r="C286" s="266" t="s">
        <v>3329</v>
      </c>
      <c r="D286" s="417" t="s">
        <v>6230</v>
      </c>
      <c r="E286" s="417" t="s">
        <v>4913</v>
      </c>
      <c r="F286" s="201"/>
    </row>
    <row r="287" spans="1:6" ht="15.75">
      <c r="A287" s="266" t="s">
        <v>71</v>
      </c>
      <c r="B287" s="266" t="s">
        <v>6680</v>
      </c>
      <c r="C287" s="266" t="s">
        <v>3329</v>
      </c>
      <c r="D287" s="417" t="s">
        <v>6230</v>
      </c>
      <c r="E287" s="417" t="s">
        <v>4913</v>
      </c>
      <c r="F287" s="201"/>
    </row>
    <row r="288" spans="1:6" ht="15.75">
      <c r="A288" s="266" t="s">
        <v>71</v>
      </c>
      <c r="B288" s="266" t="s">
        <v>6681</v>
      </c>
      <c r="C288" s="266" t="s">
        <v>3329</v>
      </c>
      <c r="D288" s="417" t="s">
        <v>6230</v>
      </c>
      <c r="E288" s="417" t="s">
        <v>6398</v>
      </c>
      <c r="F288" s="201"/>
    </row>
    <row r="289" spans="1:6" ht="15.75">
      <c r="A289" s="266" t="s">
        <v>71</v>
      </c>
      <c r="B289" s="266" t="s">
        <v>6682</v>
      </c>
      <c r="C289" s="266" t="s">
        <v>3329</v>
      </c>
      <c r="D289" s="417" t="s">
        <v>6297</v>
      </c>
      <c r="E289" s="417" t="s">
        <v>6398</v>
      </c>
      <c r="F289" s="201"/>
    </row>
    <row r="290" spans="1:6" ht="15.75">
      <c r="A290" s="266" t="s">
        <v>71</v>
      </c>
      <c r="B290" s="266" t="s">
        <v>6683</v>
      </c>
      <c r="C290" s="266" t="s">
        <v>3162</v>
      </c>
      <c r="D290" s="417" t="s">
        <v>6230</v>
      </c>
      <c r="E290" s="417" t="s">
        <v>6402</v>
      </c>
      <c r="F290" s="201"/>
    </row>
    <row r="291" spans="1:6" ht="15.75">
      <c r="A291" s="266" t="s">
        <v>71</v>
      </c>
      <c r="B291" s="266" t="s">
        <v>6684</v>
      </c>
      <c r="C291" s="266" t="s">
        <v>3162</v>
      </c>
      <c r="D291" s="417" t="s">
        <v>6297</v>
      </c>
      <c r="E291" s="417" t="s">
        <v>6398</v>
      </c>
      <c r="F291" s="201"/>
    </row>
    <row r="292" spans="1:6" ht="15.75">
      <c r="A292" s="266" t="s">
        <v>71</v>
      </c>
      <c r="B292" s="266" t="s">
        <v>6685</v>
      </c>
      <c r="C292" s="266" t="s">
        <v>3162</v>
      </c>
      <c r="D292" s="417" t="s">
        <v>6230</v>
      </c>
      <c r="E292" s="417" t="s">
        <v>6398</v>
      </c>
      <c r="F292" s="201"/>
    </row>
    <row r="293" spans="1:6" ht="15.75">
      <c r="A293" s="266" t="s">
        <v>71</v>
      </c>
      <c r="B293" s="266" t="s">
        <v>6686</v>
      </c>
      <c r="C293" s="266" t="s">
        <v>3162</v>
      </c>
      <c r="D293" s="417" t="s">
        <v>6310</v>
      </c>
      <c r="E293" s="417" t="s">
        <v>4913</v>
      </c>
      <c r="F293" s="201"/>
    </row>
    <row r="294" spans="1:6" ht="15.75">
      <c r="A294" s="266" t="s">
        <v>71</v>
      </c>
      <c r="B294" s="266" t="s">
        <v>6687</v>
      </c>
      <c r="C294" s="266" t="s">
        <v>3162</v>
      </c>
      <c r="D294" s="417" t="s">
        <v>6230</v>
      </c>
      <c r="E294" s="417" t="s">
        <v>4913</v>
      </c>
      <c r="F294" s="201"/>
    </row>
    <row r="295" spans="1:6" ht="15.75">
      <c r="A295" s="266" t="s">
        <v>71</v>
      </c>
      <c r="B295" s="266" t="s">
        <v>6688</v>
      </c>
      <c r="C295" s="266" t="s">
        <v>3162</v>
      </c>
      <c r="D295" s="417" t="s">
        <v>6230</v>
      </c>
      <c r="E295" s="417" t="s">
        <v>6398</v>
      </c>
      <c r="F295" s="201"/>
    </row>
    <row r="296" spans="1:6" ht="15.75">
      <c r="A296" s="266" t="s">
        <v>71</v>
      </c>
      <c r="B296" s="266" t="s">
        <v>3196</v>
      </c>
      <c r="C296" s="266" t="s">
        <v>3162</v>
      </c>
      <c r="D296" s="417" t="s">
        <v>6230</v>
      </c>
      <c r="E296" s="417" t="s">
        <v>4913</v>
      </c>
      <c r="F296" s="201"/>
    </row>
    <row r="297" spans="1:6" ht="15.75">
      <c r="A297" s="266" t="s">
        <v>71</v>
      </c>
      <c r="B297" s="266" t="s">
        <v>6689</v>
      </c>
      <c r="C297" s="266" t="s">
        <v>3162</v>
      </c>
      <c r="D297" s="417" t="s">
        <v>6373</v>
      </c>
      <c r="E297" s="417" t="s">
        <v>6448</v>
      </c>
      <c r="F297" s="201"/>
    </row>
    <row r="298" spans="1:6" ht="15.75">
      <c r="A298" s="266" t="s">
        <v>71</v>
      </c>
      <c r="B298" s="266" t="s">
        <v>6690</v>
      </c>
      <c r="C298" s="266" t="s">
        <v>3162</v>
      </c>
      <c r="D298" s="417" t="s">
        <v>6299</v>
      </c>
      <c r="E298" s="417" t="s">
        <v>6398</v>
      </c>
      <c r="F298" s="201"/>
    </row>
    <row r="299" spans="1:6" ht="15.75">
      <c r="A299" s="266" t="s">
        <v>71</v>
      </c>
      <c r="B299" s="266" t="s">
        <v>6691</v>
      </c>
      <c r="C299" s="266" t="s">
        <v>3162</v>
      </c>
      <c r="D299" s="417" t="s">
        <v>6308</v>
      </c>
      <c r="E299" s="417" t="s">
        <v>6398</v>
      </c>
      <c r="F299" s="201"/>
    </row>
    <row r="300" spans="1:6" ht="15.75">
      <c r="A300" s="266" t="s">
        <v>71</v>
      </c>
      <c r="B300" s="266" t="s">
        <v>6692</v>
      </c>
      <c r="C300" s="266" t="s">
        <v>6444</v>
      </c>
      <c r="D300" s="417" t="s">
        <v>6230</v>
      </c>
      <c r="E300" s="417" t="s">
        <v>6230</v>
      </c>
      <c r="F300" s="201"/>
    </row>
    <row r="301" spans="1:6" ht="15.75">
      <c r="A301" s="266" t="s">
        <v>71</v>
      </c>
      <c r="B301" s="266" t="s">
        <v>6693</v>
      </c>
      <c r="C301" s="266" t="s">
        <v>6444</v>
      </c>
      <c r="D301" s="417" t="s">
        <v>6230</v>
      </c>
      <c r="E301" s="417" t="s">
        <v>4913</v>
      </c>
      <c r="F301" s="201"/>
    </row>
    <row r="302" spans="1:6" ht="15.75">
      <c r="A302" s="266" t="s">
        <v>71</v>
      </c>
      <c r="B302" s="266" t="s">
        <v>6694</v>
      </c>
      <c r="C302" s="266" t="s">
        <v>6444</v>
      </c>
      <c r="D302" s="417" t="s">
        <v>6297</v>
      </c>
      <c r="E302" s="417" t="s">
        <v>6398</v>
      </c>
      <c r="F302" s="201"/>
    </row>
    <row r="303" spans="1:6" ht="15.75">
      <c r="A303" s="266" t="s">
        <v>71</v>
      </c>
      <c r="B303" s="266" t="s">
        <v>6695</v>
      </c>
      <c r="C303" s="266" t="s">
        <v>6444</v>
      </c>
      <c r="D303" s="417" t="s">
        <v>6424</v>
      </c>
      <c r="E303" s="417" t="s">
        <v>6448</v>
      </c>
      <c r="F303" s="201"/>
    </row>
    <row r="304" spans="1:6" ht="15.75">
      <c r="A304" s="266" t="s">
        <v>71</v>
      </c>
      <c r="B304" s="266" t="s">
        <v>3204</v>
      </c>
      <c r="C304" s="266" t="s">
        <v>3224</v>
      </c>
      <c r="D304" s="417" t="s">
        <v>6230</v>
      </c>
      <c r="E304" s="417" t="s">
        <v>6402</v>
      </c>
      <c r="F304" s="201"/>
    </row>
    <row r="305" spans="1:6" ht="15.75">
      <c r="A305" s="266" t="s">
        <v>71</v>
      </c>
      <c r="B305" s="266" t="s">
        <v>6696</v>
      </c>
      <c r="C305" s="266" t="s">
        <v>3224</v>
      </c>
      <c r="D305" s="417" t="s">
        <v>6308</v>
      </c>
      <c r="E305" s="417" t="s">
        <v>6398</v>
      </c>
      <c r="F305" s="201"/>
    </row>
    <row r="306" spans="1:6" ht="15.75">
      <c r="A306" s="266" t="s">
        <v>71</v>
      </c>
      <c r="B306" s="266" t="s">
        <v>6697</v>
      </c>
      <c r="C306" s="266" t="s">
        <v>3224</v>
      </c>
      <c r="D306" s="417" t="s">
        <v>6230</v>
      </c>
      <c r="E306" s="417" t="s">
        <v>6398</v>
      </c>
      <c r="F306" s="201"/>
    </row>
    <row r="307" spans="1:6" ht="15.75">
      <c r="A307" s="266" t="s">
        <v>71</v>
      </c>
      <c r="B307" s="266" t="s">
        <v>6698</v>
      </c>
      <c r="C307" s="266" t="s">
        <v>3224</v>
      </c>
      <c r="D307" s="417" t="s">
        <v>6299</v>
      </c>
      <c r="E307" s="417" t="s">
        <v>6398</v>
      </c>
      <c r="F307" s="201"/>
    </row>
    <row r="308" spans="1:6" ht="15.75">
      <c r="A308" s="266" t="s">
        <v>71</v>
      </c>
      <c r="B308" s="266" t="s">
        <v>6699</v>
      </c>
      <c r="C308" s="266" t="s">
        <v>3224</v>
      </c>
      <c r="D308" s="417" t="s">
        <v>6230</v>
      </c>
      <c r="E308" s="417" t="s">
        <v>6402</v>
      </c>
      <c r="F308" s="201"/>
    </row>
    <row r="309" spans="1:6" ht="15.75">
      <c r="A309" s="266" t="s">
        <v>71</v>
      </c>
      <c r="B309" s="266" t="s">
        <v>6700</v>
      </c>
      <c r="C309" s="266" t="s">
        <v>3224</v>
      </c>
      <c r="D309" s="417" t="s">
        <v>6230</v>
      </c>
      <c r="E309" s="417" t="s">
        <v>6398</v>
      </c>
      <c r="F309" s="201"/>
    </row>
    <row r="310" spans="1:6" ht="15.75">
      <c r="A310" s="266" t="s">
        <v>71</v>
      </c>
      <c r="B310" s="266" t="s">
        <v>6701</v>
      </c>
      <c r="C310" s="266" t="s">
        <v>4244</v>
      </c>
      <c r="D310" s="417" t="s">
        <v>6230</v>
      </c>
      <c r="E310" s="417" t="s">
        <v>4913</v>
      </c>
      <c r="F310" s="201"/>
    </row>
    <row r="311" spans="1:6" ht="15.75">
      <c r="A311" s="266" t="s">
        <v>6702</v>
      </c>
      <c r="B311" s="266" t="s">
        <v>6703</v>
      </c>
      <c r="C311" s="266" t="s">
        <v>6704</v>
      </c>
      <c r="D311" s="417" t="s">
        <v>6230</v>
      </c>
      <c r="E311" s="417" t="s">
        <v>6230</v>
      </c>
      <c r="F311" s="201"/>
    </row>
    <row r="312" spans="1:6" ht="15.75">
      <c r="A312" s="266" t="s">
        <v>6702</v>
      </c>
      <c r="B312" s="266" t="s">
        <v>6705</v>
      </c>
      <c r="C312" s="266" t="s">
        <v>6706</v>
      </c>
      <c r="D312" s="417" t="s">
        <v>6230</v>
      </c>
      <c r="E312" s="417" t="s">
        <v>6230</v>
      </c>
      <c r="F312" s="201"/>
    </row>
    <row r="313" spans="1:6" ht="15.75">
      <c r="A313" s="266" t="s">
        <v>6702</v>
      </c>
      <c r="B313" s="266" t="s">
        <v>6707</v>
      </c>
      <c r="C313" s="266" t="s">
        <v>6708</v>
      </c>
      <c r="D313" s="417" t="s">
        <v>6230</v>
      </c>
      <c r="E313" s="417" t="s">
        <v>4913</v>
      </c>
      <c r="F313" s="201"/>
    </row>
    <row r="314" spans="1:6" ht="15.75">
      <c r="A314" s="266" t="s">
        <v>73</v>
      </c>
      <c r="B314" s="266" t="s">
        <v>6709</v>
      </c>
      <c r="C314" s="266" t="s">
        <v>2933</v>
      </c>
      <c r="D314" s="417" t="s">
        <v>6297</v>
      </c>
      <c r="E314" s="417" t="s">
        <v>6402</v>
      </c>
      <c r="F314" s="201"/>
    </row>
    <row r="315" spans="1:6" ht="15.75">
      <c r="A315" s="266" t="s">
        <v>73</v>
      </c>
      <c r="B315" s="266" t="s">
        <v>6710</v>
      </c>
      <c r="C315" s="266" t="s">
        <v>2933</v>
      </c>
      <c r="D315" s="417" t="s">
        <v>6230</v>
      </c>
      <c r="E315" s="417" t="s">
        <v>4913</v>
      </c>
      <c r="F315" s="201"/>
    </row>
    <row r="316" spans="1:6" ht="15.75">
      <c r="A316" s="266" t="s">
        <v>73</v>
      </c>
      <c r="B316" s="266" t="s">
        <v>6711</v>
      </c>
      <c r="C316" s="266" t="s">
        <v>2933</v>
      </c>
      <c r="D316" s="417" t="s">
        <v>6230</v>
      </c>
      <c r="E316" s="417" t="s">
        <v>6402</v>
      </c>
      <c r="F316" s="201"/>
    </row>
    <row r="317" spans="1:6" ht="15.75">
      <c r="A317" s="266" t="s">
        <v>73</v>
      </c>
      <c r="B317" s="266" t="s">
        <v>6712</v>
      </c>
      <c r="C317" s="266" t="s">
        <v>2933</v>
      </c>
      <c r="D317" s="417" t="s">
        <v>6310</v>
      </c>
      <c r="E317" s="417" t="s">
        <v>6398</v>
      </c>
      <c r="F317" s="201"/>
    </row>
    <row r="318" spans="1:6" ht="15.75">
      <c r="A318" s="266" t="s">
        <v>73</v>
      </c>
      <c r="B318" s="266" t="s">
        <v>6713</v>
      </c>
      <c r="C318" s="266" t="s">
        <v>2933</v>
      </c>
      <c r="D318" s="417" t="s">
        <v>6230</v>
      </c>
      <c r="E318" s="417" t="s">
        <v>6398</v>
      </c>
      <c r="F318" s="201"/>
    </row>
    <row r="319" spans="1:6" ht="15.75">
      <c r="A319" s="266" t="s">
        <v>73</v>
      </c>
      <c r="B319" s="266" t="s">
        <v>3267</v>
      </c>
      <c r="C319" s="266" t="s">
        <v>2933</v>
      </c>
      <c r="D319" s="417" t="s">
        <v>6230</v>
      </c>
      <c r="E319" s="417" t="s">
        <v>6402</v>
      </c>
      <c r="F319" s="201"/>
    </row>
    <row r="320" spans="1:6" ht="15.75">
      <c r="A320" s="266" t="s">
        <v>73</v>
      </c>
      <c r="B320" s="266" t="s">
        <v>6714</v>
      </c>
      <c r="C320" s="266" t="s">
        <v>2933</v>
      </c>
      <c r="D320" s="417" t="s">
        <v>6230</v>
      </c>
      <c r="E320" s="417" t="s">
        <v>6398</v>
      </c>
      <c r="F320" s="201"/>
    </row>
    <row r="321" spans="1:6" ht="15.75">
      <c r="A321" s="266" t="s">
        <v>73</v>
      </c>
      <c r="B321" s="266" t="s">
        <v>6715</v>
      </c>
      <c r="C321" s="266" t="s">
        <v>2933</v>
      </c>
      <c r="D321" s="417" t="s">
        <v>6230</v>
      </c>
      <c r="E321" s="417" t="s">
        <v>4913</v>
      </c>
      <c r="F321" s="201"/>
    </row>
    <row r="322" spans="1:6" ht="15.75">
      <c r="A322" s="266" t="s">
        <v>73</v>
      </c>
      <c r="B322" s="266" t="s">
        <v>6716</v>
      </c>
      <c r="C322" s="266" t="s">
        <v>2933</v>
      </c>
      <c r="D322" s="417" t="s">
        <v>6230</v>
      </c>
      <c r="E322" s="417" t="s">
        <v>6398</v>
      </c>
      <c r="F322" s="201"/>
    </row>
    <row r="323" spans="1:6" ht="15.75">
      <c r="A323" s="266" t="s">
        <v>73</v>
      </c>
      <c r="B323" s="266" t="s">
        <v>6717</v>
      </c>
      <c r="C323" s="266" t="s">
        <v>2933</v>
      </c>
      <c r="D323" s="417" t="s">
        <v>6230</v>
      </c>
      <c r="E323" s="417" t="s">
        <v>4913</v>
      </c>
      <c r="F323" s="201"/>
    </row>
    <row r="324" spans="1:6" ht="15.75">
      <c r="A324" s="266" t="s">
        <v>73</v>
      </c>
      <c r="B324" s="266" t="s">
        <v>6718</v>
      </c>
      <c r="C324" s="266" t="s">
        <v>2933</v>
      </c>
      <c r="D324" s="417" t="s">
        <v>6230</v>
      </c>
      <c r="E324" s="417" t="s">
        <v>6398</v>
      </c>
      <c r="F324" s="201"/>
    </row>
    <row r="325" spans="1:6" ht="15.75">
      <c r="A325" s="266" t="s">
        <v>73</v>
      </c>
      <c r="B325" s="266" t="s">
        <v>6719</v>
      </c>
      <c r="C325" s="266" t="s">
        <v>2933</v>
      </c>
      <c r="D325" s="417" t="s">
        <v>4826</v>
      </c>
      <c r="E325" s="417" t="s">
        <v>6411</v>
      </c>
      <c r="F325" s="201"/>
    </row>
    <row r="326" spans="1:6" ht="15.75">
      <c r="A326" s="266" t="s">
        <v>73</v>
      </c>
      <c r="B326" s="266" t="s">
        <v>6720</v>
      </c>
      <c r="C326" s="266" t="s">
        <v>2933</v>
      </c>
      <c r="D326" s="417" t="s">
        <v>6230</v>
      </c>
      <c r="E326" s="417" t="s">
        <v>6398</v>
      </c>
      <c r="F326" s="201"/>
    </row>
    <row r="327" spans="1:6" ht="15.75">
      <c r="A327" s="266" t="s">
        <v>73</v>
      </c>
      <c r="B327" s="266" t="s">
        <v>6721</v>
      </c>
      <c r="C327" s="266" t="s">
        <v>2933</v>
      </c>
      <c r="D327" s="417" t="s">
        <v>6230</v>
      </c>
      <c r="E327" s="417" t="s">
        <v>6398</v>
      </c>
      <c r="F327" s="201"/>
    </row>
    <row r="328" spans="1:6" ht="15.75">
      <c r="A328" s="266" t="s">
        <v>73</v>
      </c>
      <c r="B328" s="266" t="s">
        <v>6722</v>
      </c>
      <c r="C328" s="266" t="s">
        <v>2933</v>
      </c>
      <c r="D328" s="417" t="s">
        <v>6230</v>
      </c>
      <c r="E328" s="417" t="s">
        <v>6398</v>
      </c>
      <c r="F328" s="201"/>
    </row>
    <row r="329" spans="1:6" ht="15.75">
      <c r="A329" s="266" t="s">
        <v>73</v>
      </c>
      <c r="B329" s="266" t="s">
        <v>6723</v>
      </c>
      <c r="C329" s="266" t="s">
        <v>2933</v>
      </c>
      <c r="D329" s="417" t="s">
        <v>6230</v>
      </c>
      <c r="E329" s="417" t="s">
        <v>6398</v>
      </c>
      <c r="F329" s="201"/>
    </row>
    <row r="330" spans="1:6" ht="15.75">
      <c r="A330" s="266" t="s">
        <v>73</v>
      </c>
      <c r="B330" s="266" t="s">
        <v>6724</v>
      </c>
      <c r="C330" s="266" t="s">
        <v>2933</v>
      </c>
      <c r="D330" s="417" t="s">
        <v>6297</v>
      </c>
      <c r="E330" s="417" t="s">
        <v>4913</v>
      </c>
      <c r="F330" s="201"/>
    </row>
    <row r="331" spans="1:6" ht="15.75">
      <c r="A331" s="266" t="s">
        <v>73</v>
      </c>
      <c r="B331" s="266" t="s">
        <v>6725</v>
      </c>
      <c r="C331" s="266" t="s">
        <v>2933</v>
      </c>
      <c r="D331" s="417" t="s">
        <v>6297</v>
      </c>
      <c r="E331" s="417" t="s">
        <v>6402</v>
      </c>
      <c r="F331" s="201"/>
    </row>
    <row r="332" spans="1:6" ht="15.75">
      <c r="A332" s="266" t="s">
        <v>73</v>
      </c>
      <c r="B332" s="266" t="s">
        <v>6726</v>
      </c>
      <c r="C332" s="266" t="s">
        <v>2933</v>
      </c>
      <c r="D332" s="417" t="s">
        <v>6230</v>
      </c>
      <c r="E332" s="417" t="s">
        <v>4913</v>
      </c>
      <c r="F332" s="201"/>
    </row>
    <row r="333" spans="1:6" ht="15.75">
      <c r="A333" s="266" t="s">
        <v>73</v>
      </c>
      <c r="B333" s="266" t="s">
        <v>6727</v>
      </c>
      <c r="C333" s="266" t="s">
        <v>2933</v>
      </c>
      <c r="D333" s="417" t="s">
        <v>6230</v>
      </c>
      <c r="E333" s="417" t="s">
        <v>6398</v>
      </c>
      <c r="F333" s="201"/>
    </row>
    <row r="334" spans="1:6" ht="15.75">
      <c r="A334" s="266" t="s">
        <v>73</v>
      </c>
      <c r="B334" s="266" t="s">
        <v>6728</v>
      </c>
      <c r="C334" s="266" t="s">
        <v>2933</v>
      </c>
      <c r="D334" s="417" t="s">
        <v>6230</v>
      </c>
      <c r="E334" s="417" t="s">
        <v>4913</v>
      </c>
      <c r="F334" s="201"/>
    </row>
    <row r="335" spans="1:6" ht="15.75">
      <c r="A335" s="266" t="s">
        <v>73</v>
      </c>
      <c r="B335" s="266" t="s">
        <v>6729</v>
      </c>
      <c r="C335" s="266" t="s">
        <v>2933</v>
      </c>
      <c r="D335" s="417" t="s">
        <v>6230</v>
      </c>
      <c r="E335" s="417" t="s">
        <v>4913</v>
      </c>
      <c r="F335" s="201"/>
    </row>
    <row r="336" spans="1:6" ht="15.75">
      <c r="A336" s="266" t="s">
        <v>73</v>
      </c>
      <c r="B336" s="266" t="s">
        <v>6730</v>
      </c>
      <c r="C336" s="266" t="s">
        <v>2933</v>
      </c>
      <c r="D336" s="417" t="s">
        <v>6230</v>
      </c>
      <c r="E336" s="417" t="s">
        <v>6398</v>
      </c>
      <c r="F336" s="201"/>
    </row>
    <row r="337" spans="1:6" ht="15.75">
      <c r="A337" s="266" t="s">
        <v>73</v>
      </c>
      <c r="B337" s="266" t="s">
        <v>6731</v>
      </c>
      <c r="C337" s="266" t="s">
        <v>3986</v>
      </c>
      <c r="D337" s="417" t="s">
        <v>6230</v>
      </c>
      <c r="E337" s="417" t="s">
        <v>4913</v>
      </c>
      <c r="F337" s="201"/>
    </row>
    <row r="338" spans="1:6" ht="15.75">
      <c r="A338" s="266" t="s">
        <v>73</v>
      </c>
      <c r="B338" s="266" t="s">
        <v>6732</v>
      </c>
      <c r="C338" s="266" t="s">
        <v>3986</v>
      </c>
      <c r="D338" s="417" t="s">
        <v>6230</v>
      </c>
      <c r="E338" s="417" t="s">
        <v>4913</v>
      </c>
      <c r="F338" s="201"/>
    </row>
    <row r="339" spans="1:6" ht="15.75">
      <c r="A339" s="266" t="s">
        <v>73</v>
      </c>
      <c r="B339" s="266" t="s">
        <v>6733</v>
      </c>
      <c r="C339" s="266" t="s">
        <v>3986</v>
      </c>
      <c r="D339" s="417" t="s">
        <v>6305</v>
      </c>
      <c r="E339" s="417" t="s">
        <v>4913</v>
      </c>
      <c r="F339" s="201"/>
    </row>
    <row r="340" spans="1:6" ht="15.75">
      <c r="A340" s="266" t="s">
        <v>73</v>
      </c>
      <c r="B340" s="266" t="s">
        <v>4144</v>
      </c>
      <c r="C340" s="266" t="s">
        <v>3986</v>
      </c>
      <c r="D340" s="417" t="s">
        <v>6288</v>
      </c>
      <c r="E340" s="417" t="s">
        <v>4913</v>
      </c>
      <c r="F340" s="201"/>
    </row>
    <row r="341" spans="1:6" ht="15.75">
      <c r="A341" s="266" t="s">
        <v>73</v>
      </c>
      <c r="B341" s="266" t="s">
        <v>6734</v>
      </c>
      <c r="C341" s="266" t="s">
        <v>3986</v>
      </c>
      <c r="D341" s="417" t="s">
        <v>6230</v>
      </c>
      <c r="E341" s="417" t="s">
        <v>4913</v>
      </c>
      <c r="F341" s="201"/>
    </row>
    <row r="342" spans="1:6" ht="15.75">
      <c r="A342" s="266" t="s">
        <v>73</v>
      </c>
      <c r="B342" s="266" t="s">
        <v>6735</v>
      </c>
      <c r="C342" s="266" t="s">
        <v>3986</v>
      </c>
      <c r="D342" s="417" t="s">
        <v>6373</v>
      </c>
      <c r="E342" s="417" t="s">
        <v>4913</v>
      </c>
      <c r="F342" s="201"/>
    </row>
    <row r="343" spans="1:6" ht="15.75">
      <c r="A343" s="266" t="s">
        <v>73</v>
      </c>
      <c r="B343" s="266" t="s">
        <v>6736</v>
      </c>
      <c r="C343" s="266" t="s">
        <v>3986</v>
      </c>
      <c r="D343" s="417" t="s">
        <v>5426</v>
      </c>
      <c r="E343" s="417" t="s">
        <v>4913</v>
      </c>
      <c r="F343" s="201"/>
    </row>
    <row r="344" spans="1:6" ht="15.75">
      <c r="A344" s="266" t="s">
        <v>73</v>
      </c>
      <c r="B344" s="266" t="s">
        <v>6737</v>
      </c>
      <c r="C344" s="266" t="s">
        <v>3986</v>
      </c>
      <c r="D344" s="417" t="s">
        <v>6230</v>
      </c>
      <c r="E344" s="417" t="s">
        <v>6411</v>
      </c>
      <c r="F344" s="201"/>
    </row>
    <row r="345" spans="1:6" ht="15.75">
      <c r="A345" s="266" t="s">
        <v>73</v>
      </c>
      <c r="B345" s="266" t="s">
        <v>6738</v>
      </c>
      <c r="C345" s="266" t="s">
        <v>3986</v>
      </c>
      <c r="D345" s="417" t="s">
        <v>6230</v>
      </c>
      <c r="E345" s="417" t="s">
        <v>6402</v>
      </c>
      <c r="F345" s="201"/>
    </row>
    <row r="346" spans="1:6" ht="15.75">
      <c r="A346" s="266" t="s">
        <v>73</v>
      </c>
      <c r="B346" s="266" t="s">
        <v>6739</v>
      </c>
      <c r="C346" s="266" t="s">
        <v>3986</v>
      </c>
      <c r="D346" s="417" t="s">
        <v>6230</v>
      </c>
      <c r="E346" s="417" t="s">
        <v>4913</v>
      </c>
      <c r="F346" s="201"/>
    </row>
    <row r="347" spans="1:6" ht="15.75">
      <c r="A347" s="266" t="s">
        <v>73</v>
      </c>
      <c r="B347" s="266" t="s">
        <v>6740</v>
      </c>
      <c r="C347" s="266" t="s">
        <v>3986</v>
      </c>
      <c r="D347" s="417" t="s">
        <v>6230</v>
      </c>
      <c r="E347" s="417" t="s">
        <v>4913</v>
      </c>
      <c r="F347" s="201"/>
    </row>
    <row r="348" spans="1:6" ht="15.75">
      <c r="A348" s="266" t="s">
        <v>73</v>
      </c>
      <c r="B348" s="266" t="s">
        <v>3262</v>
      </c>
      <c r="C348" s="266" t="s">
        <v>3273</v>
      </c>
      <c r="D348" s="417" t="s">
        <v>6308</v>
      </c>
      <c r="E348" s="417" t="s">
        <v>4913</v>
      </c>
      <c r="F348" s="201"/>
    </row>
    <row r="349" spans="1:6" ht="15.75">
      <c r="A349" s="266" t="s">
        <v>73</v>
      </c>
      <c r="B349" s="266" t="s">
        <v>6741</v>
      </c>
      <c r="C349" s="266" t="s">
        <v>3273</v>
      </c>
      <c r="D349" s="417" t="s">
        <v>6230</v>
      </c>
      <c r="E349" s="417" t="s">
        <v>6402</v>
      </c>
      <c r="F349" s="201"/>
    </row>
    <row r="350" spans="1:6" ht="15.75">
      <c r="A350" s="266" t="s">
        <v>73</v>
      </c>
      <c r="B350" s="266" t="s">
        <v>6742</v>
      </c>
      <c r="C350" s="266" t="s">
        <v>3273</v>
      </c>
      <c r="D350" s="417" t="s">
        <v>6230</v>
      </c>
      <c r="E350" s="417" t="s">
        <v>4913</v>
      </c>
      <c r="F350" s="201"/>
    </row>
    <row r="351" spans="1:6" ht="15.75">
      <c r="A351" s="266" t="s">
        <v>73</v>
      </c>
      <c r="B351" s="266" t="s">
        <v>6743</v>
      </c>
      <c r="C351" s="266" t="s">
        <v>3273</v>
      </c>
      <c r="D351" s="417" t="s">
        <v>6230</v>
      </c>
      <c r="E351" s="417" t="s">
        <v>4913</v>
      </c>
      <c r="F351" s="201"/>
    </row>
    <row r="352" spans="1:6" ht="15.75">
      <c r="A352" s="266" t="s">
        <v>73</v>
      </c>
      <c r="B352" s="266" t="s">
        <v>6744</v>
      </c>
      <c r="C352" s="266" t="s">
        <v>3273</v>
      </c>
      <c r="D352" s="417" t="s">
        <v>6230</v>
      </c>
      <c r="E352" s="417" t="s">
        <v>6402</v>
      </c>
      <c r="F352" s="201"/>
    </row>
    <row r="353" spans="1:6" ht="15.75">
      <c r="A353" s="266" t="s">
        <v>73</v>
      </c>
      <c r="B353" s="266" t="s">
        <v>6745</v>
      </c>
      <c r="C353" s="266" t="s">
        <v>3273</v>
      </c>
      <c r="D353" s="417" t="s">
        <v>6230</v>
      </c>
      <c r="E353" s="417" t="s">
        <v>6398</v>
      </c>
      <c r="F353" s="201"/>
    </row>
    <row r="354" spans="1:6" ht="15.75">
      <c r="A354" s="266" t="s">
        <v>73</v>
      </c>
      <c r="B354" s="266" t="s">
        <v>6746</v>
      </c>
      <c r="C354" s="266" t="s">
        <v>3273</v>
      </c>
      <c r="D354" s="417" t="s">
        <v>6230</v>
      </c>
      <c r="E354" s="417" t="s">
        <v>6398</v>
      </c>
      <c r="F354" s="201"/>
    </row>
    <row r="355" spans="1:6" ht="15.75">
      <c r="A355" s="266" t="s">
        <v>73</v>
      </c>
      <c r="B355" s="266" t="s">
        <v>6747</v>
      </c>
      <c r="C355" s="266" t="s">
        <v>3273</v>
      </c>
      <c r="D355" s="417" t="s">
        <v>6230</v>
      </c>
      <c r="E355" s="417" t="s">
        <v>4913</v>
      </c>
      <c r="F355" s="201"/>
    </row>
    <row r="356" spans="1:6" ht="15.75">
      <c r="A356" s="266" t="s">
        <v>73</v>
      </c>
      <c r="B356" s="266" t="s">
        <v>6748</v>
      </c>
      <c r="C356" s="266" t="s">
        <v>3273</v>
      </c>
      <c r="D356" s="417" t="s">
        <v>6230</v>
      </c>
      <c r="E356" s="417" t="s">
        <v>6402</v>
      </c>
      <c r="F356" s="201"/>
    </row>
    <row r="357" spans="1:6" ht="15.75">
      <c r="A357" s="266" t="s">
        <v>73</v>
      </c>
      <c r="B357" s="266" t="s">
        <v>6749</v>
      </c>
      <c r="C357" s="266" t="s">
        <v>3273</v>
      </c>
      <c r="D357" s="417" t="s">
        <v>6230</v>
      </c>
      <c r="E357" s="417" t="s">
        <v>6398</v>
      </c>
      <c r="F357" s="201"/>
    </row>
    <row r="358" spans="1:6" ht="15.75">
      <c r="A358" s="266" t="s">
        <v>73</v>
      </c>
      <c r="B358" s="266" t="s">
        <v>3227</v>
      </c>
      <c r="C358" s="266" t="s">
        <v>3273</v>
      </c>
      <c r="D358" s="417" t="s">
        <v>6230</v>
      </c>
      <c r="E358" s="417" t="s">
        <v>6411</v>
      </c>
      <c r="F358" s="201"/>
    </row>
    <row r="359" spans="1:6" ht="15.75">
      <c r="A359" s="266" t="s">
        <v>73</v>
      </c>
      <c r="B359" s="266" t="s">
        <v>6750</v>
      </c>
      <c r="C359" s="266" t="s">
        <v>3273</v>
      </c>
      <c r="D359" s="417" t="s">
        <v>6230</v>
      </c>
      <c r="E359" s="417" t="s">
        <v>6398</v>
      </c>
      <c r="F359" s="201"/>
    </row>
    <row r="360" spans="1:6" ht="15.75">
      <c r="A360" s="266" t="s">
        <v>73</v>
      </c>
      <c r="B360" s="266" t="s">
        <v>6751</v>
      </c>
      <c r="C360" s="266" t="s">
        <v>3329</v>
      </c>
      <c r="D360" s="417" t="s">
        <v>6230</v>
      </c>
      <c r="E360" s="417" t="s">
        <v>6402</v>
      </c>
      <c r="F360" s="201"/>
    </row>
    <row r="361" spans="1:6" ht="15.75">
      <c r="A361" s="266" t="s">
        <v>73</v>
      </c>
      <c r="B361" s="266" t="s">
        <v>6752</v>
      </c>
      <c r="C361" s="266" t="s">
        <v>3329</v>
      </c>
      <c r="D361" s="417" t="s">
        <v>6230</v>
      </c>
      <c r="E361" s="417" t="s">
        <v>6398</v>
      </c>
      <c r="F361" s="201"/>
    </row>
    <row r="362" spans="1:6" ht="15.75">
      <c r="A362" s="266" t="s">
        <v>73</v>
      </c>
      <c r="B362" s="266" t="s">
        <v>6753</v>
      </c>
      <c r="C362" s="266" t="s">
        <v>3329</v>
      </c>
      <c r="D362" s="417" t="s">
        <v>6230</v>
      </c>
      <c r="E362" s="417" t="s">
        <v>4913</v>
      </c>
      <c r="F362" s="201"/>
    </row>
    <row r="363" spans="1:6" ht="15.75">
      <c r="A363" s="266" t="s">
        <v>73</v>
      </c>
      <c r="B363" s="266" t="s">
        <v>6754</v>
      </c>
      <c r="C363" s="266" t="s">
        <v>3329</v>
      </c>
      <c r="D363" s="417" t="s">
        <v>6297</v>
      </c>
      <c r="E363" s="417" t="s">
        <v>4913</v>
      </c>
      <c r="F363" s="201"/>
    </row>
    <row r="364" spans="1:6" ht="15.75">
      <c r="A364" s="266" t="s">
        <v>73</v>
      </c>
      <c r="B364" s="266" t="s">
        <v>6755</v>
      </c>
      <c r="C364" s="266" t="s">
        <v>3329</v>
      </c>
      <c r="D364" s="417" t="s">
        <v>6230</v>
      </c>
      <c r="E364" s="417" t="s">
        <v>6402</v>
      </c>
      <c r="F364" s="201"/>
    </row>
    <row r="365" spans="1:6" ht="15.75">
      <c r="A365" s="266" t="s">
        <v>73</v>
      </c>
      <c r="B365" s="266" t="s">
        <v>6756</v>
      </c>
      <c r="C365" s="266" t="s">
        <v>3329</v>
      </c>
      <c r="D365" s="417" t="s">
        <v>6230</v>
      </c>
      <c r="E365" s="417" t="s">
        <v>6402</v>
      </c>
      <c r="F365" s="201"/>
    </row>
    <row r="366" spans="1:6" ht="15.75">
      <c r="A366" s="266" t="s">
        <v>73</v>
      </c>
      <c r="B366" s="266" t="s">
        <v>6757</v>
      </c>
      <c r="C366" s="266" t="s">
        <v>3329</v>
      </c>
      <c r="D366" s="417" t="s">
        <v>6230</v>
      </c>
      <c r="E366" s="417" t="s">
        <v>4913</v>
      </c>
      <c r="F366" s="201"/>
    </row>
    <row r="367" spans="1:6" ht="15.75">
      <c r="A367" s="266" t="s">
        <v>73</v>
      </c>
      <c r="B367" s="266" t="s">
        <v>4120</v>
      </c>
      <c r="C367" s="266" t="s">
        <v>3162</v>
      </c>
      <c r="D367" s="417" t="s">
        <v>6230</v>
      </c>
      <c r="E367" s="417" t="s">
        <v>6230</v>
      </c>
      <c r="F367" s="201"/>
    </row>
    <row r="368" spans="1:6" ht="15.75">
      <c r="A368" s="266" t="s">
        <v>73</v>
      </c>
      <c r="B368" s="266" t="s">
        <v>6758</v>
      </c>
      <c r="C368" s="266" t="s">
        <v>3162</v>
      </c>
      <c r="D368" s="417" t="s">
        <v>6230</v>
      </c>
      <c r="E368" s="417" t="s">
        <v>6398</v>
      </c>
      <c r="F368" s="201"/>
    </row>
    <row r="369" spans="1:6" ht="15.75">
      <c r="A369" s="266" t="s">
        <v>73</v>
      </c>
      <c r="B369" s="266" t="s">
        <v>6759</v>
      </c>
      <c r="C369" s="266" t="s">
        <v>3162</v>
      </c>
      <c r="D369" s="417" t="s">
        <v>6230</v>
      </c>
      <c r="E369" s="417" t="s">
        <v>6411</v>
      </c>
      <c r="F369" s="201"/>
    </row>
    <row r="370" spans="1:6" ht="15.75">
      <c r="A370" s="266" t="s">
        <v>73</v>
      </c>
      <c r="B370" s="266" t="s">
        <v>6760</v>
      </c>
      <c r="C370" s="266" t="s">
        <v>3162</v>
      </c>
      <c r="D370" s="417" t="s">
        <v>6230</v>
      </c>
      <c r="E370" s="417" t="s">
        <v>6398</v>
      </c>
      <c r="F370" s="201"/>
    </row>
    <row r="371" spans="1:6" ht="15.75">
      <c r="A371" s="266" t="s">
        <v>73</v>
      </c>
      <c r="B371" s="266" t="s">
        <v>6761</v>
      </c>
      <c r="C371" s="266" t="s">
        <v>3162</v>
      </c>
      <c r="D371" s="417" t="s">
        <v>6230</v>
      </c>
      <c r="E371" s="417" t="s">
        <v>6398</v>
      </c>
      <c r="F371" s="201"/>
    </row>
    <row r="372" spans="1:6" ht="15.75">
      <c r="A372" s="266" t="s">
        <v>73</v>
      </c>
      <c r="B372" s="266" t="s">
        <v>3247</v>
      </c>
      <c r="C372" s="266" t="s">
        <v>6444</v>
      </c>
      <c r="D372" s="417" t="s">
        <v>6230</v>
      </c>
      <c r="E372" s="417" t="s">
        <v>6230</v>
      </c>
      <c r="F372" s="201"/>
    </row>
    <row r="373" spans="1:6" ht="15.75">
      <c r="A373" s="266" t="s">
        <v>73</v>
      </c>
      <c r="B373" s="266" t="s">
        <v>6762</v>
      </c>
      <c r="C373" s="266" t="s">
        <v>6444</v>
      </c>
      <c r="D373" s="417" t="s">
        <v>6230</v>
      </c>
      <c r="E373" s="417" t="s">
        <v>4913</v>
      </c>
      <c r="F373" s="201"/>
    </row>
    <row r="374" spans="1:6" ht="15.75">
      <c r="A374" s="266" t="s">
        <v>73</v>
      </c>
      <c r="B374" s="266" t="s">
        <v>3229</v>
      </c>
      <c r="C374" s="266" t="s">
        <v>6444</v>
      </c>
      <c r="D374" s="417" t="s">
        <v>6230</v>
      </c>
      <c r="E374" s="417" t="s">
        <v>6402</v>
      </c>
      <c r="F374" s="201"/>
    </row>
    <row r="375" spans="1:6" ht="15.75">
      <c r="A375" s="266" t="s">
        <v>73</v>
      </c>
      <c r="B375" s="266" t="s">
        <v>3249</v>
      </c>
      <c r="C375" s="266" t="s">
        <v>6444</v>
      </c>
      <c r="D375" s="417" t="s">
        <v>6230</v>
      </c>
      <c r="E375" s="417" t="s">
        <v>6398</v>
      </c>
      <c r="F375" s="201"/>
    </row>
    <row r="376" spans="1:6" ht="15.75">
      <c r="A376" s="266" t="s">
        <v>73</v>
      </c>
      <c r="B376" s="266" t="s">
        <v>6763</v>
      </c>
      <c r="C376" s="266" t="s">
        <v>6444</v>
      </c>
      <c r="D376" s="417" t="s">
        <v>6288</v>
      </c>
      <c r="E376" s="417" t="s">
        <v>4913</v>
      </c>
      <c r="F376" s="201"/>
    </row>
    <row r="377" spans="1:6" ht="15.75">
      <c r="A377" s="266" t="s">
        <v>73</v>
      </c>
      <c r="B377" s="266" t="s">
        <v>6764</v>
      </c>
      <c r="C377" s="266" t="s">
        <v>6444</v>
      </c>
      <c r="D377" s="417" t="s">
        <v>6230</v>
      </c>
      <c r="E377" s="417" t="s">
        <v>4913</v>
      </c>
      <c r="F377" s="201"/>
    </row>
    <row r="378" spans="1:6" ht="15.75">
      <c r="A378" s="266" t="s">
        <v>73</v>
      </c>
      <c r="B378" s="266" t="s">
        <v>6765</v>
      </c>
      <c r="C378" s="266" t="s">
        <v>6444</v>
      </c>
      <c r="D378" s="417" t="s">
        <v>6230</v>
      </c>
      <c r="E378" s="417" t="s">
        <v>4913</v>
      </c>
      <c r="F378" s="201"/>
    </row>
    <row r="379" spans="1:6" ht="15.75">
      <c r="A379" s="266" t="s">
        <v>73</v>
      </c>
      <c r="B379" s="266" t="s">
        <v>6766</v>
      </c>
      <c r="C379" s="266" t="s">
        <v>3224</v>
      </c>
      <c r="D379" s="417" t="s">
        <v>6230</v>
      </c>
      <c r="E379" s="417" t="s">
        <v>6398</v>
      </c>
      <c r="F379" s="201"/>
    </row>
    <row r="380" spans="1:6" ht="15.75">
      <c r="A380" s="266" t="s">
        <v>73</v>
      </c>
      <c r="B380" s="266" t="s">
        <v>4139</v>
      </c>
      <c r="C380" s="266" t="s">
        <v>4244</v>
      </c>
      <c r="D380" s="417" t="s">
        <v>6230</v>
      </c>
      <c r="E380" s="417" t="s">
        <v>6230</v>
      </c>
      <c r="F380" s="201"/>
    </row>
    <row r="381" spans="1:6" ht="15.75">
      <c r="A381" s="266" t="s">
        <v>73</v>
      </c>
      <c r="B381" s="266" t="s">
        <v>2998</v>
      </c>
      <c r="C381" s="266" t="s">
        <v>4244</v>
      </c>
      <c r="D381" s="417" t="s">
        <v>6424</v>
      </c>
      <c r="E381" s="417" t="s">
        <v>6411</v>
      </c>
      <c r="F381" s="201"/>
    </row>
    <row r="382" spans="1:6" ht="15.75">
      <c r="A382" s="266" t="s">
        <v>73</v>
      </c>
      <c r="B382" s="266" t="s">
        <v>6767</v>
      </c>
      <c r="C382" s="266" t="s">
        <v>4244</v>
      </c>
      <c r="D382" s="417" t="s">
        <v>6230</v>
      </c>
      <c r="E382" s="417" t="s">
        <v>4913</v>
      </c>
      <c r="F382" s="201"/>
    </row>
    <row r="383" spans="1:6" ht="15.75">
      <c r="A383" s="266" t="s">
        <v>73</v>
      </c>
      <c r="B383" s="266" t="s">
        <v>4141</v>
      </c>
      <c r="C383" s="266" t="s">
        <v>6543</v>
      </c>
      <c r="D383" s="417" t="s">
        <v>6230</v>
      </c>
      <c r="E383" s="417" t="s">
        <v>6230</v>
      </c>
      <c r="F383" s="201"/>
    </row>
    <row r="384" spans="1:6" ht="15.75">
      <c r="A384" s="266" t="s">
        <v>73</v>
      </c>
      <c r="B384" s="266" t="s">
        <v>6768</v>
      </c>
      <c r="C384" s="266" t="s">
        <v>3266</v>
      </c>
      <c r="D384" s="417" t="s">
        <v>6230</v>
      </c>
      <c r="E384" s="417" t="s">
        <v>4913</v>
      </c>
      <c r="F384" s="201"/>
    </row>
    <row r="385" spans="1:6" ht="15.75">
      <c r="A385" s="266" t="s">
        <v>79</v>
      </c>
      <c r="B385" s="266" t="s">
        <v>6769</v>
      </c>
      <c r="C385" s="266" t="s">
        <v>2933</v>
      </c>
      <c r="D385" s="417" t="s">
        <v>6230</v>
      </c>
      <c r="E385" s="417" t="s">
        <v>6398</v>
      </c>
      <c r="F385" s="201"/>
    </row>
    <row r="386" spans="1:6" ht="15.75">
      <c r="A386" s="266" t="s">
        <v>79</v>
      </c>
      <c r="B386" s="266" t="s">
        <v>6770</v>
      </c>
      <c r="C386" s="266" t="s">
        <v>2933</v>
      </c>
      <c r="D386" s="417" t="s">
        <v>6230</v>
      </c>
      <c r="E386" s="417" t="s">
        <v>6398</v>
      </c>
      <c r="F386" s="201"/>
    </row>
    <row r="387" spans="1:6" ht="15.75">
      <c r="A387" s="266" t="s">
        <v>79</v>
      </c>
      <c r="B387" s="266" t="s">
        <v>6771</v>
      </c>
      <c r="C387" s="266" t="s">
        <v>2933</v>
      </c>
      <c r="D387" s="417" t="s">
        <v>6308</v>
      </c>
      <c r="E387" s="417" t="s">
        <v>6411</v>
      </c>
      <c r="F387" s="201"/>
    </row>
    <row r="388" spans="1:6" ht="15.75">
      <c r="A388" s="266" t="s">
        <v>79</v>
      </c>
      <c r="B388" s="266" t="s">
        <v>6772</v>
      </c>
      <c r="C388" s="266" t="s">
        <v>2933</v>
      </c>
      <c r="D388" s="417" t="s">
        <v>6230</v>
      </c>
      <c r="E388" s="417" t="s">
        <v>6411</v>
      </c>
      <c r="F388" s="201"/>
    </row>
    <row r="389" spans="1:6" ht="15.75">
      <c r="A389" s="266" t="s">
        <v>79</v>
      </c>
      <c r="B389" s="266" t="s">
        <v>6773</v>
      </c>
      <c r="C389" s="266" t="s">
        <v>2933</v>
      </c>
      <c r="D389" s="417" t="s">
        <v>6230</v>
      </c>
      <c r="E389" s="417" t="s">
        <v>6398</v>
      </c>
      <c r="F389" s="201"/>
    </row>
    <row r="390" spans="1:6" ht="15.75">
      <c r="A390" s="266" t="s">
        <v>79</v>
      </c>
      <c r="B390" s="266" t="s">
        <v>6774</v>
      </c>
      <c r="C390" s="266" t="s">
        <v>2933</v>
      </c>
      <c r="D390" s="417" t="s">
        <v>6230</v>
      </c>
      <c r="E390" s="417" t="s">
        <v>6398</v>
      </c>
      <c r="F390" s="201"/>
    </row>
    <row r="391" spans="1:6" ht="15.75">
      <c r="A391" s="266" t="s">
        <v>79</v>
      </c>
      <c r="B391" s="266" t="s">
        <v>6775</v>
      </c>
      <c r="C391" s="266" t="s">
        <v>2933</v>
      </c>
      <c r="D391" s="417" t="s">
        <v>6230</v>
      </c>
      <c r="E391" s="417" t="s">
        <v>6402</v>
      </c>
      <c r="F391" s="201"/>
    </row>
    <row r="392" spans="1:6" ht="15.75">
      <c r="A392" s="266" t="s">
        <v>79</v>
      </c>
      <c r="B392" s="266" t="s">
        <v>6776</v>
      </c>
      <c r="C392" s="266" t="s">
        <v>2933</v>
      </c>
      <c r="D392" s="417" t="s">
        <v>6230</v>
      </c>
      <c r="E392" s="417" t="s">
        <v>6398</v>
      </c>
      <c r="F392" s="201"/>
    </row>
    <row r="393" spans="1:6" ht="15.75">
      <c r="A393" s="266" t="s">
        <v>79</v>
      </c>
      <c r="B393" s="266" t="s">
        <v>6777</v>
      </c>
      <c r="C393" s="266" t="s">
        <v>2933</v>
      </c>
      <c r="D393" s="417" t="s">
        <v>6230</v>
      </c>
      <c r="E393" s="417" t="s">
        <v>6398</v>
      </c>
      <c r="F393" s="201"/>
    </row>
    <row r="394" spans="1:6" ht="15.75">
      <c r="A394" s="266" t="s">
        <v>79</v>
      </c>
      <c r="B394" s="266" t="s">
        <v>6778</v>
      </c>
      <c r="C394" s="266" t="s">
        <v>2933</v>
      </c>
      <c r="D394" s="417" t="s">
        <v>6230</v>
      </c>
      <c r="E394" s="417" t="s">
        <v>6402</v>
      </c>
      <c r="F394" s="201"/>
    </row>
    <row r="395" spans="1:6" ht="15.75">
      <c r="A395" s="266" t="s">
        <v>79</v>
      </c>
      <c r="B395" s="266" t="s">
        <v>3277</v>
      </c>
      <c r="C395" s="266" t="s">
        <v>2933</v>
      </c>
      <c r="D395" s="417" t="s">
        <v>6230</v>
      </c>
      <c r="E395" s="417" t="s">
        <v>6398</v>
      </c>
      <c r="F395" s="201"/>
    </row>
    <row r="396" spans="1:6" ht="15.75">
      <c r="A396" s="266" t="s">
        <v>79</v>
      </c>
      <c r="B396" s="266" t="s">
        <v>6779</v>
      </c>
      <c r="C396" s="266" t="s">
        <v>2933</v>
      </c>
      <c r="D396" s="417" t="s">
        <v>6230</v>
      </c>
      <c r="E396" s="417" t="s">
        <v>4913</v>
      </c>
      <c r="F396" s="201"/>
    </row>
    <row r="397" spans="1:6" ht="15.75">
      <c r="A397" s="266" t="s">
        <v>79</v>
      </c>
      <c r="B397" s="266" t="s">
        <v>6780</v>
      </c>
      <c r="C397" s="266" t="s">
        <v>2933</v>
      </c>
      <c r="D397" s="417" t="s">
        <v>6297</v>
      </c>
      <c r="E397" s="417" t="s">
        <v>6398</v>
      </c>
      <c r="F397" s="201"/>
    </row>
    <row r="398" spans="1:6" ht="15.75">
      <c r="A398" s="266" t="s">
        <v>79</v>
      </c>
      <c r="B398" s="266" t="s">
        <v>6781</v>
      </c>
      <c r="C398" s="266" t="s">
        <v>2933</v>
      </c>
      <c r="D398" s="417" t="s">
        <v>6230</v>
      </c>
      <c r="E398" s="417" t="s">
        <v>6398</v>
      </c>
      <c r="F398" s="201"/>
    </row>
    <row r="399" spans="1:6" ht="15.75">
      <c r="A399" s="266" t="s">
        <v>79</v>
      </c>
      <c r="B399" s="266" t="s">
        <v>6782</v>
      </c>
      <c r="C399" s="266" t="s">
        <v>2933</v>
      </c>
      <c r="D399" s="417" t="s">
        <v>6297</v>
      </c>
      <c r="E399" s="417" t="s">
        <v>6398</v>
      </c>
      <c r="F399" s="201"/>
    </row>
    <row r="400" spans="1:6" ht="15.75">
      <c r="A400" s="266" t="s">
        <v>79</v>
      </c>
      <c r="B400" s="266" t="s">
        <v>6783</v>
      </c>
      <c r="C400" s="266" t="s">
        <v>2933</v>
      </c>
      <c r="D400" s="417" t="s">
        <v>6230</v>
      </c>
      <c r="E400" s="417" t="s">
        <v>4913</v>
      </c>
      <c r="F400" s="201"/>
    </row>
    <row r="401" spans="1:6" ht="15.75">
      <c r="A401" s="266" t="s">
        <v>79</v>
      </c>
      <c r="B401" s="266" t="s">
        <v>3287</v>
      </c>
      <c r="C401" s="266" t="s">
        <v>2933</v>
      </c>
      <c r="D401" s="417" t="s">
        <v>6230</v>
      </c>
      <c r="E401" s="417" t="s">
        <v>6398</v>
      </c>
      <c r="F401" s="201"/>
    </row>
    <row r="402" spans="1:6" ht="15.75">
      <c r="A402" s="266" t="s">
        <v>79</v>
      </c>
      <c r="B402" s="266" t="s">
        <v>6784</v>
      </c>
      <c r="C402" s="266" t="s">
        <v>2933</v>
      </c>
      <c r="D402" s="417" t="s">
        <v>6230</v>
      </c>
      <c r="E402" s="417" t="s">
        <v>4913</v>
      </c>
      <c r="F402" s="201"/>
    </row>
    <row r="403" spans="1:6" ht="15.75">
      <c r="A403" s="266" t="s">
        <v>79</v>
      </c>
      <c r="B403" s="266" t="s">
        <v>3299</v>
      </c>
      <c r="C403" s="266" t="s">
        <v>2933</v>
      </c>
      <c r="D403" s="417" t="s">
        <v>6230</v>
      </c>
      <c r="E403" s="417" t="s">
        <v>4913</v>
      </c>
      <c r="F403" s="201"/>
    </row>
    <row r="404" spans="1:6" ht="15.75">
      <c r="A404" s="266" t="s">
        <v>79</v>
      </c>
      <c r="B404" s="266" t="s">
        <v>6785</v>
      </c>
      <c r="C404" s="266" t="s">
        <v>2933</v>
      </c>
      <c r="D404" s="417" t="s">
        <v>6230</v>
      </c>
      <c r="E404" s="417" t="s">
        <v>6411</v>
      </c>
      <c r="F404" s="201"/>
    </row>
    <row r="405" spans="1:6" ht="15.75">
      <c r="A405" s="266" t="s">
        <v>79</v>
      </c>
      <c r="B405" s="266" t="s">
        <v>6786</v>
      </c>
      <c r="C405" s="266" t="s">
        <v>3986</v>
      </c>
      <c r="D405" s="417" t="s">
        <v>6230</v>
      </c>
      <c r="E405" s="417" t="s">
        <v>6398</v>
      </c>
      <c r="F405" s="201"/>
    </row>
    <row r="406" spans="1:6" ht="15.75">
      <c r="A406" s="266" t="s">
        <v>79</v>
      </c>
      <c r="B406" s="266" t="s">
        <v>6787</v>
      </c>
      <c r="C406" s="266" t="s">
        <v>3986</v>
      </c>
      <c r="D406" s="417" t="s">
        <v>6308</v>
      </c>
      <c r="E406" s="417" t="s">
        <v>6398</v>
      </c>
      <c r="F406" s="201"/>
    </row>
    <row r="407" spans="1:6" ht="15.75">
      <c r="A407" s="266" t="s">
        <v>79</v>
      </c>
      <c r="B407" s="266" t="s">
        <v>4170</v>
      </c>
      <c r="C407" s="266" t="s">
        <v>3986</v>
      </c>
      <c r="D407" s="417" t="s">
        <v>6230</v>
      </c>
      <c r="E407" s="417" t="s">
        <v>6398</v>
      </c>
      <c r="F407" s="201"/>
    </row>
    <row r="408" spans="1:6" ht="15.75">
      <c r="A408" s="266" t="s">
        <v>79</v>
      </c>
      <c r="B408" s="266" t="s">
        <v>6788</v>
      </c>
      <c r="C408" s="266" t="s">
        <v>3986</v>
      </c>
      <c r="D408" s="417" t="s">
        <v>6230</v>
      </c>
      <c r="E408" s="417" t="s">
        <v>6398</v>
      </c>
      <c r="F408" s="201"/>
    </row>
    <row r="409" spans="1:6" ht="15.75">
      <c r="A409" s="266" t="s">
        <v>79</v>
      </c>
      <c r="B409" s="266" t="s">
        <v>6789</v>
      </c>
      <c r="C409" s="266" t="s">
        <v>3986</v>
      </c>
      <c r="D409" s="417" t="s">
        <v>6297</v>
      </c>
      <c r="E409" s="417" t="s">
        <v>6402</v>
      </c>
      <c r="F409" s="201"/>
    </row>
    <row r="410" spans="1:6" ht="15.75">
      <c r="A410" s="266" t="s">
        <v>79</v>
      </c>
      <c r="B410" s="266" t="s">
        <v>6790</v>
      </c>
      <c r="C410" s="266" t="s">
        <v>3986</v>
      </c>
      <c r="D410" s="417" t="s">
        <v>6230</v>
      </c>
      <c r="E410" s="417" t="s">
        <v>6398</v>
      </c>
      <c r="F410" s="201"/>
    </row>
    <row r="411" spans="1:6" ht="15.75">
      <c r="A411" s="266" t="s">
        <v>79</v>
      </c>
      <c r="B411" s="266" t="s">
        <v>3275</v>
      </c>
      <c r="C411" s="266" t="s">
        <v>3986</v>
      </c>
      <c r="D411" s="417" t="s">
        <v>6230</v>
      </c>
      <c r="E411" s="417" t="s">
        <v>6398</v>
      </c>
      <c r="F411" s="201"/>
    </row>
    <row r="412" spans="1:6" ht="15.75">
      <c r="A412" s="266" t="s">
        <v>79</v>
      </c>
      <c r="B412" s="266" t="s">
        <v>6791</v>
      </c>
      <c r="C412" s="266" t="s">
        <v>3986</v>
      </c>
      <c r="D412" s="417" t="s">
        <v>6299</v>
      </c>
      <c r="E412" s="417" t="s">
        <v>4913</v>
      </c>
      <c r="F412" s="201"/>
    </row>
    <row r="413" spans="1:6" ht="15.75">
      <c r="A413" s="266" t="s">
        <v>79</v>
      </c>
      <c r="B413" s="266" t="s">
        <v>6792</v>
      </c>
      <c r="C413" s="266" t="s">
        <v>3986</v>
      </c>
      <c r="D413" s="417" t="s">
        <v>6297</v>
      </c>
      <c r="E413" s="417" t="s">
        <v>4913</v>
      </c>
      <c r="F413" s="201"/>
    </row>
    <row r="414" spans="1:6" ht="15.75">
      <c r="A414" s="266" t="s">
        <v>79</v>
      </c>
      <c r="B414" s="266" t="s">
        <v>6793</v>
      </c>
      <c r="C414" s="266" t="s">
        <v>3986</v>
      </c>
      <c r="D414" s="417" t="s">
        <v>6230</v>
      </c>
      <c r="E414" s="417" t="s">
        <v>6398</v>
      </c>
      <c r="F414" s="201"/>
    </row>
    <row r="415" spans="1:6" ht="15.75">
      <c r="A415" s="266" t="s">
        <v>79</v>
      </c>
      <c r="B415" s="266" t="s">
        <v>6794</v>
      </c>
      <c r="C415" s="266" t="s">
        <v>3986</v>
      </c>
      <c r="D415" s="417" t="s">
        <v>6230</v>
      </c>
      <c r="E415" s="417" t="s">
        <v>6398</v>
      </c>
      <c r="F415" s="201"/>
    </row>
    <row r="416" spans="1:6" ht="15.75">
      <c r="A416" s="266" t="s">
        <v>79</v>
      </c>
      <c r="B416" s="266" t="s">
        <v>6795</v>
      </c>
      <c r="C416" s="266" t="s">
        <v>3986</v>
      </c>
      <c r="D416" s="417" t="s">
        <v>6299</v>
      </c>
      <c r="E416" s="417" t="s">
        <v>6398</v>
      </c>
      <c r="F416" s="201"/>
    </row>
    <row r="417" spans="1:6" ht="15.75">
      <c r="A417" s="266" t="s">
        <v>79</v>
      </c>
      <c r="B417" s="266" t="s">
        <v>4250</v>
      </c>
      <c r="C417" s="266" t="s">
        <v>3986</v>
      </c>
      <c r="D417" s="417" t="s">
        <v>6288</v>
      </c>
      <c r="E417" s="417" t="s">
        <v>6398</v>
      </c>
      <c r="F417" s="201"/>
    </row>
    <row r="418" spans="1:6" ht="15.75">
      <c r="A418" s="266" t="s">
        <v>79</v>
      </c>
      <c r="B418" s="266" t="s">
        <v>6796</v>
      </c>
      <c r="C418" s="266" t="s">
        <v>3273</v>
      </c>
      <c r="D418" s="417" t="s">
        <v>6299</v>
      </c>
      <c r="E418" s="417" t="s">
        <v>6411</v>
      </c>
      <c r="F418" s="201"/>
    </row>
    <row r="419" spans="1:6" ht="15.75">
      <c r="A419" s="266" t="s">
        <v>79</v>
      </c>
      <c r="B419" s="266" t="s">
        <v>6797</v>
      </c>
      <c r="C419" s="266" t="s">
        <v>3273</v>
      </c>
      <c r="D419" s="417" t="s">
        <v>6230</v>
      </c>
      <c r="E419" s="417" t="s">
        <v>6398</v>
      </c>
      <c r="F419" s="201"/>
    </row>
    <row r="420" spans="1:6" ht="15.75">
      <c r="A420" s="266" t="s">
        <v>79</v>
      </c>
      <c r="B420" s="266" t="s">
        <v>6798</v>
      </c>
      <c r="C420" s="266" t="s">
        <v>3273</v>
      </c>
      <c r="D420" s="417" t="s">
        <v>6230</v>
      </c>
      <c r="E420" s="417" t="s">
        <v>6398</v>
      </c>
      <c r="F420" s="201"/>
    </row>
    <row r="421" spans="1:6" ht="15.75">
      <c r="A421" s="266" t="s">
        <v>79</v>
      </c>
      <c r="B421" s="266" t="s">
        <v>6799</v>
      </c>
      <c r="C421" s="266" t="s">
        <v>3273</v>
      </c>
      <c r="D421" s="417" t="s">
        <v>6230</v>
      </c>
      <c r="E421" s="417" t="s">
        <v>6402</v>
      </c>
      <c r="F421" s="201"/>
    </row>
    <row r="422" spans="1:6" ht="15.75">
      <c r="A422" s="266" t="s">
        <v>79</v>
      </c>
      <c r="B422" s="266" t="s">
        <v>6800</v>
      </c>
      <c r="C422" s="266" t="s">
        <v>3273</v>
      </c>
      <c r="D422" s="417" t="s">
        <v>6305</v>
      </c>
      <c r="E422" s="417" t="s">
        <v>6398</v>
      </c>
      <c r="F422" s="201"/>
    </row>
    <row r="423" spans="1:6" ht="15.75">
      <c r="A423" s="266" t="s">
        <v>79</v>
      </c>
      <c r="B423" s="266" t="s">
        <v>6801</v>
      </c>
      <c r="C423" s="266" t="s">
        <v>3273</v>
      </c>
      <c r="D423" s="417" t="s">
        <v>6305</v>
      </c>
      <c r="E423" s="417" t="s">
        <v>4913</v>
      </c>
      <c r="F423" s="201"/>
    </row>
    <row r="424" spans="1:6" ht="15.75">
      <c r="A424" s="266" t="s">
        <v>79</v>
      </c>
      <c r="B424" s="266" t="s">
        <v>6802</v>
      </c>
      <c r="C424" s="266" t="s">
        <v>3273</v>
      </c>
      <c r="D424" s="417" t="s">
        <v>6230</v>
      </c>
      <c r="E424" s="417" t="s">
        <v>4913</v>
      </c>
      <c r="F424" s="201"/>
    </row>
    <row r="425" spans="1:6" ht="15.75">
      <c r="A425" s="266" t="s">
        <v>79</v>
      </c>
      <c r="B425" s="266" t="s">
        <v>6803</v>
      </c>
      <c r="C425" s="266" t="s">
        <v>3273</v>
      </c>
      <c r="D425" s="417" t="s">
        <v>6230</v>
      </c>
      <c r="E425" s="417" t="s">
        <v>6398</v>
      </c>
      <c r="F425" s="201"/>
    </row>
    <row r="426" spans="1:6" ht="15.75">
      <c r="A426" s="266" t="s">
        <v>79</v>
      </c>
      <c r="B426" s="266" t="s">
        <v>6804</v>
      </c>
      <c r="C426" s="266" t="s">
        <v>3273</v>
      </c>
      <c r="D426" s="417" t="s">
        <v>6297</v>
      </c>
      <c r="E426" s="417" t="s">
        <v>6398</v>
      </c>
      <c r="F426" s="201"/>
    </row>
    <row r="427" spans="1:6" ht="15.75">
      <c r="A427" s="266" t="s">
        <v>79</v>
      </c>
      <c r="B427" s="266" t="s">
        <v>6805</v>
      </c>
      <c r="C427" s="266" t="s">
        <v>3329</v>
      </c>
      <c r="D427" s="417" t="s">
        <v>6297</v>
      </c>
      <c r="E427" s="417" t="s">
        <v>4913</v>
      </c>
      <c r="F427" s="201"/>
    </row>
    <row r="428" spans="1:6" ht="15.75">
      <c r="A428" s="266" t="s">
        <v>79</v>
      </c>
      <c r="B428" s="266" t="s">
        <v>6806</v>
      </c>
      <c r="C428" s="266" t="s">
        <v>3329</v>
      </c>
      <c r="D428" s="417" t="s">
        <v>6297</v>
      </c>
      <c r="E428" s="417" t="s">
        <v>6402</v>
      </c>
      <c r="F428" s="201"/>
    </row>
    <row r="429" spans="1:6" ht="15.75">
      <c r="A429" s="266" t="s">
        <v>79</v>
      </c>
      <c r="B429" s="266" t="s">
        <v>6807</v>
      </c>
      <c r="C429" s="266" t="s">
        <v>3329</v>
      </c>
      <c r="D429" s="417" t="s">
        <v>6299</v>
      </c>
      <c r="E429" s="417" t="s">
        <v>6411</v>
      </c>
      <c r="F429" s="201"/>
    </row>
    <row r="430" spans="1:6" ht="15.75">
      <c r="A430" s="266" t="s">
        <v>79</v>
      </c>
      <c r="B430" s="266" t="s">
        <v>6808</v>
      </c>
      <c r="C430" s="266" t="s">
        <v>3329</v>
      </c>
      <c r="D430" s="417" t="s">
        <v>6230</v>
      </c>
      <c r="E430" s="417" t="s">
        <v>6398</v>
      </c>
      <c r="F430" s="201"/>
    </row>
    <row r="431" spans="1:6" ht="15.75">
      <c r="A431" s="266" t="s">
        <v>79</v>
      </c>
      <c r="B431" s="266" t="s">
        <v>6809</v>
      </c>
      <c r="C431" s="266" t="s">
        <v>3329</v>
      </c>
      <c r="D431" s="417" t="s">
        <v>6230</v>
      </c>
      <c r="E431" s="417" t="s">
        <v>6398</v>
      </c>
      <c r="F431" s="201"/>
    </row>
    <row r="432" spans="1:6" ht="15.75">
      <c r="A432" s="266" t="s">
        <v>79</v>
      </c>
      <c r="B432" s="266" t="s">
        <v>6810</v>
      </c>
      <c r="C432" s="266" t="s">
        <v>3329</v>
      </c>
      <c r="D432" s="417" t="s">
        <v>6373</v>
      </c>
      <c r="E432" s="417" t="s">
        <v>6411</v>
      </c>
      <c r="F432" s="201"/>
    </row>
    <row r="433" spans="1:6" ht="15.75">
      <c r="A433" s="266" t="s">
        <v>79</v>
      </c>
      <c r="B433" s="266" t="s">
        <v>6811</v>
      </c>
      <c r="C433" s="266" t="s">
        <v>3162</v>
      </c>
      <c r="D433" s="417" t="s">
        <v>6288</v>
      </c>
      <c r="E433" s="417" t="s">
        <v>6398</v>
      </c>
      <c r="F433" s="201"/>
    </row>
    <row r="434" spans="1:6" ht="15.75">
      <c r="A434" s="266" t="s">
        <v>79</v>
      </c>
      <c r="B434" s="266" t="s">
        <v>4239</v>
      </c>
      <c r="C434" s="266" t="s">
        <v>3162</v>
      </c>
      <c r="D434" s="417" t="s">
        <v>6230</v>
      </c>
      <c r="E434" s="417" t="s">
        <v>6398</v>
      </c>
      <c r="F434" s="201"/>
    </row>
    <row r="435" spans="1:6" ht="15.75">
      <c r="A435" s="266" t="s">
        <v>79</v>
      </c>
      <c r="B435" s="266" t="s">
        <v>6812</v>
      </c>
      <c r="C435" s="266" t="s">
        <v>3162</v>
      </c>
      <c r="D435" s="417" t="s">
        <v>6230</v>
      </c>
      <c r="E435" s="417" t="s">
        <v>4913</v>
      </c>
      <c r="F435" s="201"/>
    </row>
    <row r="436" spans="1:6" ht="15.75">
      <c r="A436" s="266" t="s">
        <v>79</v>
      </c>
      <c r="B436" s="266" t="s">
        <v>6813</v>
      </c>
      <c r="C436" s="266" t="s">
        <v>6444</v>
      </c>
      <c r="D436" s="417" t="s">
        <v>6299</v>
      </c>
      <c r="E436" s="417" t="s">
        <v>6411</v>
      </c>
      <c r="F436" s="201"/>
    </row>
    <row r="437" spans="1:6" ht="15.75">
      <c r="A437" s="266" t="s">
        <v>79</v>
      </c>
      <c r="B437" s="266" t="s">
        <v>6814</v>
      </c>
      <c r="C437" s="266" t="s">
        <v>6444</v>
      </c>
      <c r="D437" s="417" t="s">
        <v>6230</v>
      </c>
      <c r="E437" s="417" t="s">
        <v>6398</v>
      </c>
      <c r="F437" s="201"/>
    </row>
    <row r="438" spans="1:6" ht="15.75">
      <c r="A438" s="266" t="s">
        <v>79</v>
      </c>
      <c r="B438" s="266" t="s">
        <v>6815</v>
      </c>
      <c r="C438" s="266" t="s">
        <v>6444</v>
      </c>
      <c r="D438" s="417" t="s">
        <v>6230</v>
      </c>
      <c r="E438" s="417" t="s">
        <v>6398</v>
      </c>
      <c r="F438" s="201"/>
    </row>
    <row r="439" spans="1:6" ht="15.75">
      <c r="A439" s="266" t="s">
        <v>79</v>
      </c>
      <c r="B439" s="266" t="s">
        <v>6816</v>
      </c>
      <c r="C439" s="266" t="s">
        <v>3224</v>
      </c>
      <c r="D439" s="417" t="s">
        <v>6288</v>
      </c>
      <c r="E439" s="417" t="s">
        <v>6398</v>
      </c>
      <c r="F439" s="201"/>
    </row>
    <row r="440" spans="1:6" ht="15.75">
      <c r="A440" s="266" t="s">
        <v>79</v>
      </c>
      <c r="B440" s="266" t="s">
        <v>4243</v>
      </c>
      <c r="C440" s="266" t="s">
        <v>4244</v>
      </c>
      <c r="D440" s="417" t="s">
        <v>6297</v>
      </c>
      <c r="E440" s="417" t="s">
        <v>6411</v>
      </c>
      <c r="F440" s="201"/>
    </row>
    <row r="441" spans="1:6" ht="15.75">
      <c r="A441" s="266" t="s">
        <v>79</v>
      </c>
      <c r="B441" s="266" t="s">
        <v>6817</v>
      </c>
      <c r="C441" s="266" t="s">
        <v>4244</v>
      </c>
      <c r="D441" s="417" t="s">
        <v>6230</v>
      </c>
      <c r="E441" s="417" t="s">
        <v>6398</v>
      </c>
      <c r="F441" s="201"/>
    </row>
    <row r="442" spans="1:6" ht="15.75">
      <c r="A442" s="266" t="s">
        <v>98</v>
      </c>
      <c r="B442" s="266" t="s">
        <v>6818</v>
      </c>
      <c r="C442" s="266" t="s">
        <v>6819</v>
      </c>
      <c r="D442" s="417" t="s">
        <v>6230</v>
      </c>
      <c r="E442" s="417" t="s">
        <v>4913</v>
      </c>
      <c r="F442" s="201"/>
    </row>
    <row r="443" spans="1:6" ht="15.75">
      <c r="A443" s="266" t="s">
        <v>98</v>
      </c>
      <c r="B443" s="266" t="s">
        <v>6820</v>
      </c>
      <c r="C443" s="266" t="s">
        <v>6819</v>
      </c>
      <c r="D443" s="417" t="s">
        <v>6230</v>
      </c>
      <c r="E443" s="417" t="s">
        <v>4913</v>
      </c>
      <c r="F443" s="201"/>
    </row>
    <row r="444" spans="1:6" ht="15.75">
      <c r="A444" s="266" t="s">
        <v>98</v>
      </c>
      <c r="B444" s="266" t="s">
        <v>6821</v>
      </c>
      <c r="C444" s="266" t="s">
        <v>6819</v>
      </c>
      <c r="D444" s="417" t="s">
        <v>6230</v>
      </c>
      <c r="E444" s="417" t="s">
        <v>6398</v>
      </c>
      <c r="F444" s="201"/>
    </row>
    <row r="445" spans="1:6" ht="15.75">
      <c r="A445" s="266" t="s">
        <v>98</v>
      </c>
      <c r="B445" s="266" t="s">
        <v>6822</v>
      </c>
      <c r="C445" s="266" t="s">
        <v>6819</v>
      </c>
      <c r="D445" s="417" t="s">
        <v>6424</v>
      </c>
      <c r="E445" s="417" t="s">
        <v>6398</v>
      </c>
      <c r="F445" s="201"/>
    </row>
    <row r="446" spans="1:6" ht="15.75">
      <c r="A446" s="266" t="s">
        <v>98</v>
      </c>
      <c r="B446" s="266" t="s">
        <v>6823</v>
      </c>
      <c r="C446" s="266" t="s">
        <v>6819</v>
      </c>
      <c r="D446" s="417" t="s">
        <v>6230</v>
      </c>
      <c r="E446" s="417" t="s">
        <v>6402</v>
      </c>
      <c r="F446" s="201"/>
    </row>
    <row r="447" spans="1:6" ht="15.75">
      <c r="A447" s="266" t="s">
        <v>98</v>
      </c>
      <c r="B447" s="266" t="s">
        <v>6824</v>
      </c>
      <c r="C447" s="266" t="s">
        <v>6819</v>
      </c>
      <c r="D447" s="417" t="s">
        <v>6230</v>
      </c>
      <c r="E447" s="417" t="s">
        <v>6411</v>
      </c>
      <c r="F447" s="201"/>
    </row>
    <row r="448" spans="1:6" ht="15.75">
      <c r="A448" s="266" t="s">
        <v>98</v>
      </c>
      <c r="B448" s="266" t="s">
        <v>6825</v>
      </c>
      <c r="C448" s="266" t="s">
        <v>6819</v>
      </c>
      <c r="D448" s="417" t="s">
        <v>6230</v>
      </c>
      <c r="E448" s="417" t="s">
        <v>6398</v>
      </c>
      <c r="F448" s="201"/>
    </row>
    <row r="449" spans="1:6" ht="15.75">
      <c r="A449" s="266" t="s">
        <v>98</v>
      </c>
      <c r="B449" s="266" t="s">
        <v>6826</v>
      </c>
      <c r="C449" s="266" t="s">
        <v>6819</v>
      </c>
      <c r="D449" s="417" t="s">
        <v>6230</v>
      </c>
      <c r="E449" s="417" t="s">
        <v>6402</v>
      </c>
      <c r="F449" s="201"/>
    </row>
    <row r="450" spans="1:6" ht="15.75">
      <c r="A450" s="266" t="s">
        <v>98</v>
      </c>
      <c r="B450" s="266" t="s">
        <v>6827</v>
      </c>
      <c r="C450" s="266" t="s">
        <v>6819</v>
      </c>
      <c r="D450" s="417" t="s">
        <v>6230</v>
      </c>
      <c r="E450" s="417" t="s">
        <v>6398</v>
      </c>
      <c r="F450" s="201"/>
    </row>
    <row r="451" spans="1:6" ht="15.75">
      <c r="A451" s="266" t="s">
        <v>98</v>
      </c>
      <c r="B451" s="266" t="s">
        <v>6828</v>
      </c>
      <c r="C451" s="266" t="s">
        <v>6819</v>
      </c>
      <c r="D451" s="417" t="s">
        <v>6297</v>
      </c>
      <c r="E451" s="417" t="s">
        <v>4913</v>
      </c>
      <c r="F451" s="201"/>
    </row>
    <row r="452" spans="1:6" ht="15.75">
      <c r="A452" s="266" t="s">
        <v>98</v>
      </c>
      <c r="B452" s="266" t="s">
        <v>6829</v>
      </c>
      <c r="C452" s="266" t="s">
        <v>6819</v>
      </c>
      <c r="D452" s="417" t="s">
        <v>6230</v>
      </c>
      <c r="E452" s="417" t="s">
        <v>6398</v>
      </c>
      <c r="F452" s="201"/>
    </row>
    <row r="453" spans="1:6" ht="15.75">
      <c r="A453" s="266" t="s">
        <v>98</v>
      </c>
      <c r="B453" s="266" t="s">
        <v>6830</v>
      </c>
      <c r="C453" s="266" t="s">
        <v>6819</v>
      </c>
      <c r="D453" s="417" t="s">
        <v>6230</v>
      </c>
      <c r="E453" s="417" t="s">
        <v>6402</v>
      </c>
      <c r="F453" s="201"/>
    </row>
    <row r="454" spans="1:6" ht="15.75">
      <c r="A454" s="266" t="s">
        <v>98</v>
      </c>
      <c r="B454" s="266" t="s">
        <v>6831</v>
      </c>
      <c r="C454" s="266" t="s">
        <v>6819</v>
      </c>
      <c r="D454" s="417" t="s">
        <v>6230</v>
      </c>
      <c r="E454" s="417" t="s">
        <v>6398</v>
      </c>
      <c r="F454" s="201"/>
    </row>
    <row r="455" spans="1:6" ht="15.75">
      <c r="A455" s="266" t="s">
        <v>98</v>
      </c>
      <c r="B455" s="266" t="s">
        <v>6832</v>
      </c>
      <c r="C455" s="266" t="s">
        <v>6819</v>
      </c>
      <c r="D455" s="417" t="s">
        <v>6230</v>
      </c>
      <c r="E455" s="417" t="s">
        <v>6398</v>
      </c>
      <c r="F455" s="201"/>
    </row>
    <row r="456" spans="1:6" ht="15.75">
      <c r="A456" s="266" t="s">
        <v>98</v>
      </c>
      <c r="B456" s="266" t="s">
        <v>6833</v>
      </c>
      <c r="C456" s="266" t="s">
        <v>6819</v>
      </c>
      <c r="D456" s="417" t="s">
        <v>6230</v>
      </c>
      <c r="E456" s="417" t="s">
        <v>6402</v>
      </c>
      <c r="F456" s="201"/>
    </row>
    <row r="457" spans="1:6" ht="15.75">
      <c r="A457" s="266" t="s">
        <v>98</v>
      </c>
      <c r="B457" s="266" t="s">
        <v>6834</v>
      </c>
      <c r="C457" s="266" t="s">
        <v>6819</v>
      </c>
      <c r="D457" s="417" t="s">
        <v>6230</v>
      </c>
      <c r="E457" s="417" t="s">
        <v>6398</v>
      </c>
      <c r="F457" s="201"/>
    </row>
    <row r="458" spans="1:6" ht="15.75">
      <c r="A458" s="266" t="s">
        <v>98</v>
      </c>
      <c r="B458" s="266" t="s">
        <v>6835</v>
      </c>
      <c r="C458" s="266" t="s">
        <v>6836</v>
      </c>
      <c r="D458" s="417" t="s">
        <v>6305</v>
      </c>
      <c r="E458" s="417" t="s">
        <v>6398</v>
      </c>
      <c r="F458" s="201"/>
    </row>
    <row r="459" spans="1:6" ht="15.75">
      <c r="A459" s="266" t="s">
        <v>98</v>
      </c>
      <c r="B459" s="266" t="s">
        <v>6837</v>
      </c>
      <c r="C459" s="266" t="s">
        <v>6836</v>
      </c>
      <c r="D459" s="417" t="s">
        <v>6230</v>
      </c>
      <c r="E459" s="417" t="s">
        <v>6398</v>
      </c>
      <c r="F459" s="201"/>
    </row>
    <row r="460" spans="1:6" ht="15.75">
      <c r="A460" s="266" t="s">
        <v>98</v>
      </c>
      <c r="B460" s="266" t="s">
        <v>6838</v>
      </c>
      <c r="C460" s="266" t="s">
        <v>6836</v>
      </c>
      <c r="D460" s="417" t="s">
        <v>6230</v>
      </c>
      <c r="E460" s="417" t="s">
        <v>4913</v>
      </c>
      <c r="F460" s="201"/>
    </row>
    <row r="461" spans="1:6" ht="15.75">
      <c r="A461" s="266" t="s">
        <v>98</v>
      </c>
      <c r="B461" s="266" t="s">
        <v>6839</v>
      </c>
      <c r="C461" s="266" t="s">
        <v>6836</v>
      </c>
      <c r="D461" s="417" t="s">
        <v>6230</v>
      </c>
      <c r="E461" s="417" t="s">
        <v>6398</v>
      </c>
      <c r="F461" s="201"/>
    </row>
    <row r="462" spans="1:6" ht="15.75">
      <c r="A462" s="266" t="s">
        <v>98</v>
      </c>
      <c r="B462" s="266" t="s">
        <v>6840</v>
      </c>
      <c r="C462" s="266" t="s">
        <v>6836</v>
      </c>
      <c r="D462" s="417" t="s">
        <v>6230</v>
      </c>
      <c r="E462" s="417" t="s">
        <v>6398</v>
      </c>
      <c r="F462" s="201"/>
    </row>
    <row r="463" spans="1:6" ht="15.75">
      <c r="A463" s="266" t="s">
        <v>98</v>
      </c>
      <c r="B463" s="266" t="s">
        <v>6841</v>
      </c>
      <c r="C463" s="266" t="s">
        <v>6836</v>
      </c>
      <c r="D463" s="417" t="s">
        <v>6230</v>
      </c>
      <c r="E463" s="417" t="s">
        <v>6398</v>
      </c>
      <c r="F463" s="201"/>
    </row>
    <row r="464" spans="1:6" ht="15.75">
      <c r="A464" s="266" t="s">
        <v>98</v>
      </c>
      <c r="B464" s="266" t="s">
        <v>6842</v>
      </c>
      <c r="C464" s="266" t="s">
        <v>6836</v>
      </c>
      <c r="D464" s="417" t="s">
        <v>6230</v>
      </c>
      <c r="E464" s="417" t="s">
        <v>6402</v>
      </c>
      <c r="F464" s="201"/>
    </row>
    <row r="465" spans="1:6" ht="15.75">
      <c r="A465" s="266" t="s">
        <v>98</v>
      </c>
      <c r="B465" s="266" t="s">
        <v>6843</v>
      </c>
      <c r="C465" s="266" t="s">
        <v>6836</v>
      </c>
      <c r="D465" s="417" t="s">
        <v>6230</v>
      </c>
      <c r="E465" s="417" t="s">
        <v>4913</v>
      </c>
      <c r="F465" s="201"/>
    </row>
    <row r="466" spans="1:6" ht="15.75">
      <c r="A466" s="266" t="s">
        <v>98</v>
      </c>
      <c r="B466" s="266" t="s">
        <v>6844</v>
      </c>
      <c r="C466" s="266" t="s">
        <v>6836</v>
      </c>
      <c r="D466" s="417" t="s">
        <v>6230</v>
      </c>
      <c r="E466" s="417" t="s">
        <v>6402</v>
      </c>
      <c r="F466" s="201"/>
    </row>
    <row r="467" spans="1:6" ht="15.75">
      <c r="A467" s="266" t="s">
        <v>98</v>
      </c>
      <c r="B467" s="266" t="s">
        <v>6845</v>
      </c>
      <c r="C467" s="266" t="s">
        <v>6836</v>
      </c>
      <c r="D467" s="417" t="s">
        <v>6230</v>
      </c>
      <c r="E467" s="417" t="s">
        <v>6398</v>
      </c>
      <c r="F467" s="201"/>
    </row>
    <row r="468" spans="1:6" ht="15.75">
      <c r="A468" s="266" t="s">
        <v>98</v>
      </c>
      <c r="B468" s="266" t="s">
        <v>6846</v>
      </c>
      <c r="C468" s="266" t="s">
        <v>6836</v>
      </c>
      <c r="D468" s="417" t="s">
        <v>6230</v>
      </c>
      <c r="E468" s="417" t="s">
        <v>6402</v>
      </c>
      <c r="F468" s="201"/>
    </row>
    <row r="469" spans="1:6" ht="15.75">
      <c r="A469" s="266" t="s">
        <v>98</v>
      </c>
      <c r="B469" s="266" t="s">
        <v>6847</v>
      </c>
      <c r="C469" s="266" t="s">
        <v>6836</v>
      </c>
      <c r="D469" s="417" t="s">
        <v>6230</v>
      </c>
      <c r="E469" s="417" t="s">
        <v>6398</v>
      </c>
      <c r="F469" s="201"/>
    </row>
    <row r="470" spans="1:6" ht="15.75">
      <c r="A470" s="266" t="s">
        <v>98</v>
      </c>
      <c r="B470" s="266" t="s">
        <v>6848</v>
      </c>
      <c r="C470" s="266" t="s">
        <v>6836</v>
      </c>
      <c r="D470" s="417" t="s">
        <v>6297</v>
      </c>
      <c r="E470" s="417" t="s">
        <v>6398</v>
      </c>
      <c r="F470" s="201"/>
    </row>
    <row r="471" spans="1:6" ht="15.75">
      <c r="A471" s="266" t="s">
        <v>98</v>
      </c>
      <c r="B471" s="266" t="s">
        <v>6849</v>
      </c>
      <c r="C471" s="266" t="s">
        <v>6850</v>
      </c>
      <c r="D471" s="417" t="s">
        <v>6297</v>
      </c>
      <c r="E471" s="417" t="s">
        <v>4913</v>
      </c>
      <c r="F471" s="201"/>
    </row>
    <row r="472" spans="1:6" ht="15.75">
      <c r="A472" s="266" t="s">
        <v>98</v>
      </c>
      <c r="B472" s="266" t="s">
        <v>6851</v>
      </c>
      <c r="C472" s="266" t="s">
        <v>6850</v>
      </c>
      <c r="D472" s="417" t="s">
        <v>6230</v>
      </c>
      <c r="E472" s="417" t="s">
        <v>6402</v>
      </c>
      <c r="F472" s="201"/>
    </row>
    <row r="473" spans="1:6" ht="15.75">
      <c r="A473" s="266" t="s">
        <v>98</v>
      </c>
      <c r="B473" s="266" t="s">
        <v>6852</v>
      </c>
      <c r="C473" s="266" t="s">
        <v>6850</v>
      </c>
      <c r="D473" s="417" t="s">
        <v>6297</v>
      </c>
      <c r="E473" s="417" t="s">
        <v>6398</v>
      </c>
      <c r="F473" s="201"/>
    </row>
    <row r="474" spans="1:6" ht="15.75">
      <c r="A474" s="266" t="s">
        <v>98</v>
      </c>
      <c r="B474" s="266" t="s">
        <v>6853</v>
      </c>
      <c r="C474" s="266" t="s">
        <v>6850</v>
      </c>
      <c r="D474" s="417" t="s">
        <v>6230</v>
      </c>
      <c r="E474" s="417" t="s">
        <v>6398</v>
      </c>
      <c r="F474" s="201"/>
    </row>
    <row r="475" spans="1:6" ht="15.75">
      <c r="A475" s="266" t="s">
        <v>98</v>
      </c>
      <c r="B475" s="266" t="s">
        <v>6854</v>
      </c>
      <c r="C475" s="266" t="s">
        <v>6850</v>
      </c>
      <c r="D475" s="417" t="s">
        <v>6230</v>
      </c>
      <c r="E475" s="417" t="s">
        <v>6230</v>
      </c>
      <c r="F475" s="201"/>
    </row>
    <row r="476" spans="1:6" ht="15.75">
      <c r="A476" s="266" t="s">
        <v>98</v>
      </c>
      <c r="B476" s="266" t="s">
        <v>6855</v>
      </c>
      <c r="C476" s="266" t="s">
        <v>6850</v>
      </c>
      <c r="D476" s="417" t="s">
        <v>6230</v>
      </c>
      <c r="E476" s="417" t="s">
        <v>4913</v>
      </c>
      <c r="F476" s="201"/>
    </row>
    <row r="477" spans="1:6" ht="15.75">
      <c r="A477" s="266" t="s">
        <v>98</v>
      </c>
      <c r="B477" s="266" t="s">
        <v>6856</v>
      </c>
      <c r="C477" s="266" t="s">
        <v>6850</v>
      </c>
      <c r="D477" s="417" t="s">
        <v>6230</v>
      </c>
      <c r="E477" s="417" t="s">
        <v>6398</v>
      </c>
      <c r="F477" s="201"/>
    </row>
    <row r="478" spans="1:6" ht="15.75">
      <c r="A478" s="266" t="s">
        <v>98</v>
      </c>
      <c r="B478" s="266" t="s">
        <v>6857</v>
      </c>
      <c r="C478" s="266" t="s">
        <v>6850</v>
      </c>
      <c r="D478" s="417" t="s">
        <v>6230</v>
      </c>
      <c r="E478" s="417" t="s">
        <v>4913</v>
      </c>
      <c r="F478" s="201"/>
    </row>
    <row r="479" spans="1:6" ht="15.75">
      <c r="A479" s="266" t="s">
        <v>98</v>
      </c>
      <c r="B479" s="266" t="s">
        <v>6858</v>
      </c>
      <c r="C479" s="266" t="s">
        <v>6859</v>
      </c>
      <c r="D479" s="417" t="s">
        <v>6230</v>
      </c>
      <c r="E479" s="417" t="s">
        <v>6398</v>
      </c>
      <c r="F479" s="201"/>
    </row>
    <row r="480" spans="1:6" ht="15.75">
      <c r="A480" s="266" t="s">
        <v>98</v>
      </c>
      <c r="B480" s="266" t="s">
        <v>4254</v>
      </c>
      <c r="C480" s="266" t="s">
        <v>6859</v>
      </c>
      <c r="D480" s="417" t="s">
        <v>6230</v>
      </c>
      <c r="E480" s="417" t="s">
        <v>6230</v>
      </c>
      <c r="F480" s="201"/>
    </row>
    <row r="481" spans="1:6" ht="15.75">
      <c r="A481" s="266" t="s">
        <v>98</v>
      </c>
      <c r="B481" s="266" t="s">
        <v>6860</v>
      </c>
      <c r="C481" s="266" t="s">
        <v>6859</v>
      </c>
      <c r="D481" s="417" t="s">
        <v>6230</v>
      </c>
      <c r="E481" s="417" t="s">
        <v>6398</v>
      </c>
      <c r="F481" s="201"/>
    </row>
    <row r="482" spans="1:6" ht="15.75">
      <c r="A482" s="266" t="s">
        <v>98</v>
      </c>
      <c r="B482" s="266" t="s">
        <v>6861</v>
      </c>
      <c r="C482" s="266" t="s">
        <v>6859</v>
      </c>
      <c r="D482" s="417" t="s">
        <v>6230</v>
      </c>
      <c r="E482" s="417" t="s">
        <v>6402</v>
      </c>
      <c r="F482" s="201"/>
    </row>
    <row r="483" spans="1:6" ht="15.75">
      <c r="A483" s="266" t="s">
        <v>98</v>
      </c>
      <c r="B483" s="266" t="s">
        <v>6862</v>
      </c>
      <c r="C483" s="266" t="s">
        <v>6859</v>
      </c>
      <c r="D483" s="417" t="s">
        <v>6230</v>
      </c>
      <c r="E483" s="417" t="s">
        <v>4913</v>
      </c>
      <c r="F483" s="201"/>
    </row>
    <row r="484" spans="1:6" ht="15.75">
      <c r="A484" s="266" t="s">
        <v>98</v>
      </c>
      <c r="B484" s="266" t="s">
        <v>6863</v>
      </c>
      <c r="C484" s="266" t="s">
        <v>6859</v>
      </c>
      <c r="D484" s="417" t="s">
        <v>6230</v>
      </c>
      <c r="E484" s="417" t="s">
        <v>6230</v>
      </c>
      <c r="F484" s="201"/>
    </row>
    <row r="485" spans="1:6" ht="15.75">
      <c r="A485" s="266" t="s">
        <v>98</v>
      </c>
      <c r="B485" s="266" t="s">
        <v>6864</v>
      </c>
      <c r="C485" s="266" t="s">
        <v>6859</v>
      </c>
      <c r="D485" s="417" t="s">
        <v>6230</v>
      </c>
      <c r="E485" s="417" t="s">
        <v>6398</v>
      </c>
      <c r="F485" s="201"/>
    </row>
    <row r="486" spans="1:6" ht="15.75">
      <c r="A486" s="266" t="s">
        <v>98</v>
      </c>
      <c r="B486" s="266" t="s">
        <v>6865</v>
      </c>
      <c r="C486" s="266" t="s">
        <v>6859</v>
      </c>
      <c r="D486" s="417" t="s">
        <v>6230</v>
      </c>
      <c r="E486" s="417" t="s">
        <v>6402</v>
      </c>
      <c r="F486" s="201"/>
    </row>
    <row r="487" spans="1:6" ht="15.75">
      <c r="A487" s="266" t="s">
        <v>98</v>
      </c>
      <c r="B487" s="266" t="s">
        <v>6866</v>
      </c>
      <c r="C487" s="266" t="s">
        <v>6859</v>
      </c>
      <c r="D487" s="417" t="s">
        <v>6230</v>
      </c>
      <c r="E487" s="417" t="s">
        <v>6398</v>
      </c>
      <c r="F487" s="201"/>
    </row>
    <row r="488" spans="1:6" ht="15.75">
      <c r="A488" s="266" t="s">
        <v>98</v>
      </c>
      <c r="B488" s="266" t="s">
        <v>6867</v>
      </c>
      <c r="C488" s="266" t="s">
        <v>6868</v>
      </c>
      <c r="D488" s="417" t="s">
        <v>6305</v>
      </c>
      <c r="E488" s="417" t="s">
        <v>6398</v>
      </c>
      <c r="F488" s="201"/>
    </row>
    <row r="489" spans="1:6" ht="15.75">
      <c r="A489" s="266" t="s">
        <v>98</v>
      </c>
      <c r="B489" s="266" t="s">
        <v>6869</v>
      </c>
      <c r="C489" s="266" t="s">
        <v>6868</v>
      </c>
      <c r="D489" s="417" t="s">
        <v>6230</v>
      </c>
      <c r="E489" s="417" t="s">
        <v>6398</v>
      </c>
      <c r="F489" s="201"/>
    </row>
    <row r="490" spans="1:6" ht="15.75">
      <c r="A490" s="266" t="s">
        <v>98</v>
      </c>
      <c r="B490" s="266" t="s">
        <v>6870</v>
      </c>
      <c r="C490" s="266" t="s">
        <v>6868</v>
      </c>
      <c r="D490" s="417" t="s">
        <v>6230</v>
      </c>
      <c r="E490" s="417" t="s">
        <v>6398</v>
      </c>
      <c r="F490" s="201"/>
    </row>
    <row r="491" spans="1:6" ht="15.75">
      <c r="A491" s="266" t="s">
        <v>98</v>
      </c>
      <c r="B491" s="266" t="s">
        <v>6871</v>
      </c>
      <c r="C491" s="266" t="s">
        <v>6868</v>
      </c>
      <c r="D491" s="417" t="s">
        <v>6230</v>
      </c>
      <c r="E491" s="417" t="s">
        <v>6402</v>
      </c>
      <c r="F491" s="201"/>
    </row>
    <row r="492" spans="1:6" ht="15.75">
      <c r="A492" s="266" t="s">
        <v>98</v>
      </c>
      <c r="B492" s="266" t="s">
        <v>6872</v>
      </c>
      <c r="C492" s="266" t="s">
        <v>6868</v>
      </c>
      <c r="D492" s="417" t="s">
        <v>6230</v>
      </c>
      <c r="E492" s="417" t="s">
        <v>4913</v>
      </c>
      <c r="F492" s="201"/>
    </row>
    <row r="493" spans="1:6" ht="15.75">
      <c r="A493" s="266" t="s">
        <v>98</v>
      </c>
      <c r="B493" s="266" t="s">
        <v>6873</v>
      </c>
      <c r="C493" s="266" t="s">
        <v>6868</v>
      </c>
      <c r="D493" s="417" t="s">
        <v>6230</v>
      </c>
      <c r="E493" s="417" t="s">
        <v>4913</v>
      </c>
      <c r="F493" s="201"/>
    </row>
    <row r="494" spans="1:6" ht="15.75">
      <c r="A494" s="266" t="s">
        <v>98</v>
      </c>
      <c r="B494" s="266" t="s">
        <v>4318</v>
      </c>
      <c r="C494" s="266" t="s">
        <v>6868</v>
      </c>
      <c r="D494" s="417" t="s">
        <v>6230</v>
      </c>
      <c r="E494" s="417" t="s">
        <v>4913</v>
      </c>
      <c r="F494" s="201"/>
    </row>
    <row r="495" spans="1:6" ht="15.75">
      <c r="A495" s="266" t="s">
        <v>98</v>
      </c>
      <c r="B495" s="266" t="s">
        <v>4261</v>
      </c>
      <c r="C495" s="266" t="s">
        <v>6868</v>
      </c>
      <c r="D495" s="417" t="s">
        <v>6230</v>
      </c>
      <c r="E495" s="417" t="s">
        <v>4913</v>
      </c>
      <c r="F495" s="201"/>
    </row>
    <row r="496" spans="1:6" ht="15.75">
      <c r="A496" s="266" t="s">
        <v>98</v>
      </c>
      <c r="B496" s="266" t="s">
        <v>6874</v>
      </c>
      <c r="C496" s="266" t="s">
        <v>6868</v>
      </c>
      <c r="D496" s="417" t="s">
        <v>6230</v>
      </c>
      <c r="E496" s="417" t="s">
        <v>6402</v>
      </c>
      <c r="F496" s="201"/>
    </row>
    <row r="497" spans="1:6" ht="15.75">
      <c r="A497" s="266" t="s">
        <v>98</v>
      </c>
      <c r="B497" s="266" t="s">
        <v>6875</v>
      </c>
      <c r="C497" s="266" t="s">
        <v>6868</v>
      </c>
      <c r="D497" s="417" t="s">
        <v>6230</v>
      </c>
      <c r="E497" s="417" t="s">
        <v>4913</v>
      </c>
      <c r="F497" s="201"/>
    </row>
    <row r="498" spans="1:6" ht="15.75">
      <c r="A498" s="266" t="s">
        <v>98</v>
      </c>
      <c r="B498" s="266" t="s">
        <v>6876</v>
      </c>
      <c r="C498" s="266" t="s">
        <v>6877</v>
      </c>
      <c r="D498" s="417" t="s">
        <v>6230</v>
      </c>
      <c r="E498" s="417" t="s">
        <v>6402</v>
      </c>
      <c r="F498" s="201"/>
    </row>
    <row r="499" spans="1:6" ht="15.75">
      <c r="A499" s="266" t="s">
        <v>98</v>
      </c>
      <c r="B499" s="266" t="s">
        <v>6878</v>
      </c>
      <c r="C499" s="266" t="s">
        <v>6877</v>
      </c>
      <c r="D499" s="417" t="s">
        <v>6373</v>
      </c>
      <c r="E499" s="417" t="s">
        <v>6411</v>
      </c>
      <c r="F499" s="201"/>
    </row>
    <row r="500" spans="1:6" ht="15.75">
      <c r="A500" s="266" t="s">
        <v>98</v>
      </c>
      <c r="B500" s="266" t="s">
        <v>6879</v>
      </c>
      <c r="C500" s="266" t="s">
        <v>6877</v>
      </c>
      <c r="D500" s="417" t="s">
        <v>6230</v>
      </c>
      <c r="E500" s="417" t="s">
        <v>6398</v>
      </c>
      <c r="F500" s="201"/>
    </row>
    <row r="501" spans="1:6" ht="15.75">
      <c r="A501" s="266" t="s">
        <v>98</v>
      </c>
      <c r="B501" s="266" t="s">
        <v>6880</v>
      </c>
      <c r="C501" s="266" t="s">
        <v>6877</v>
      </c>
      <c r="D501" s="417" t="s">
        <v>6230</v>
      </c>
      <c r="E501" s="417" t="s">
        <v>6411</v>
      </c>
      <c r="F501" s="201"/>
    </row>
    <row r="502" spans="1:6" ht="15.75">
      <c r="A502" s="266" t="s">
        <v>98</v>
      </c>
      <c r="B502" s="266" t="s">
        <v>6881</v>
      </c>
      <c r="C502" s="266" t="s">
        <v>6877</v>
      </c>
      <c r="D502" s="417" t="s">
        <v>6230</v>
      </c>
      <c r="E502" s="417" t="s">
        <v>4913</v>
      </c>
      <c r="F502" s="201"/>
    </row>
    <row r="503" spans="1:6" ht="15.75">
      <c r="A503" s="266" t="s">
        <v>98</v>
      </c>
      <c r="B503" s="266" t="s">
        <v>6882</v>
      </c>
      <c r="C503" s="266" t="s">
        <v>6877</v>
      </c>
      <c r="D503" s="417" t="s">
        <v>6230</v>
      </c>
      <c r="E503" s="417" t="s">
        <v>4913</v>
      </c>
      <c r="F503" s="201"/>
    </row>
    <row r="504" spans="1:6" ht="15.75">
      <c r="A504" s="266" t="s">
        <v>98</v>
      </c>
      <c r="B504" s="266" t="s">
        <v>6883</v>
      </c>
      <c r="C504" s="266" t="s">
        <v>6884</v>
      </c>
      <c r="D504" s="417" t="s">
        <v>6230</v>
      </c>
      <c r="E504" s="417" t="s">
        <v>6402</v>
      </c>
      <c r="F504" s="201"/>
    </row>
    <row r="505" spans="1:6" ht="15.75">
      <c r="A505" s="266" t="s">
        <v>98</v>
      </c>
      <c r="B505" s="266" t="s">
        <v>6885</v>
      </c>
      <c r="C505" s="266" t="s">
        <v>6884</v>
      </c>
      <c r="D505" s="417" t="s">
        <v>6297</v>
      </c>
      <c r="E505" s="417" t="s">
        <v>6398</v>
      </c>
      <c r="F505" s="201"/>
    </row>
    <row r="506" spans="1:6" ht="15.75">
      <c r="A506" s="266" t="s">
        <v>98</v>
      </c>
      <c r="B506" s="266" t="s">
        <v>3328</v>
      </c>
      <c r="C506" s="266" t="s">
        <v>6884</v>
      </c>
      <c r="D506" s="417" t="s">
        <v>6297</v>
      </c>
      <c r="E506" s="417" t="s">
        <v>6398</v>
      </c>
      <c r="F506" s="201"/>
    </row>
    <row r="507" spans="1:6" ht="15.75">
      <c r="A507" s="266" t="s">
        <v>98</v>
      </c>
      <c r="B507" s="266" t="s">
        <v>6886</v>
      </c>
      <c r="C507" s="266" t="s">
        <v>6884</v>
      </c>
      <c r="D507" s="417" t="s">
        <v>6230</v>
      </c>
      <c r="E507" s="417" t="s">
        <v>4913</v>
      </c>
      <c r="F507" s="201"/>
    </row>
    <row r="508" spans="1:6" ht="15.75">
      <c r="A508" s="266" t="s">
        <v>98</v>
      </c>
      <c r="B508" s="266" t="s">
        <v>6887</v>
      </c>
      <c r="C508" s="266" t="s">
        <v>6884</v>
      </c>
      <c r="D508" s="417" t="s">
        <v>6230</v>
      </c>
      <c r="E508" s="417" t="s">
        <v>6398</v>
      </c>
      <c r="F508" s="201"/>
    </row>
    <row r="509" spans="1:6" ht="15.75">
      <c r="A509" s="266" t="s">
        <v>98</v>
      </c>
      <c r="B509" s="266" t="s">
        <v>4265</v>
      </c>
      <c r="C509" s="266" t="s">
        <v>6884</v>
      </c>
      <c r="D509" s="417" t="s">
        <v>6230</v>
      </c>
      <c r="E509" s="417" t="s">
        <v>6888</v>
      </c>
      <c r="F509" s="201"/>
    </row>
    <row r="510" spans="1:6" ht="15.75">
      <c r="A510" s="266" t="s">
        <v>98</v>
      </c>
      <c r="B510" s="266" t="s">
        <v>6889</v>
      </c>
      <c r="C510" s="266" t="s">
        <v>6884</v>
      </c>
      <c r="D510" s="417" t="s">
        <v>6230</v>
      </c>
      <c r="E510" s="417" t="s">
        <v>6402</v>
      </c>
      <c r="F510" s="201"/>
    </row>
    <row r="511" spans="1:6" ht="15.75">
      <c r="A511" s="266" t="s">
        <v>98</v>
      </c>
      <c r="B511" s="266" t="s">
        <v>6890</v>
      </c>
      <c r="C511" s="266" t="s">
        <v>6884</v>
      </c>
      <c r="D511" s="417" t="s">
        <v>6230</v>
      </c>
      <c r="E511" s="417" t="s">
        <v>6398</v>
      </c>
      <c r="F511" s="201"/>
    </row>
    <row r="512" spans="1:6" ht="15.75">
      <c r="A512" s="266" t="s">
        <v>98</v>
      </c>
      <c r="B512" s="266" t="s">
        <v>6891</v>
      </c>
      <c r="C512" s="266" t="s">
        <v>6892</v>
      </c>
      <c r="D512" s="417" t="s">
        <v>6230</v>
      </c>
      <c r="E512" s="417" t="s">
        <v>4913</v>
      </c>
      <c r="F512" s="201"/>
    </row>
    <row r="513" spans="1:5" ht="15.75">
      <c r="A513" s="266" t="s">
        <v>98</v>
      </c>
      <c r="B513" s="266" t="s">
        <v>6893</v>
      </c>
      <c r="C513" s="266" t="s">
        <v>6892</v>
      </c>
      <c r="D513" s="417" t="s">
        <v>6230</v>
      </c>
      <c r="E513" s="417" t="s">
        <v>6398</v>
      </c>
    </row>
    <row r="514" spans="1:5" ht="15.75">
      <c r="A514" s="266" t="s">
        <v>98</v>
      </c>
      <c r="B514" s="266" t="s">
        <v>4267</v>
      </c>
      <c r="C514" s="266" t="s">
        <v>6892</v>
      </c>
      <c r="D514" s="417" t="s">
        <v>6230</v>
      </c>
      <c r="E514" s="417" t="s">
        <v>6888</v>
      </c>
    </row>
    <row r="515" spans="1:5" ht="15.75">
      <c r="A515" s="266" t="s">
        <v>98</v>
      </c>
      <c r="B515" s="266" t="s">
        <v>6894</v>
      </c>
      <c r="C515" s="266" t="s">
        <v>6892</v>
      </c>
      <c r="D515" s="417" t="s">
        <v>6297</v>
      </c>
      <c r="E515" s="417" t="s">
        <v>6398</v>
      </c>
    </row>
    <row r="516" spans="1:5" ht="15.75">
      <c r="A516" s="266" t="s">
        <v>98</v>
      </c>
      <c r="B516" s="266" t="s">
        <v>4269</v>
      </c>
      <c r="C516" s="266" t="s">
        <v>6895</v>
      </c>
      <c r="D516" s="417" t="s">
        <v>6230</v>
      </c>
      <c r="E516" s="417" t="s">
        <v>4913</v>
      </c>
    </row>
    <row r="517" spans="1:5" ht="15.75">
      <c r="A517" s="266" t="s">
        <v>98</v>
      </c>
      <c r="B517" s="266" t="s">
        <v>6896</v>
      </c>
      <c r="C517" s="266" t="s">
        <v>6895</v>
      </c>
      <c r="D517" s="417" t="s">
        <v>6230</v>
      </c>
      <c r="E517" s="417" t="s">
        <v>4913</v>
      </c>
    </row>
    <row r="518" spans="1:5" ht="15.75">
      <c r="A518" s="266" t="s">
        <v>98</v>
      </c>
      <c r="B518" s="266" t="s">
        <v>6897</v>
      </c>
      <c r="C518" s="266" t="s">
        <v>6895</v>
      </c>
      <c r="D518" s="417" t="s">
        <v>6230</v>
      </c>
      <c r="E518" s="417" t="s">
        <v>6398</v>
      </c>
    </row>
    <row r="519" spans="1:5" ht="15.75">
      <c r="A519" s="266" t="s">
        <v>98</v>
      </c>
      <c r="B519" s="266" t="s">
        <v>6898</v>
      </c>
      <c r="C519" s="266" t="s">
        <v>6895</v>
      </c>
      <c r="D519" s="417" t="s">
        <v>6297</v>
      </c>
      <c r="E519" s="417" t="s">
        <v>6398</v>
      </c>
    </row>
    <row r="520" spans="1:5" ht="15.75">
      <c r="A520" s="266" t="s">
        <v>98</v>
      </c>
      <c r="B520" s="266" t="s">
        <v>6899</v>
      </c>
      <c r="C520" s="266" t="s">
        <v>6895</v>
      </c>
      <c r="D520" s="417" t="s">
        <v>6230</v>
      </c>
      <c r="E520" s="417" t="s">
        <v>6398</v>
      </c>
    </row>
    <row r="521" spans="1:5" ht="15.75">
      <c r="A521" s="266" t="s">
        <v>98</v>
      </c>
      <c r="B521" s="266" t="s">
        <v>6900</v>
      </c>
      <c r="C521" s="266" t="s">
        <v>6895</v>
      </c>
      <c r="D521" s="417" t="s">
        <v>6297</v>
      </c>
      <c r="E521" s="417" t="s">
        <v>6411</v>
      </c>
    </row>
    <row r="522" spans="1:5" ht="15.75">
      <c r="A522" s="266" t="s">
        <v>98</v>
      </c>
      <c r="B522" s="266" t="s">
        <v>6901</v>
      </c>
      <c r="C522" s="266" t="s">
        <v>6895</v>
      </c>
      <c r="D522" s="417" t="s">
        <v>6230</v>
      </c>
      <c r="E522" s="417" t="s">
        <v>6398</v>
      </c>
    </row>
    <row r="523" spans="1:5" ht="15.75">
      <c r="A523" s="266" t="s">
        <v>98</v>
      </c>
      <c r="B523" s="266" t="s">
        <v>6902</v>
      </c>
      <c r="C523" s="266" t="s">
        <v>6895</v>
      </c>
      <c r="D523" s="417" t="s">
        <v>6297</v>
      </c>
      <c r="E523" s="417" t="s">
        <v>6411</v>
      </c>
    </row>
    <row r="524" spans="1:5" ht="15.75">
      <c r="A524" s="266" t="s">
        <v>98</v>
      </c>
      <c r="B524" s="266" t="s">
        <v>6903</v>
      </c>
      <c r="C524" s="266" t="s">
        <v>6895</v>
      </c>
      <c r="D524" s="417" t="s">
        <v>6230</v>
      </c>
      <c r="E524" s="417" t="s">
        <v>6398</v>
      </c>
    </row>
    <row r="525" spans="1:5" ht="15.75">
      <c r="A525" s="266" t="s">
        <v>98</v>
      </c>
      <c r="B525" s="266" t="s">
        <v>6904</v>
      </c>
      <c r="C525" s="266" t="s">
        <v>6895</v>
      </c>
      <c r="D525" s="417" t="s">
        <v>6230</v>
      </c>
      <c r="E525" s="417" t="s">
        <v>4913</v>
      </c>
    </row>
    <row r="526" spans="1:5" ht="15.75">
      <c r="A526" s="266" t="s">
        <v>98</v>
      </c>
      <c r="B526" s="266" t="s">
        <v>6905</v>
      </c>
      <c r="C526" s="266" t="s">
        <v>6895</v>
      </c>
      <c r="D526" s="417" t="s">
        <v>6230</v>
      </c>
      <c r="E526" s="417" t="s">
        <v>6398</v>
      </c>
    </row>
    <row r="527" spans="1:5" ht="15.75">
      <c r="A527" s="266" t="s">
        <v>98</v>
      </c>
      <c r="B527" s="266" t="s">
        <v>6906</v>
      </c>
      <c r="C527" s="266" t="s">
        <v>6907</v>
      </c>
      <c r="D527" s="417" t="s">
        <v>6297</v>
      </c>
      <c r="E527" s="417" t="s">
        <v>6398</v>
      </c>
    </row>
    <row r="528" spans="1:5" ht="15.75">
      <c r="A528" s="266" t="s">
        <v>98</v>
      </c>
      <c r="B528" s="266" t="s">
        <v>6908</v>
      </c>
      <c r="C528" s="266" t="s">
        <v>6907</v>
      </c>
      <c r="D528" s="417" t="s">
        <v>6230</v>
      </c>
      <c r="E528" s="417" t="s">
        <v>4913</v>
      </c>
    </row>
    <row r="529" spans="1:5" ht="15.75">
      <c r="A529" s="266" t="s">
        <v>98</v>
      </c>
      <c r="B529" s="266" t="s">
        <v>4274</v>
      </c>
      <c r="C529" s="266" t="s">
        <v>6907</v>
      </c>
      <c r="D529" s="417" t="s">
        <v>6230</v>
      </c>
      <c r="E529" s="417" t="s">
        <v>6230</v>
      </c>
    </row>
    <row r="530" spans="1:5" ht="15.75">
      <c r="A530" s="266" t="s">
        <v>98</v>
      </c>
      <c r="B530" s="266" t="s">
        <v>6909</v>
      </c>
      <c r="C530" s="266" t="s">
        <v>6907</v>
      </c>
      <c r="D530" s="417" t="s">
        <v>6230</v>
      </c>
      <c r="E530" s="417" t="s">
        <v>6398</v>
      </c>
    </row>
    <row r="531" spans="1:5" ht="15.75">
      <c r="A531" s="266" t="s">
        <v>98</v>
      </c>
      <c r="B531" s="266" t="s">
        <v>4279</v>
      </c>
      <c r="C531" s="266" t="s">
        <v>6907</v>
      </c>
      <c r="D531" s="417" t="s">
        <v>6230</v>
      </c>
      <c r="E531" s="417" t="s">
        <v>4913</v>
      </c>
    </row>
    <row r="532" spans="1:5" ht="15.75">
      <c r="A532" s="266" t="s">
        <v>98</v>
      </c>
      <c r="B532" s="266" t="s">
        <v>6910</v>
      </c>
      <c r="C532" s="266" t="s">
        <v>6907</v>
      </c>
      <c r="D532" s="417" t="s">
        <v>6230</v>
      </c>
      <c r="E532" s="417" t="s">
        <v>6398</v>
      </c>
    </row>
    <row r="533" spans="1:5" ht="15.75">
      <c r="A533" s="266" t="s">
        <v>98</v>
      </c>
      <c r="B533" s="266" t="s">
        <v>6911</v>
      </c>
      <c r="C533" s="266" t="s">
        <v>6907</v>
      </c>
      <c r="D533" s="417" t="s">
        <v>6230</v>
      </c>
      <c r="E533" s="417" t="s">
        <v>6398</v>
      </c>
    </row>
    <row r="534" spans="1:5" ht="15.75">
      <c r="A534" s="266" t="s">
        <v>98</v>
      </c>
      <c r="B534" s="266" t="s">
        <v>6912</v>
      </c>
      <c r="C534" s="266" t="s">
        <v>4345</v>
      </c>
      <c r="D534" s="417" t="s">
        <v>6230</v>
      </c>
      <c r="E534" s="417" t="s">
        <v>6398</v>
      </c>
    </row>
    <row r="535" spans="1:5" ht="15.75">
      <c r="A535" s="266" t="s">
        <v>98</v>
      </c>
      <c r="B535" s="266" t="s">
        <v>4281</v>
      </c>
      <c r="C535" s="266" t="s">
        <v>4345</v>
      </c>
      <c r="D535" s="417" t="s">
        <v>6230</v>
      </c>
      <c r="E535" s="417" t="s">
        <v>4913</v>
      </c>
    </row>
    <row r="536" spans="1:5" ht="15.75">
      <c r="A536" s="266" t="s">
        <v>98</v>
      </c>
      <c r="B536" s="266" t="s">
        <v>6913</v>
      </c>
      <c r="C536" s="266" t="s">
        <v>4345</v>
      </c>
      <c r="D536" s="417" t="s">
        <v>6424</v>
      </c>
      <c r="E536" s="417" t="s">
        <v>4913</v>
      </c>
    </row>
    <row r="537" spans="1:5" ht="15.75">
      <c r="A537" s="266" t="s">
        <v>98</v>
      </c>
      <c r="B537" s="266" t="s">
        <v>6914</v>
      </c>
      <c r="C537" s="266" t="s">
        <v>4345</v>
      </c>
      <c r="D537" s="417" t="s">
        <v>6230</v>
      </c>
      <c r="E537" s="417" t="s">
        <v>6411</v>
      </c>
    </row>
    <row r="538" spans="1:5" ht="15.75">
      <c r="A538" s="266" t="s">
        <v>98</v>
      </c>
      <c r="B538" s="266" t="s">
        <v>6915</v>
      </c>
      <c r="C538" s="266" t="s">
        <v>4345</v>
      </c>
      <c r="D538" s="417" t="s">
        <v>6230</v>
      </c>
      <c r="E538" s="417" t="s">
        <v>6398</v>
      </c>
    </row>
    <row r="539" spans="1:5" ht="15.75">
      <c r="A539" s="266" t="s">
        <v>98</v>
      </c>
      <c r="B539" s="266" t="s">
        <v>3304</v>
      </c>
      <c r="C539" s="266" t="s">
        <v>6916</v>
      </c>
      <c r="D539" s="417" t="s">
        <v>6230</v>
      </c>
      <c r="E539" s="417" t="s">
        <v>6398</v>
      </c>
    </row>
    <row r="540" spans="1:5" ht="15.75">
      <c r="A540" s="266" t="s">
        <v>98</v>
      </c>
      <c r="B540" s="266" t="s">
        <v>6917</v>
      </c>
      <c r="C540" s="266" t="s">
        <v>6916</v>
      </c>
      <c r="D540" s="417" t="s">
        <v>6230</v>
      </c>
      <c r="E540" s="417" t="s">
        <v>6402</v>
      </c>
    </row>
    <row r="541" spans="1:5" ht="15.75">
      <c r="A541" s="266" t="s">
        <v>98</v>
      </c>
      <c r="B541" s="266" t="s">
        <v>6918</v>
      </c>
      <c r="C541" s="266" t="s">
        <v>6916</v>
      </c>
      <c r="D541" s="417" t="s">
        <v>6230</v>
      </c>
      <c r="E541" s="417" t="s">
        <v>6402</v>
      </c>
    </row>
    <row r="542" spans="1:5" ht="15.75">
      <c r="A542" s="266" t="s">
        <v>98</v>
      </c>
      <c r="B542" s="266" t="s">
        <v>6919</v>
      </c>
      <c r="C542" s="266" t="s">
        <v>4323</v>
      </c>
      <c r="D542" s="417" t="s">
        <v>6297</v>
      </c>
      <c r="E542" s="417" t="s">
        <v>6398</v>
      </c>
    </row>
    <row r="543" spans="1:5" ht="15.75">
      <c r="A543" s="266" t="s">
        <v>98</v>
      </c>
      <c r="B543" s="266" t="s">
        <v>6920</v>
      </c>
      <c r="C543" s="266" t="s">
        <v>6921</v>
      </c>
      <c r="D543" s="417" t="s">
        <v>6230</v>
      </c>
      <c r="E543" s="417" t="s">
        <v>4913</v>
      </c>
    </row>
    <row r="544" spans="1:5" ht="15.75">
      <c r="A544" s="266" t="s">
        <v>98</v>
      </c>
      <c r="B544" s="266" t="s">
        <v>3606</v>
      </c>
      <c r="C544" s="266" t="s">
        <v>6921</v>
      </c>
      <c r="D544" s="417" t="s">
        <v>6230</v>
      </c>
      <c r="E544" s="417" t="s">
        <v>4913</v>
      </c>
    </row>
    <row r="545" spans="1:5" ht="15.75">
      <c r="A545" s="266" t="s">
        <v>98</v>
      </c>
      <c r="B545" s="266" t="s">
        <v>6922</v>
      </c>
      <c r="C545" s="266" t="s">
        <v>6921</v>
      </c>
      <c r="D545" s="417" t="s">
        <v>6230</v>
      </c>
      <c r="E545" s="417" t="s">
        <v>6402</v>
      </c>
    </row>
    <row r="546" spans="1:5" ht="15.75">
      <c r="A546" s="266" t="s">
        <v>98</v>
      </c>
      <c r="B546" s="266" t="s">
        <v>6923</v>
      </c>
      <c r="C546" s="266" t="s">
        <v>6921</v>
      </c>
      <c r="D546" s="417" t="s">
        <v>6230</v>
      </c>
      <c r="E546" s="417" t="s">
        <v>6230</v>
      </c>
    </row>
    <row r="547" spans="1:5" ht="15.75">
      <c r="A547" s="266" t="s">
        <v>98</v>
      </c>
      <c r="B547" s="266" t="s">
        <v>6924</v>
      </c>
      <c r="C547" s="266" t="s">
        <v>6921</v>
      </c>
      <c r="D547" s="417" t="s">
        <v>6230</v>
      </c>
      <c r="E547" s="417" t="s">
        <v>6398</v>
      </c>
    </row>
    <row r="548" spans="1:5" ht="15.75">
      <c r="A548" s="266" t="s">
        <v>98</v>
      </c>
      <c r="B548" s="266" t="s">
        <v>6925</v>
      </c>
      <c r="C548" s="266" t="s">
        <v>6921</v>
      </c>
      <c r="D548" s="417" t="s">
        <v>6230</v>
      </c>
      <c r="E548" s="417" t="s">
        <v>6411</v>
      </c>
    </row>
    <row r="549" spans="1:5" ht="15.75">
      <c r="A549" s="266" t="s">
        <v>98</v>
      </c>
      <c r="B549" s="266" t="s">
        <v>6926</v>
      </c>
      <c r="C549" s="266" t="s">
        <v>3332</v>
      </c>
      <c r="D549" s="417" t="s">
        <v>6230</v>
      </c>
      <c r="E549" s="417" t="s">
        <v>6402</v>
      </c>
    </row>
    <row r="550" spans="1:5" ht="15.75">
      <c r="A550" s="266" t="s">
        <v>98</v>
      </c>
      <c r="B550" s="266" t="s">
        <v>6927</v>
      </c>
      <c r="C550" s="266" t="s">
        <v>3332</v>
      </c>
      <c r="D550" s="417" t="s">
        <v>6230</v>
      </c>
      <c r="E550" s="417" t="s">
        <v>6411</v>
      </c>
    </row>
    <row r="551" spans="1:5" ht="15.75">
      <c r="A551" s="266" t="s">
        <v>98</v>
      </c>
      <c r="B551" s="266" t="s">
        <v>6928</v>
      </c>
      <c r="C551" s="266" t="s">
        <v>3332</v>
      </c>
      <c r="D551" s="417" t="s">
        <v>6297</v>
      </c>
      <c r="E551" s="417" t="s">
        <v>6411</v>
      </c>
    </row>
    <row r="552" spans="1:5" ht="15.75">
      <c r="A552" s="266" t="s">
        <v>98</v>
      </c>
      <c r="B552" s="266" t="s">
        <v>6929</v>
      </c>
      <c r="C552" s="266" t="s">
        <v>3332</v>
      </c>
      <c r="D552" s="417" t="s">
        <v>6310</v>
      </c>
      <c r="E552" s="417" t="s">
        <v>4913</v>
      </c>
    </row>
    <row r="553" spans="1:5" ht="15.75">
      <c r="A553" s="266" t="s">
        <v>98</v>
      </c>
      <c r="B553" s="266" t="s">
        <v>6930</v>
      </c>
      <c r="C553" s="266" t="s">
        <v>3326</v>
      </c>
      <c r="D553" s="417" t="s">
        <v>6230</v>
      </c>
      <c r="E553" s="417" t="s">
        <v>6230</v>
      </c>
    </row>
    <row r="554" spans="1:5" ht="15.75">
      <c r="A554" s="266" t="s">
        <v>98</v>
      </c>
      <c r="B554" s="266" t="s">
        <v>3325</v>
      </c>
      <c r="C554" s="266" t="s">
        <v>3326</v>
      </c>
      <c r="D554" s="417" t="s">
        <v>6230</v>
      </c>
      <c r="E554" s="417" t="s">
        <v>6398</v>
      </c>
    </row>
    <row r="555" spans="1:5" ht="15.75">
      <c r="A555" s="266" t="s">
        <v>98</v>
      </c>
      <c r="B555" s="266" t="s">
        <v>3014</v>
      </c>
      <c r="C555" s="266" t="s">
        <v>3326</v>
      </c>
      <c r="D555" s="417" t="s">
        <v>6305</v>
      </c>
      <c r="E555" s="417" t="s">
        <v>6398</v>
      </c>
    </row>
    <row r="556" spans="1:5" ht="15.75">
      <c r="A556" s="266" t="s">
        <v>98</v>
      </c>
      <c r="B556" s="266" t="s">
        <v>6931</v>
      </c>
      <c r="C556" s="266" t="s">
        <v>3326</v>
      </c>
      <c r="D556" s="417" t="s">
        <v>6299</v>
      </c>
      <c r="E556" s="417" t="s">
        <v>6398</v>
      </c>
    </row>
    <row r="557" spans="1:5" ht="15.75">
      <c r="A557" s="266" t="s">
        <v>98</v>
      </c>
      <c r="B557" s="266" t="s">
        <v>6932</v>
      </c>
      <c r="C557" s="266" t="s">
        <v>3326</v>
      </c>
      <c r="D557" s="417" t="s">
        <v>6297</v>
      </c>
      <c r="E557" s="417" t="s">
        <v>6398</v>
      </c>
    </row>
    <row r="558" spans="1:5" ht="15.75">
      <c r="A558" s="266" t="s">
        <v>98</v>
      </c>
      <c r="B558" s="266" t="s">
        <v>4301</v>
      </c>
      <c r="C558" s="266" t="s">
        <v>6933</v>
      </c>
      <c r="D558" s="417" t="s">
        <v>6230</v>
      </c>
      <c r="E558" s="417" t="s">
        <v>6888</v>
      </c>
    </row>
    <row r="559" spans="1:5" ht="15.75">
      <c r="A559" s="266" t="s">
        <v>98</v>
      </c>
      <c r="B559" s="266" t="s">
        <v>6934</v>
      </c>
      <c r="C559" s="266" t="s">
        <v>6933</v>
      </c>
      <c r="D559" s="417" t="s">
        <v>6230</v>
      </c>
      <c r="E559" s="417" t="s">
        <v>6398</v>
      </c>
    </row>
    <row r="560" spans="1:5" ht="15.75">
      <c r="A560" s="266" t="s">
        <v>98</v>
      </c>
      <c r="B560" s="266" t="s">
        <v>6935</v>
      </c>
      <c r="C560" s="266" t="s">
        <v>6936</v>
      </c>
      <c r="D560" s="417" t="s">
        <v>6230</v>
      </c>
      <c r="E560" s="417" t="s">
        <v>6398</v>
      </c>
    </row>
    <row r="561" spans="1:19" ht="15.75">
      <c r="A561" s="266" t="s">
        <v>98</v>
      </c>
      <c r="B561" s="266" t="s">
        <v>6937</v>
      </c>
      <c r="C561" s="266" t="s">
        <v>6936</v>
      </c>
      <c r="D561" s="417" t="s">
        <v>6230</v>
      </c>
      <c r="E561" s="417" t="s">
        <v>6398</v>
      </c>
    </row>
    <row r="562" spans="1:19" ht="15.75">
      <c r="A562" s="266" t="s">
        <v>98</v>
      </c>
      <c r="B562" s="266" t="s">
        <v>6938</v>
      </c>
      <c r="C562" s="266" t="s">
        <v>6936</v>
      </c>
      <c r="D562" s="417" t="s">
        <v>6230</v>
      </c>
      <c r="E562" s="417" t="s">
        <v>6398</v>
      </c>
    </row>
    <row r="563" spans="1:19" ht="15.75">
      <c r="A563" s="266" t="s">
        <v>98</v>
      </c>
      <c r="B563" s="266" t="s">
        <v>6939</v>
      </c>
      <c r="C563" s="266" t="s">
        <v>4332</v>
      </c>
      <c r="D563" s="417" t="s">
        <v>6230</v>
      </c>
      <c r="E563" s="417" t="s">
        <v>6230</v>
      </c>
    </row>
    <row r="564" spans="1:19" ht="15.75">
      <c r="A564" s="266" t="s">
        <v>98</v>
      </c>
      <c r="B564" s="266" t="s">
        <v>4347</v>
      </c>
      <c r="C564" s="266" t="s">
        <v>4348</v>
      </c>
      <c r="D564" s="417" t="s">
        <v>6230</v>
      </c>
      <c r="E564" s="417" t="s">
        <v>6230</v>
      </c>
    </row>
    <row r="565" spans="1:19" ht="15.75">
      <c r="O565" s="266"/>
      <c r="P565" s="266"/>
      <c r="Q565" s="266"/>
      <c r="R565" s="417"/>
      <c r="S565" s="417"/>
    </row>
    <row r="566" spans="1:19" ht="15.75">
      <c r="O566" s="266"/>
      <c r="P566" s="266"/>
      <c r="Q566" s="266"/>
      <c r="R566" s="417"/>
      <c r="S566" s="417"/>
    </row>
  </sheetData>
  <autoFilter ref="A1:F1" xr:uid="{1BFA53C5-EBA6-48E5-B385-FAB20AA394B8}"/>
  <conditionalFormatting sqref="P565:P1048576 B1:B1048576 P1">
    <cfRule type="duplicateValues" dxfId="0" priority="2"/>
  </conditionalFormatting>
  <dataValidations count="1">
    <dataValidation allowBlank="1" showInputMessage="1" showErrorMessage="1" sqref="B565:B1048576 P567"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2903</v>
      </c>
      <c r="C1" s="351" t="s">
        <v>6393</v>
      </c>
      <c r="D1" s="351" t="s">
        <v>6394</v>
      </c>
      <c r="E1" s="351" t="s">
        <v>6395</v>
      </c>
      <c r="F1" s="351" t="s">
        <v>4710</v>
      </c>
    </row>
    <row r="2" spans="1:6" ht="15.6">
      <c r="A2" s="207" t="s">
        <v>32</v>
      </c>
      <c r="B2" s="207" t="s">
        <v>6442</v>
      </c>
      <c r="C2" s="207" t="s">
        <v>3162</v>
      </c>
      <c r="D2" s="418" t="s">
        <v>6230</v>
      </c>
      <c r="E2" s="418" t="s">
        <v>6398</v>
      </c>
      <c r="F2" s="201"/>
    </row>
    <row r="3" spans="1:6" ht="15.6">
      <c r="A3" s="207" t="s">
        <v>62</v>
      </c>
      <c r="B3" s="207" t="s">
        <v>2915</v>
      </c>
      <c r="C3" s="207" t="s">
        <v>6473</v>
      </c>
      <c r="D3" s="418" t="s">
        <v>6230</v>
      </c>
      <c r="E3" s="418" t="s">
        <v>4913</v>
      </c>
      <c r="F3" s="201"/>
    </row>
    <row r="4" spans="1:6" ht="15.6">
      <c r="A4" s="207" t="s">
        <v>62</v>
      </c>
      <c r="B4" s="207" t="s">
        <v>6940</v>
      </c>
      <c r="C4" s="207" t="s">
        <v>6478</v>
      </c>
      <c r="D4" s="418" t="s">
        <v>6230</v>
      </c>
      <c r="E4" s="418" t="s">
        <v>4913</v>
      </c>
      <c r="F4" s="201"/>
    </row>
    <row r="5" spans="1:6" ht="15.6">
      <c r="A5" s="207" t="s">
        <v>62</v>
      </c>
      <c r="B5" s="207" t="s">
        <v>6482</v>
      </c>
      <c r="C5" s="207" t="s">
        <v>6478</v>
      </c>
      <c r="D5" s="418" t="s">
        <v>6230</v>
      </c>
      <c r="E5" s="418" t="s">
        <v>6411</v>
      </c>
      <c r="F5" s="201"/>
    </row>
    <row r="6" spans="1:6" ht="15.6">
      <c r="A6" s="207" t="s">
        <v>62</v>
      </c>
      <c r="B6" s="207" t="s">
        <v>6488</v>
      </c>
      <c r="C6" s="207" t="s">
        <v>3928</v>
      </c>
      <c r="D6" s="418" t="s">
        <v>6230</v>
      </c>
      <c r="E6" s="418" t="s">
        <v>6230</v>
      </c>
      <c r="F6" s="201"/>
    </row>
    <row r="7" spans="1:6" ht="15.6">
      <c r="A7" s="207" t="s">
        <v>62</v>
      </c>
      <c r="B7" s="207" t="s">
        <v>6494</v>
      </c>
      <c r="C7" s="207" t="s">
        <v>6492</v>
      </c>
      <c r="D7" s="418" t="s">
        <v>6305</v>
      </c>
      <c r="E7" s="418" t="s">
        <v>6398</v>
      </c>
      <c r="F7" s="201"/>
    </row>
    <row r="8" spans="1:6" ht="15.6">
      <c r="A8" s="207" t="s">
        <v>62</v>
      </c>
      <c r="B8" s="207" t="s">
        <v>3925</v>
      </c>
      <c r="C8" s="207" t="s">
        <v>3136</v>
      </c>
      <c r="D8" s="418" t="s">
        <v>6230</v>
      </c>
      <c r="E8" s="418" t="s">
        <v>6230</v>
      </c>
      <c r="F8" s="201"/>
    </row>
    <row r="9" spans="1:6" ht="15.6">
      <c r="A9" s="207" t="s">
        <v>66</v>
      </c>
      <c r="B9" s="207" t="s">
        <v>6526</v>
      </c>
      <c r="C9" s="207" t="s">
        <v>2933</v>
      </c>
      <c r="D9" s="418" t="s">
        <v>6230</v>
      </c>
      <c r="E9" s="418" t="s">
        <v>6398</v>
      </c>
      <c r="F9" s="201"/>
    </row>
    <row r="10" spans="1:6" ht="15.6">
      <c r="A10" s="207" t="s">
        <v>66</v>
      </c>
      <c r="B10" s="207" t="s">
        <v>6941</v>
      </c>
      <c r="C10" s="207" t="s">
        <v>3986</v>
      </c>
      <c r="D10" s="418" t="s">
        <v>6230</v>
      </c>
      <c r="E10" s="418" t="s">
        <v>6398</v>
      </c>
      <c r="F10" s="201"/>
    </row>
    <row r="11" spans="1:6" ht="15.6">
      <c r="A11" s="207" t="s">
        <v>70</v>
      </c>
      <c r="B11" s="207" t="s">
        <v>6545</v>
      </c>
      <c r="C11" s="207" t="s">
        <v>2933</v>
      </c>
      <c r="D11" s="418" t="s">
        <v>6230</v>
      </c>
      <c r="E11" s="418" t="s">
        <v>6230</v>
      </c>
      <c r="F11" s="201"/>
    </row>
    <row r="12" spans="1:6" ht="15.6">
      <c r="A12" s="207" t="s">
        <v>70</v>
      </c>
      <c r="B12" s="207" t="s">
        <v>6942</v>
      </c>
      <c r="C12" s="207" t="s">
        <v>2933</v>
      </c>
      <c r="D12" s="418" t="s">
        <v>6297</v>
      </c>
      <c r="E12" s="418" t="s">
        <v>4913</v>
      </c>
      <c r="F12" s="201"/>
    </row>
    <row r="13" spans="1:6" ht="15.6">
      <c r="A13" s="207" t="s">
        <v>70</v>
      </c>
      <c r="B13" s="207" t="s">
        <v>6554</v>
      </c>
      <c r="C13" s="207" t="s">
        <v>2933</v>
      </c>
      <c r="D13" s="418" t="s">
        <v>6230</v>
      </c>
      <c r="E13" s="418" t="s">
        <v>6230</v>
      </c>
      <c r="F13" s="201"/>
    </row>
    <row r="14" spans="1:6" ht="15.6">
      <c r="A14" s="207" t="s">
        <v>70</v>
      </c>
      <c r="B14" s="207" t="s">
        <v>6560</v>
      </c>
      <c r="C14" s="207" t="s">
        <v>2933</v>
      </c>
      <c r="D14" s="418" t="s">
        <v>6230</v>
      </c>
      <c r="E14" s="418" t="s">
        <v>6398</v>
      </c>
      <c r="F14" s="201"/>
    </row>
    <row r="15" spans="1:6" ht="15.6">
      <c r="A15" s="207" t="s">
        <v>70</v>
      </c>
      <c r="B15" s="207" t="s">
        <v>6943</v>
      </c>
      <c r="C15" s="207" t="s">
        <v>6568</v>
      </c>
      <c r="D15" s="418" t="s">
        <v>6230</v>
      </c>
      <c r="E15" s="418" t="s">
        <v>6398</v>
      </c>
      <c r="F15" s="201"/>
    </row>
    <row r="16" spans="1:6" ht="15.6">
      <c r="A16" s="207" t="s">
        <v>70</v>
      </c>
      <c r="B16" s="207" t="s">
        <v>6567</v>
      </c>
      <c r="C16" s="207" t="s">
        <v>6568</v>
      </c>
      <c r="D16" s="418" t="s">
        <v>6230</v>
      </c>
      <c r="E16" s="418" t="s">
        <v>6398</v>
      </c>
      <c r="F16" s="201"/>
    </row>
    <row r="17" spans="1:6" ht="15.6">
      <c r="A17" s="207" t="s">
        <v>70</v>
      </c>
      <c r="B17" s="207" t="s">
        <v>6572</v>
      </c>
      <c r="C17" s="207" t="s">
        <v>6573</v>
      </c>
      <c r="D17" s="418" t="s">
        <v>6230</v>
      </c>
      <c r="E17" s="418" t="s">
        <v>6230</v>
      </c>
      <c r="F17" s="201"/>
    </row>
    <row r="18" spans="1:6" ht="15.6">
      <c r="A18" s="207" t="s">
        <v>70</v>
      </c>
      <c r="B18" s="207" t="s">
        <v>6589</v>
      </c>
      <c r="C18" s="207" t="s">
        <v>6590</v>
      </c>
      <c r="D18" s="418" t="s">
        <v>6230</v>
      </c>
      <c r="E18" s="418" t="s">
        <v>6398</v>
      </c>
      <c r="F18" s="201"/>
    </row>
    <row r="19" spans="1:6" ht="15.6">
      <c r="A19" s="207" t="s">
        <v>70</v>
      </c>
      <c r="B19" s="207" t="s">
        <v>6944</v>
      </c>
      <c r="C19" s="207" t="s">
        <v>6590</v>
      </c>
      <c r="D19" s="418" t="s">
        <v>6230</v>
      </c>
      <c r="E19" s="418" t="s">
        <v>6398</v>
      </c>
      <c r="F19" s="201"/>
    </row>
    <row r="20" spans="1:6" ht="15.6">
      <c r="A20" s="207" t="s">
        <v>70</v>
      </c>
      <c r="B20" s="207" t="s">
        <v>6595</v>
      </c>
      <c r="C20" s="207" t="s">
        <v>6596</v>
      </c>
      <c r="D20" s="418" t="s">
        <v>6230</v>
      </c>
      <c r="E20" s="418" t="s">
        <v>6230</v>
      </c>
      <c r="F20" s="201"/>
    </row>
    <row r="21" spans="1:6" ht="15.6">
      <c r="A21" s="207" t="s">
        <v>70</v>
      </c>
      <c r="B21" s="207" t="s">
        <v>6945</v>
      </c>
      <c r="C21" s="207" t="s">
        <v>6596</v>
      </c>
      <c r="D21" s="418" t="s">
        <v>6230</v>
      </c>
      <c r="E21" s="418" t="s">
        <v>6398</v>
      </c>
      <c r="F21" s="201"/>
    </row>
    <row r="22" spans="1:6" ht="15.6">
      <c r="A22" s="207" t="s">
        <v>70</v>
      </c>
      <c r="B22" s="207" t="s">
        <v>6597</v>
      </c>
      <c r="C22" s="207" t="s">
        <v>6596</v>
      </c>
      <c r="D22" s="418" t="s">
        <v>6230</v>
      </c>
      <c r="E22" s="418" t="s">
        <v>6398</v>
      </c>
      <c r="F22" s="201"/>
    </row>
    <row r="23" spans="1:6" ht="15.6">
      <c r="A23" s="207" t="s">
        <v>70</v>
      </c>
      <c r="B23" s="207" t="s">
        <v>6598</v>
      </c>
      <c r="C23" s="207" t="s">
        <v>6599</v>
      </c>
      <c r="D23" s="418" t="s">
        <v>6230</v>
      </c>
      <c r="E23" s="418" t="s">
        <v>6230</v>
      </c>
      <c r="F23" s="201"/>
    </row>
    <row r="24" spans="1:6" ht="15.6">
      <c r="A24" s="207" t="s">
        <v>70</v>
      </c>
      <c r="B24" s="207" t="s">
        <v>6946</v>
      </c>
      <c r="C24" s="207" t="s">
        <v>6599</v>
      </c>
      <c r="D24" s="418" t="s">
        <v>6297</v>
      </c>
      <c r="E24" s="418" t="s">
        <v>6398</v>
      </c>
      <c r="F24" s="201"/>
    </row>
    <row r="25" spans="1:6" ht="15.6">
      <c r="A25" s="207" t="s">
        <v>71</v>
      </c>
      <c r="B25" s="207" t="s">
        <v>6632</v>
      </c>
      <c r="C25" s="207" t="s">
        <v>2933</v>
      </c>
      <c r="D25" s="418" t="s">
        <v>6230</v>
      </c>
      <c r="E25" s="418" t="s">
        <v>6230</v>
      </c>
      <c r="F25" s="201"/>
    </row>
    <row r="26" spans="1:6" ht="15.6">
      <c r="A26" s="207" t="s">
        <v>71</v>
      </c>
      <c r="B26" s="207" t="s">
        <v>6635</v>
      </c>
      <c r="C26" s="207" t="s">
        <v>2933</v>
      </c>
      <c r="D26" s="418" t="s">
        <v>6230</v>
      </c>
      <c r="E26" s="418" t="s">
        <v>4913</v>
      </c>
      <c r="F26" s="201"/>
    </row>
    <row r="27" spans="1:6" ht="15.6">
      <c r="A27" s="207" t="s">
        <v>71</v>
      </c>
      <c r="B27" s="207" t="s">
        <v>6636</v>
      </c>
      <c r="C27" s="207" t="s">
        <v>2933</v>
      </c>
      <c r="D27" s="418" t="s">
        <v>6230</v>
      </c>
      <c r="E27" s="418" t="s">
        <v>6398</v>
      </c>
      <c r="F27" s="201"/>
    </row>
    <row r="28" spans="1:6" ht="15.6">
      <c r="A28" s="207" t="s">
        <v>71</v>
      </c>
      <c r="B28" s="207" t="s">
        <v>6646</v>
      </c>
      <c r="C28" s="207" t="s">
        <v>2933</v>
      </c>
      <c r="D28" s="418" t="s">
        <v>6230</v>
      </c>
      <c r="E28" s="418" t="s">
        <v>6398</v>
      </c>
      <c r="F28" s="201"/>
    </row>
    <row r="29" spans="1:6" ht="15.6">
      <c r="A29" s="207" t="s">
        <v>71</v>
      </c>
      <c r="B29" s="207" t="s">
        <v>6670</v>
      </c>
      <c r="C29" s="207" t="s">
        <v>3273</v>
      </c>
      <c r="D29" s="418" t="s">
        <v>6297</v>
      </c>
      <c r="E29" s="418" t="s">
        <v>6398</v>
      </c>
      <c r="F29" s="201"/>
    </row>
    <row r="30" spans="1:6" ht="15.6">
      <c r="A30" s="207" t="s">
        <v>6702</v>
      </c>
      <c r="B30" s="207" t="s">
        <v>6705</v>
      </c>
      <c r="C30" s="207" t="s">
        <v>6706</v>
      </c>
      <c r="D30" s="418" t="s">
        <v>6230</v>
      </c>
      <c r="E30" s="418" t="s">
        <v>4913</v>
      </c>
      <c r="F30" s="201"/>
    </row>
    <row r="31" spans="1:6" ht="15.6">
      <c r="A31" s="207" t="s">
        <v>6702</v>
      </c>
      <c r="B31" s="207" t="s">
        <v>6707</v>
      </c>
      <c r="C31" s="207" t="s">
        <v>6708</v>
      </c>
      <c r="D31" s="418" t="s">
        <v>6230</v>
      </c>
      <c r="E31" s="418" t="s">
        <v>6230</v>
      </c>
      <c r="F31" s="201"/>
    </row>
    <row r="32" spans="1:6" ht="15.6">
      <c r="A32" s="207" t="s">
        <v>73</v>
      </c>
      <c r="B32" s="207" t="s">
        <v>6739</v>
      </c>
      <c r="C32" s="207" t="s">
        <v>3986</v>
      </c>
      <c r="D32" s="418" t="s">
        <v>6230</v>
      </c>
      <c r="E32" s="418" t="s">
        <v>4913</v>
      </c>
      <c r="F32" s="201"/>
    </row>
    <row r="33" spans="1:6" ht="15.6">
      <c r="A33" s="207" t="s">
        <v>73</v>
      </c>
      <c r="B33" s="207" t="s">
        <v>6749</v>
      </c>
      <c r="C33" s="207" t="s">
        <v>3273</v>
      </c>
      <c r="D33" s="418" t="s">
        <v>6230</v>
      </c>
      <c r="E33" s="418" t="s">
        <v>6398</v>
      </c>
      <c r="F33" s="201"/>
    </row>
    <row r="34" spans="1:6" ht="15.6">
      <c r="A34" s="207" t="s">
        <v>73</v>
      </c>
      <c r="B34" s="207" t="s">
        <v>6762</v>
      </c>
      <c r="C34" s="207" t="s">
        <v>6444</v>
      </c>
      <c r="D34" s="418" t="s">
        <v>6230</v>
      </c>
      <c r="E34" s="418" t="s">
        <v>4913</v>
      </c>
      <c r="F34" s="201"/>
    </row>
    <row r="35" spans="1:6" ht="15.6">
      <c r="A35" s="207" t="s">
        <v>73</v>
      </c>
      <c r="B35" s="207" t="s">
        <v>3229</v>
      </c>
      <c r="C35" s="207" t="s">
        <v>6444</v>
      </c>
      <c r="D35" s="418" t="s">
        <v>6230</v>
      </c>
      <c r="E35" s="418" t="s">
        <v>6402</v>
      </c>
      <c r="F35" s="201"/>
    </row>
    <row r="36" spans="1:6" ht="15.6">
      <c r="A36" s="207" t="s">
        <v>73</v>
      </c>
      <c r="B36" s="207" t="s">
        <v>6947</v>
      </c>
      <c r="C36" s="207" t="s">
        <v>6444</v>
      </c>
      <c r="D36" s="418" t="s">
        <v>6297</v>
      </c>
      <c r="E36" s="418" t="s">
        <v>6398</v>
      </c>
    </row>
    <row r="37" spans="1:6" ht="15.6">
      <c r="A37" s="207" t="s">
        <v>73</v>
      </c>
      <c r="B37" s="207" t="s">
        <v>6948</v>
      </c>
      <c r="C37" s="207" t="s">
        <v>3224</v>
      </c>
      <c r="D37" s="418" t="s">
        <v>6230</v>
      </c>
      <c r="E37" s="418" t="s">
        <v>6230</v>
      </c>
    </row>
    <row r="38" spans="1:6" ht="15.6">
      <c r="A38" s="207" t="s">
        <v>79</v>
      </c>
      <c r="B38" s="207" t="s">
        <v>6769</v>
      </c>
      <c r="C38" s="207" t="s">
        <v>2933</v>
      </c>
      <c r="D38" s="418" t="s">
        <v>6230</v>
      </c>
      <c r="E38" s="418" t="s">
        <v>6398</v>
      </c>
    </row>
    <row r="39" spans="1:6" ht="15.6">
      <c r="A39" s="207" t="s">
        <v>79</v>
      </c>
      <c r="B39" s="207" t="s">
        <v>6807</v>
      </c>
      <c r="C39" s="207" t="s">
        <v>3329</v>
      </c>
      <c r="D39" s="418" t="s">
        <v>6299</v>
      </c>
      <c r="E39" s="418" t="s">
        <v>6411</v>
      </c>
    </row>
    <row r="40" spans="1:6" ht="15.6">
      <c r="A40" s="207" t="s">
        <v>79</v>
      </c>
      <c r="B40" s="207" t="s">
        <v>6813</v>
      </c>
      <c r="C40" s="207" t="s">
        <v>6444</v>
      </c>
      <c r="D40" s="418" t="s">
        <v>6299</v>
      </c>
      <c r="E40" s="418" t="s">
        <v>6411</v>
      </c>
    </row>
    <row r="41" spans="1:6" ht="15.6">
      <c r="A41" s="207" t="s">
        <v>79</v>
      </c>
      <c r="B41" s="207" t="s">
        <v>6814</v>
      </c>
      <c r="C41" s="207" t="s">
        <v>6444</v>
      </c>
      <c r="D41" s="418" t="s">
        <v>6230</v>
      </c>
      <c r="E41" s="418" t="s">
        <v>6398</v>
      </c>
    </row>
    <row r="42" spans="1:6" ht="15.6">
      <c r="A42" s="207" t="s">
        <v>98</v>
      </c>
      <c r="B42" s="207" t="s">
        <v>6839</v>
      </c>
      <c r="C42" s="207" t="s">
        <v>2933</v>
      </c>
      <c r="D42" s="418" t="s">
        <v>6230</v>
      </c>
      <c r="E42" s="418" t="s">
        <v>6398</v>
      </c>
    </row>
    <row r="43" spans="1:6" ht="15.6">
      <c r="A43" s="207" t="s">
        <v>98</v>
      </c>
      <c r="B43" s="207" t="s">
        <v>6872</v>
      </c>
      <c r="C43" s="207" t="s">
        <v>3273</v>
      </c>
      <c r="D43" s="418" t="s">
        <v>6230</v>
      </c>
      <c r="E43" s="418" t="s">
        <v>4913</v>
      </c>
    </row>
    <row r="44" spans="1:6" ht="15.6">
      <c r="A44" s="207" t="s">
        <v>98</v>
      </c>
      <c r="B44" s="207" t="s">
        <v>6911</v>
      </c>
      <c r="C44" s="207" t="s">
        <v>6907</v>
      </c>
      <c r="D44" s="418" t="s">
        <v>6230</v>
      </c>
      <c r="E44" s="418" t="s">
        <v>6398</v>
      </c>
    </row>
    <row r="45" spans="1:6" ht="15.6">
      <c r="A45" s="207" t="s">
        <v>98</v>
      </c>
      <c r="B45" s="207" t="s">
        <v>6917</v>
      </c>
      <c r="C45" s="207" t="s">
        <v>6916</v>
      </c>
      <c r="D45" s="418" t="s">
        <v>6230</v>
      </c>
      <c r="E45" s="418" t="s">
        <v>6402</v>
      </c>
    </row>
    <row r="46" spans="1:6" ht="15.6">
      <c r="A46" s="207" t="s">
        <v>98</v>
      </c>
      <c r="B46" s="207" t="s">
        <v>6923</v>
      </c>
      <c r="C46" s="207" t="s">
        <v>6921</v>
      </c>
      <c r="D46" s="418" t="s">
        <v>6230</v>
      </c>
      <c r="E46" s="418" t="s">
        <v>6398</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2903</v>
      </c>
      <c r="C1" t="s">
        <v>1</v>
      </c>
      <c r="D1" t="s">
        <v>6394</v>
      </c>
      <c r="E1" t="s">
        <v>6395</v>
      </c>
    </row>
    <row r="2" spans="1:5">
      <c r="A2" t="s">
        <v>32</v>
      </c>
      <c r="B2" t="s">
        <v>6397</v>
      </c>
      <c r="C2" t="s">
        <v>2933</v>
      </c>
      <c r="D2" s="69" t="s">
        <v>6230</v>
      </c>
      <c r="E2" s="69" t="s">
        <v>4913</v>
      </c>
    </row>
    <row r="3" spans="1:5">
      <c r="A3" t="s">
        <v>32</v>
      </c>
      <c r="B3" t="s">
        <v>3099</v>
      </c>
      <c r="C3" t="s">
        <v>2933</v>
      </c>
      <c r="D3" s="69" t="s">
        <v>6230</v>
      </c>
      <c r="E3" s="69" t="s">
        <v>6398</v>
      </c>
    </row>
    <row r="4" spans="1:5">
      <c r="A4" t="s">
        <v>32</v>
      </c>
      <c r="B4" t="s">
        <v>6399</v>
      </c>
      <c r="C4" t="s">
        <v>2933</v>
      </c>
      <c r="D4" s="69" t="s">
        <v>6230</v>
      </c>
      <c r="E4" s="69" t="s">
        <v>6398</v>
      </c>
    </row>
    <row r="5" spans="1:5">
      <c r="A5" t="s">
        <v>32</v>
      </c>
      <c r="B5" t="s">
        <v>6400</v>
      </c>
      <c r="C5" t="s">
        <v>2933</v>
      </c>
      <c r="D5" s="69" t="s">
        <v>6288</v>
      </c>
      <c r="E5" s="69" t="s">
        <v>4913</v>
      </c>
    </row>
    <row r="6" spans="1:5">
      <c r="A6" t="s">
        <v>32</v>
      </c>
      <c r="B6" t="s">
        <v>6401</v>
      </c>
      <c r="C6" t="s">
        <v>2933</v>
      </c>
      <c r="D6" s="69" t="s">
        <v>6297</v>
      </c>
      <c r="E6" s="69" t="s">
        <v>6402</v>
      </c>
    </row>
    <row r="7" spans="1:5">
      <c r="A7" t="s">
        <v>32</v>
      </c>
      <c r="B7" t="s">
        <v>6403</v>
      </c>
      <c r="C7" t="s">
        <v>2933</v>
      </c>
      <c r="D7" s="69" t="s">
        <v>6308</v>
      </c>
      <c r="E7" s="69" t="s">
        <v>4913</v>
      </c>
    </row>
    <row r="8" spans="1:5">
      <c r="A8" t="s">
        <v>32</v>
      </c>
      <c r="B8" t="s">
        <v>6404</v>
      </c>
      <c r="C8" t="s">
        <v>2933</v>
      </c>
      <c r="D8" s="69" t="s">
        <v>6230</v>
      </c>
      <c r="E8" s="69" t="s">
        <v>6398</v>
      </c>
    </row>
    <row r="9" spans="1:5">
      <c r="A9" t="s">
        <v>32</v>
      </c>
      <c r="B9" t="s">
        <v>6405</v>
      </c>
      <c r="C9" t="s">
        <v>2933</v>
      </c>
      <c r="D9" s="69" t="s">
        <v>6230</v>
      </c>
      <c r="E9" s="69" t="s">
        <v>6398</v>
      </c>
    </row>
    <row r="10" spans="1:5">
      <c r="A10" t="s">
        <v>32</v>
      </c>
      <c r="B10" t="s">
        <v>6406</v>
      </c>
      <c r="C10" t="s">
        <v>2933</v>
      </c>
      <c r="D10" s="69" t="s">
        <v>6230</v>
      </c>
      <c r="E10" s="69" t="s">
        <v>6398</v>
      </c>
    </row>
    <row r="11" spans="1:5">
      <c r="A11" t="s">
        <v>32</v>
      </c>
      <c r="B11" t="s">
        <v>6407</v>
      </c>
      <c r="C11" t="s">
        <v>2933</v>
      </c>
      <c r="D11" s="69" t="s">
        <v>6230</v>
      </c>
      <c r="E11" s="69" t="s">
        <v>4913</v>
      </c>
    </row>
    <row r="12" spans="1:5">
      <c r="A12" t="s">
        <v>32</v>
      </c>
      <c r="B12" t="s">
        <v>6408</v>
      </c>
      <c r="C12" t="s">
        <v>2933</v>
      </c>
      <c r="D12" s="69" t="s">
        <v>6297</v>
      </c>
      <c r="E12" s="69" t="s">
        <v>4913</v>
      </c>
    </row>
    <row r="13" spans="1:5">
      <c r="A13" t="s">
        <v>32</v>
      </c>
      <c r="B13" t="s">
        <v>6409</v>
      </c>
      <c r="C13" t="s">
        <v>2933</v>
      </c>
      <c r="D13" s="69" t="s">
        <v>6230</v>
      </c>
      <c r="E13" s="69" t="s">
        <v>6398</v>
      </c>
    </row>
    <row r="14" spans="1:5">
      <c r="A14" t="s">
        <v>32</v>
      </c>
      <c r="B14" t="s">
        <v>6410</v>
      </c>
      <c r="C14" t="s">
        <v>3986</v>
      </c>
      <c r="D14" s="69" t="s">
        <v>6230</v>
      </c>
      <c r="E14" s="69" t="s">
        <v>6230</v>
      </c>
    </row>
    <row r="15" spans="1:5">
      <c r="A15" t="s">
        <v>32</v>
      </c>
      <c r="B15" t="s">
        <v>3756</v>
      </c>
      <c r="C15" t="s">
        <v>3986</v>
      </c>
      <c r="D15" s="69" t="s">
        <v>6230</v>
      </c>
      <c r="E15" s="69" t="s">
        <v>6411</v>
      </c>
    </row>
    <row r="16" spans="1:5">
      <c r="A16" t="s">
        <v>32</v>
      </c>
      <c r="B16" t="s">
        <v>6412</v>
      </c>
      <c r="C16" t="s">
        <v>3986</v>
      </c>
      <c r="D16" s="69" t="s">
        <v>6230</v>
      </c>
      <c r="E16" s="69" t="s">
        <v>4913</v>
      </c>
    </row>
    <row r="17" spans="1:5">
      <c r="A17" t="s">
        <v>32</v>
      </c>
      <c r="B17" t="s">
        <v>6413</v>
      </c>
      <c r="C17" t="s">
        <v>3986</v>
      </c>
      <c r="D17" s="69" t="s">
        <v>6230</v>
      </c>
      <c r="E17" s="69" t="s">
        <v>4913</v>
      </c>
    </row>
    <row r="18" spans="1:5">
      <c r="A18" t="s">
        <v>32</v>
      </c>
      <c r="B18" t="s">
        <v>6414</v>
      </c>
      <c r="C18" t="s">
        <v>3986</v>
      </c>
      <c r="D18" s="69" t="s">
        <v>6230</v>
      </c>
      <c r="E18" s="69" t="s">
        <v>4913</v>
      </c>
    </row>
    <row r="19" spans="1:5">
      <c r="A19" t="s">
        <v>32</v>
      </c>
      <c r="B19" t="s">
        <v>6415</v>
      </c>
      <c r="C19" t="s">
        <v>3986</v>
      </c>
      <c r="D19" s="69" t="s">
        <v>6230</v>
      </c>
      <c r="E19" s="69" t="s">
        <v>6398</v>
      </c>
    </row>
    <row r="20" spans="1:5">
      <c r="A20" t="s">
        <v>32</v>
      </c>
      <c r="B20" t="s">
        <v>6416</v>
      </c>
      <c r="C20" t="s">
        <v>3986</v>
      </c>
      <c r="D20" s="69" t="s">
        <v>6305</v>
      </c>
      <c r="E20" s="69" t="s">
        <v>4913</v>
      </c>
    </row>
    <row r="21" spans="1:5">
      <c r="A21" t="s">
        <v>32</v>
      </c>
      <c r="B21" t="s">
        <v>6417</v>
      </c>
      <c r="C21" t="s">
        <v>3986</v>
      </c>
      <c r="D21" s="69" t="s">
        <v>6230</v>
      </c>
      <c r="E21" s="69" t="s">
        <v>6402</v>
      </c>
    </row>
    <row r="22" spans="1:5">
      <c r="A22" t="s">
        <v>32</v>
      </c>
      <c r="B22" t="s">
        <v>3762</v>
      </c>
      <c r="C22" t="s">
        <v>3986</v>
      </c>
      <c r="D22" s="69" t="s">
        <v>6288</v>
      </c>
      <c r="E22" s="69" t="s">
        <v>6402</v>
      </c>
    </row>
    <row r="23" spans="1:5">
      <c r="A23" t="s">
        <v>32</v>
      </c>
      <c r="B23" t="s">
        <v>6418</v>
      </c>
      <c r="C23" t="s">
        <v>3273</v>
      </c>
      <c r="D23" s="69" t="s">
        <v>5426</v>
      </c>
      <c r="E23" s="69" t="s">
        <v>6411</v>
      </c>
    </row>
    <row r="24" spans="1:5">
      <c r="A24" t="s">
        <v>32</v>
      </c>
      <c r="B24" t="s">
        <v>6419</v>
      </c>
      <c r="C24" t="s">
        <v>3273</v>
      </c>
      <c r="D24" s="69" t="s">
        <v>6230</v>
      </c>
      <c r="E24" s="69" t="s">
        <v>6398</v>
      </c>
    </row>
    <row r="25" spans="1:5">
      <c r="A25" t="s">
        <v>32</v>
      </c>
      <c r="B25" t="s">
        <v>6420</v>
      </c>
      <c r="C25" t="s">
        <v>3273</v>
      </c>
      <c r="D25" s="69" t="s">
        <v>6230</v>
      </c>
      <c r="E25" s="69" t="s">
        <v>6402</v>
      </c>
    </row>
    <row r="26" spans="1:5">
      <c r="A26" t="s">
        <v>32</v>
      </c>
      <c r="B26" t="s">
        <v>6421</v>
      </c>
      <c r="C26" t="s">
        <v>3273</v>
      </c>
      <c r="D26" s="69" t="s">
        <v>6230</v>
      </c>
      <c r="E26" s="69" t="s">
        <v>6398</v>
      </c>
    </row>
    <row r="27" spans="1:5">
      <c r="A27" t="s">
        <v>32</v>
      </c>
      <c r="B27" t="s">
        <v>6422</v>
      </c>
      <c r="C27" t="s">
        <v>3273</v>
      </c>
      <c r="D27" s="69" t="s">
        <v>6230</v>
      </c>
      <c r="E27" s="69" t="s">
        <v>6398</v>
      </c>
    </row>
    <row r="28" spans="1:5">
      <c r="A28" t="s">
        <v>32</v>
      </c>
      <c r="B28" t="s">
        <v>6423</v>
      </c>
      <c r="C28" t="s">
        <v>3273</v>
      </c>
      <c r="D28" s="69" t="s">
        <v>6424</v>
      </c>
      <c r="E28" s="69" t="s">
        <v>6398</v>
      </c>
    </row>
    <row r="29" spans="1:5">
      <c r="A29" t="s">
        <v>32</v>
      </c>
      <c r="B29" t="s">
        <v>3086</v>
      </c>
      <c r="C29" t="s">
        <v>3273</v>
      </c>
      <c r="D29" s="69" t="s">
        <v>6230</v>
      </c>
      <c r="E29" s="69" t="s">
        <v>6230</v>
      </c>
    </row>
    <row r="30" spans="1:5">
      <c r="A30" t="s">
        <v>32</v>
      </c>
      <c r="B30" t="s">
        <v>6425</v>
      </c>
      <c r="C30" t="s">
        <v>3273</v>
      </c>
      <c r="D30" s="69" t="s">
        <v>6230</v>
      </c>
      <c r="E30" s="69" t="s">
        <v>6398</v>
      </c>
    </row>
    <row r="31" spans="1:5">
      <c r="A31" t="s">
        <v>32</v>
      </c>
      <c r="B31" t="s">
        <v>6426</v>
      </c>
      <c r="C31" t="s">
        <v>3273</v>
      </c>
      <c r="D31" s="69" t="s">
        <v>6230</v>
      </c>
      <c r="E31" s="69" t="s">
        <v>6398</v>
      </c>
    </row>
    <row r="32" spans="1:5">
      <c r="A32" t="s">
        <v>32</v>
      </c>
      <c r="B32" t="s">
        <v>6427</v>
      </c>
      <c r="C32" t="s">
        <v>3273</v>
      </c>
      <c r="D32" s="69" t="s">
        <v>6230</v>
      </c>
      <c r="E32" s="69" t="s">
        <v>4913</v>
      </c>
    </row>
    <row r="33" spans="1:5">
      <c r="A33" t="s">
        <v>32</v>
      </c>
      <c r="B33" t="s">
        <v>6428</v>
      </c>
      <c r="C33" t="s">
        <v>3273</v>
      </c>
      <c r="D33" s="69" t="s">
        <v>6288</v>
      </c>
      <c r="E33" s="69" t="s">
        <v>4913</v>
      </c>
    </row>
    <row r="34" spans="1:5">
      <c r="A34" t="s">
        <v>32</v>
      </c>
      <c r="B34" t="s">
        <v>6429</v>
      </c>
      <c r="C34" t="s">
        <v>3329</v>
      </c>
      <c r="D34" s="69" t="s">
        <v>6230</v>
      </c>
      <c r="E34" s="69" t="s">
        <v>6398</v>
      </c>
    </row>
    <row r="35" spans="1:5">
      <c r="A35" t="s">
        <v>32</v>
      </c>
      <c r="B35" t="s">
        <v>6430</v>
      </c>
      <c r="C35" t="s">
        <v>3329</v>
      </c>
      <c r="D35" s="69" t="s">
        <v>6230</v>
      </c>
      <c r="E35" s="69" t="s">
        <v>6398</v>
      </c>
    </row>
    <row r="36" spans="1:5">
      <c r="A36" t="s">
        <v>32</v>
      </c>
      <c r="B36" t="s">
        <v>6431</v>
      </c>
      <c r="C36" t="s">
        <v>3329</v>
      </c>
      <c r="D36" s="69" t="s">
        <v>6299</v>
      </c>
      <c r="E36" s="69" t="s">
        <v>6398</v>
      </c>
    </row>
    <row r="37" spans="1:5">
      <c r="A37" t="s">
        <v>32</v>
      </c>
      <c r="B37" t="s">
        <v>6432</v>
      </c>
      <c r="C37" t="s">
        <v>3329</v>
      </c>
      <c r="D37" s="69" t="s">
        <v>6305</v>
      </c>
      <c r="E37" s="69" t="s">
        <v>4913</v>
      </c>
    </row>
    <row r="38" spans="1:5">
      <c r="A38" t="s">
        <v>32</v>
      </c>
      <c r="B38" t="s">
        <v>6433</v>
      </c>
      <c r="C38" t="s">
        <v>3329</v>
      </c>
      <c r="D38" s="69" t="s">
        <v>6299</v>
      </c>
      <c r="E38" s="69" t="s">
        <v>6398</v>
      </c>
    </row>
    <row r="39" spans="1:5">
      <c r="A39" t="s">
        <v>32</v>
      </c>
      <c r="B39" t="s">
        <v>6434</v>
      </c>
      <c r="C39" t="s">
        <v>3329</v>
      </c>
      <c r="D39" s="69" t="s">
        <v>6230</v>
      </c>
      <c r="E39" s="69" t="s">
        <v>4913</v>
      </c>
    </row>
    <row r="40" spans="1:5">
      <c r="A40" t="s">
        <v>32</v>
      </c>
      <c r="B40" t="s">
        <v>6435</v>
      </c>
      <c r="C40" t="s">
        <v>3329</v>
      </c>
      <c r="D40" s="69" t="s">
        <v>6230</v>
      </c>
      <c r="E40" s="69" t="s">
        <v>6398</v>
      </c>
    </row>
    <row r="41" spans="1:5">
      <c r="A41" t="s">
        <v>32</v>
      </c>
      <c r="B41" t="s">
        <v>6436</v>
      </c>
      <c r="C41" t="s">
        <v>3329</v>
      </c>
      <c r="D41" s="69" t="s">
        <v>6230</v>
      </c>
      <c r="E41" s="69" t="s">
        <v>6398</v>
      </c>
    </row>
    <row r="42" spans="1:5">
      <c r="A42" t="s">
        <v>32</v>
      </c>
      <c r="B42" t="s">
        <v>6437</v>
      </c>
      <c r="C42" t="s">
        <v>3329</v>
      </c>
      <c r="D42" s="69" t="s">
        <v>6297</v>
      </c>
      <c r="E42" s="69" t="s">
        <v>4913</v>
      </c>
    </row>
    <row r="43" spans="1:5">
      <c r="A43" t="s">
        <v>32</v>
      </c>
      <c r="B43" t="s">
        <v>6438</v>
      </c>
      <c r="C43" t="s">
        <v>3329</v>
      </c>
      <c r="D43" s="69" t="s">
        <v>6230</v>
      </c>
      <c r="E43" s="69" t="s">
        <v>4913</v>
      </c>
    </row>
    <row r="44" spans="1:5">
      <c r="A44" t="s">
        <v>32</v>
      </c>
      <c r="B44" t="s">
        <v>6439</v>
      </c>
      <c r="C44" t="s">
        <v>3162</v>
      </c>
      <c r="D44" s="69" t="s">
        <v>6299</v>
      </c>
      <c r="E44" s="69" t="s">
        <v>6398</v>
      </c>
    </row>
    <row r="45" spans="1:5">
      <c r="A45" t="s">
        <v>32</v>
      </c>
      <c r="B45" t="s">
        <v>6440</v>
      </c>
      <c r="C45" t="s">
        <v>3162</v>
      </c>
      <c r="D45" s="69" t="s">
        <v>6297</v>
      </c>
      <c r="E45" s="69" t="s">
        <v>4913</v>
      </c>
    </row>
    <row r="46" spans="1:5">
      <c r="A46" t="s">
        <v>32</v>
      </c>
      <c r="B46" t="s">
        <v>6441</v>
      </c>
      <c r="C46" t="s">
        <v>3162</v>
      </c>
      <c r="D46" s="69" t="s">
        <v>6230</v>
      </c>
      <c r="E46" s="69" t="s">
        <v>4913</v>
      </c>
    </row>
    <row r="47" spans="1:5">
      <c r="A47" t="s">
        <v>32</v>
      </c>
      <c r="B47" t="s">
        <v>6442</v>
      </c>
      <c r="C47" t="s">
        <v>3162</v>
      </c>
      <c r="D47" s="69" t="s">
        <v>5426</v>
      </c>
      <c r="E47" s="69" t="s">
        <v>6411</v>
      </c>
    </row>
    <row r="48" spans="1:5">
      <c r="A48" t="s">
        <v>32</v>
      </c>
      <c r="B48" t="s">
        <v>6443</v>
      </c>
      <c r="C48" t="s">
        <v>6444</v>
      </c>
      <c r="D48" s="69" t="s">
        <v>6297</v>
      </c>
      <c r="E48" s="69" t="s">
        <v>6398</v>
      </c>
    </row>
    <row r="49" spans="1:5">
      <c r="A49" t="s">
        <v>32</v>
      </c>
      <c r="B49" t="s">
        <v>6445</v>
      </c>
      <c r="C49" t="s">
        <v>6444</v>
      </c>
      <c r="D49" s="69" t="s">
        <v>6230</v>
      </c>
      <c r="E49" s="69" t="s">
        <v>4913</v>
      </c>
    </row>
    <row r="50" spans="1:5">
      <c r="A50" t="s">
        <v>32</v>
      </c>
      <c r="B50" t="s">
        <v>6446</v>
      </c>
      <c r="C50" t="s">
        <v>6444</v>
      </c>
      <c r="D50" s="69" t="s">
        <v>6230</v>
      </c>
      <c r="E50" s="69" t="s">
        <v>6398</v>
      </c>
    </row>
    <row r="51" spans="1:5">
      <c r="A51" t="s">
        <v>32</v>
      </c>
      <c r="B51" t="s">
        <v>6447</v>
      </c>
      <c r="C51" t="s">
        <v>6444</v>
      </c>
      <c r="D51" s="69" t="s">
        <v>6230</v>
      </c>
      <c r="E51" s="69" t="s">
        <v>6448</v>
      </c>
    </row>
    <row r="52" spans="1:5">
      <c r="A52" t="s">
        <v>32</v>
      </c>
      <c r="B52" t="s">
        <v>6449</v>
      </c>
      <c r="C52" t="s">
        <v>6444</v>
      </c>
      <c r="D52" s="69" t="s">
        <v>6297</v>
      </c>
      <c r="E52" s="69" t="s">
        <v>6402</v>
      </c>
    </row>
    <row r="53" spans="1:5">
      <c r="A53" t="s">
        <v>32</v>
      </c>
      <c r="B53" t="s">
        <v>3094</v>
      </c>
      <c r="C53" t="s">
        <v>6444</v>
      </c>
      <c r="D53" s="69" t="s">
        <v>6230</v>
      </c>
      <c r="E53" s="69" t="s">
        <v>4913</v>
      </c>
    </row>
    <row r="54" spans="1:5">
      <c r="A54" t="s">
        <v>32</v>
      </c>
      <c r="B54" t="s">
        <v>6450</v>
      </c>
      <c r="C54" t="s">
        <v>3224</v>
      </c>
      <c r="D54" s="69" t="s">
        <v>6230</v>
      </c>
      <c r="E54" s="69" t="s">
        <v>6398</v>
      </c>
    </row>
    <row r="55" spans="1:5">
      <c r="A55" t="s">
        <v>62</v>
      </c>
      <c r="B55" t="s">
        <v>6451</v>
      </c>
      <c r="C55" t="s">
        <v>2951</v>
      </c>
      <c r="D55" s="69" t="s">
        <v>6230</v>
      </c>
      <c r="E55" s="69" t="s">
        <v>6402</v>
      </c>
    </row>
    <row r="56" spans="1:5">
      <c r="A56" t="s">
        <v>62</v>
      </c>
      <c r="B56" t="s">
        <v>6452</v>
      </c>
      <c r="C56" t="s">
        <v>2951</v>
      </c>
      <c r="D56" s="69" t="s">
        <v>6230</v>
      </c>
      <c r="E56" s="69" t="s">
        <v>4913</v>
      </c>
    </row>
    <row r="57" spans="1:5">
      <c r="A57" t="s">
        <v>62</v>
      </c>
      <c r="B57" t="s">
        <v>3910</v>
      </c>
      <c r="C57" t="s">
        <v>2951</v>
      </c>
      <c r="D57" s="69" t="s">
        <v>6230</v>
      </c>
      <c r="E57" s="69" t="s">
        <v>6398</v>
      </c>
    </row>
    <row r="58" spans="1:5">
      <c r="A58" t="s">
        <v>62</v>
      </c>
      <c r="B58" t="s">
        <v>6453</v>
      </c>
      <c r="C58" t="s">
        <v>2951</v>
      </c>
      <c r="D58" s="69" t="s">
        <v>6230</v>
      </c>
      <c r="E58" s="69" t="s">
        <v>6398</v>
      </c>
    </row>
    <row r="59" spans="1:5">
      <c r="A59" t="s">
        <v>62</v>
      </c>
      <c r="B59" t="s">
        <v>6454</v>
      </c>
      <c r="C59" t="s">
        <v>2951</v>
      </c>
      <c r="D59" s="69" t="s">
        <v>6230</v>
      </c>
      <c r="E59" s="69" t="s">
        <v>6398</v>
      </c>
    </row>
    <row r="60" spans="1:5">
      <c r="A60" t="s">
        <v>62</v>
      </c>
      <c r="B60" t="s">
        <v>3912</v>
      </c>
      <c r="C60" t="s">
        <v>2951</v>
      </c>
      <c r="D60" s="69" t="s">
        <v>6230</v>
      </c>
      <c r="E60" s="69" t="s">
        <v>6398</v>
      </c>
    </row>
    <row r="61" spans="1:5">
      <c r="A61" t="s">
        <v>62</v>
      </c>
      <c r="B61" t="s">
        <v>6455</v>
      </c>
      <c r="C61" t="s">
        <v>2951</v>
      </c>
      <c r="D61" s="69" t="s">
        <v>6230</v>
      </c>
      <c r="E61" s="69" t="s">
        <v>6398</v>
      </c>
    </row>
    <row r="62" spans="1:5">
      <c r="A62" t="s">
        <v>62</v>
      </c>
      <c r="B62" t="s">
        <v>6456</v>
      </c>
      <c r="C62" t="s">
        <v>2951</v>
      </c>
      <c r="D62" s="69" t="s">
        <v>6230</v>
      </c>
      <c r="E62" s="69" t="s">
        <v>6398</v>
      </c>
    </row>
    <row r="63" spans="1:5">
      <c r="A63" t="s">
        <v>62</v>
      </c>
      <c r="B63" t="s">
        <v>6457</v>
      </c>
      <c r="C63" t="s">
        <v>2951</v>
      </c>
      <c r="D63" s="69" t="s">
        <v>6230</v>
      </c>
      <c r="E63" s="69" t="s">
        <v>4913</v>
      </c>
    </row>
    <row r="64" spans="1:5">
      <c r="A64" t="s">
        <v>62</v>
      </c>
      <c r="B64" t="s">
        <v>6458</v>
      </c>
      <c r="C64" t="s">
        <v>2951</v>
      </c>
      <c r="D64" s="69" t="s">
        <v>6230</v>
      </c>
      <c r="E64" s="69" t="s">
        <v>6411</v>
      </c>
    </row>
    <row r="65" spans="1:5">
      <c r="A65" t="s">
        <v>62</v>
      </c>
      <c r="B65" t="s">
        <v>6459</v>
      </c>
      <c r="C65" t="s">
        <v>2951</v>
      </c>
      <c r="D65" s="69" t="s">
        <v>6230</v>
      </c>
      <c r="E65" s="69" t="s">
        <v>6398</v>
      </c>
    </row>
    <row r="66" spans="1:5">
      <c r="A66" t="s">
        <v>62</v>
      </c>
      <c r="B66" t="s">
        <v>6460</v>
      </c>
      <c r="C66" t="s">
        <v>2951</v>
      </c>
      <c r="D66" s="69" t="s">
        <v>6230</v>
      </c>
      <c r="E66" s="69" t="s">
        <v>6402</v>
      </c>
    </row>
    <row r="67" spans="1:5">
      <c r="A67" t="s">
        <v>62</v>
      </c>
      <c r="B67" t="s">
        <v>6461</v>
      </c>
      <c r="C67" t="s">
        <v>2951</v>
      </c>
      <c r="D67" s="69" t="s">
        <v>6230</v>
      </c>
      <c r="E67" s="69" t="s">
        <v>6411</v>
      </c>
    </row>
    <row r="68" spans="1:5">
      <c r="A68" t="s">
        <v>62</v>
      </c>
      <c r="B68" t="s">
        <v>6462</v>
      </c>
      <c r="C68" t="s">
        <v>2951</v>
      </c>
      <c r="D68" s="69" t="s">
        <v>6230</v>
      </c>
      <c r="E68" s="69" t="s">
        <v>6411</v>
      </c>
    </row>
    <row r="69" spans="1:5">
      <c r="A69" t="s">
        <v>62</v>
      </c>
      <c r="B69" t="s">
        <v>6463</v>
      </c>
      <c r="C69" t="s">
        <v>2951</v>
      </c>
      <c r="D69" s="69" t="s">
        <v>6230</v>
      </c>
      <c r="E69" s="69" t="s">
        <v>6411</v>
      </c>
    </row>
    <row r="70" spans="1:5">
      <c r="A70" t="s">
        <v>62</v>
      </c>
      <c r="B70" t="s">
        <v>6464</v>
      </c>
      <c r="C70" t="s">
        <v>2951</v>
      </c>
      <c r="D70" s="69" t="s">
        <v>6230</v>
      </c>
      <c r="E70" s="69" t="s">
        <v>6398</v>
      </c>
    </row>
    <row r="71" spans="1:5">
      <c r="A71" t="s">
        <v>62</v>
      </c>
      <c r="B71" t="s">
        <v>3130</v>
      </c>
      <c r="C71" t="s">
        <v>2951</v>
      </c>
      <c r="D71" s="69" t="s">
        <v>6230</v>
      </c>
      <c r="E71" s="69" t="s">
        <v>4913</v>
      </c>
    </row>
    <row r="72" spans="1:5">
      <c r="A72" t="s">
        <v>62</v>
      </c>
      <c r="B72" t="s">
        <v>6465</v>
      </c>
      <c r="C72" t="s">
        <v>2951</v>
      </c>
      <c r="D72" s="69" t="s">
        <v>6297</v>
      </c>
      <c r="E72" s="69" t="s">
        <v>6398</v>
      </c>
    </row>
    <row r="73" spans="1:5">
      <c r="A73" t="s">
        <v>62</v>
      </c>
      <c r="B73" t="s">
        <v>6466</v>
      </c>
      <c r="C73" t="s">
        <v>2951</v>
      </c>
      <c r="D73" s="69" t="s">
        <v>6230</v>
      </c>
      <c r="E73" s="69" t="s">
        <v>6398</v>
      </c>
    </row>
    <row r="74" spans="1:5">
      <c r="A74" t="s">
        <v>62</v>
      </c>
      <c r="B74" t="s">
        <v>6467</v>
      </c>
      <c r="C74" t="s">
        <v>2951</v>
      </c>
      <c r="D74" s="69" t="s">
        <v>6230</v>
      </c>
      <c r="E74" s="69" t="s">
        <v>6398</v>
      </c>
    </row>
    <row r="75" spans="1:5">
      <c r="A75" t="s">
        <v>62</v>
      </c>
      <c r="B75" t="s">
        <v>6468</v>
      </c>
      <c r="C75" t="s">
        <v>2951</v>
      </c>
      <c r="D75" s="69" t="s">
        <v>6230</v>
      </c>
      <c r="E75" s="69" t="s">
        <v>6398</v>
      </c>
    </row>
    <row r="76" spans="1:5">
      <c r="A76" t="s">
        <v>62</v>
      </c>
      <c r="B76" t="s">
        <v>6469</v>
      </c>
      <c r="C76" t="s">
        <v>2951</v>
      </c>
      <c r="D76" s="69" t="s">
        <v>6230</v>
      </c>
      <c r="E76" s="69" t="s">
        <v>4913</v>
      </c>
    </row>
    <row r="77" spans="1:5">
      <c r="A77" t="s">
        <v>62</v>
      </c>
      <c r="B77" t="s">
        <v>6470</v>
      </c>
      <c r="C77" t="s">
        <v>2951</v>
      </c>
      <c r="D77" s="69" t="s">
        <v>6297</v>
      </c>
      <c r="E77" s="69" t="s">
        <v>6398</v>
      </c>
    </row>
    <row r="78" spans="1:5">
      <c r="A78" t="s">
        <v>62</v>
      </c>
      <c r="B78" t="s">
        <v>6471</v>
      </c>
      <c r="C78" t="s">
        <v>2951</v>
      </c>
      <c r="D78" s="69" t="s">
        <v>6297</v>
      </c>
      <c r="E78" s="69" t="s">
        <v>6398</v>
      </c>
    </row>
    <row r="79" spans="1:5">
      <c r="A79" t="s">
        <v>62</v>
      </c>
      <c r="B79" t="s">
        <v>6472</v>
      </c>
      <c r="C79" t="s">
        <v>6473</v>
      </c>
      <c r="D79" s="69" t="s">
        <v>6230</v>
      </c>
      <c r="E79" s="69" t="s">
        <v>6398</v>
      </c>
    </row>
    <row r="80" spans="1:5">
      <c r="A80" t="s">
        <v>62</v>
      </c>
      <c r="B80" t="s">
        <v>6474</v>
      </c>
      <c r="C80" t="s">
        <v>6473</v>
      </c>
      <c r="D80" s="69" t="s">
        <v>6288</v>
      </c>
      <c r="E80" s="69" t="s">
        <v>6398</v>
      </c>
    </row>
    <row r="81" spans="1:5">
      <c r="A81" t="s">
        <v>62</v>
      </c>
      <c r="B81" t="s">
        <v>2915</v>
      </c>
      <c r="C81" t="s">
        <v>6473</v>
      </c>
      <c r="D81" s="69" t="s">
        <v>6230</v>
      </c>
      <c r="E81" s="69" t="s">
        <v>4913</v>
      </c>
    </row>
    <row r="82" spans="1:5">
      <c r="A82" t="s">
        <v>62</v>
      </c>
      <c r="B82" t="s">
        <v>3821</v>
      </c>
      <c r="C82" t="s">
        <v>6473</v>
      </c>
      <c r="D82" s="69" t="s">
        <v>6297</v>
      </c>
      <c r="E82" s="69" t="s">
        <v>4913</v>
      </c>
    </row>
    <row r="83" spans="1:5">
      <c r="A83" t="s">
        <v>62</v>
      </c>
      <c r="B83" t="s">
        <v>6475</v>
      </c>
      <c r="C83" t="s">
        <v>6473</v>
      </c>
      <c r="D83" s="69" t="s">
        <v>6230</v>
      </c>
      <c r="E83" s="69" t="s">
        <v>6398</v>
      </c>
    </row>
    <row r="84" spans="1:5">
      <c r="A84" t="s">
        <v>62</v>
      </c>
      <c r="B84" t="s">
        <v>6476</v>
      </c>
      <c r="C84" t="s">
        <v>6473</v>
      </c>
      <c r="D84" s="69" t="s">
        <v>6230</v>
      </c>
      <c r="E84" s="69" t="s">
        <v>6398</v>
      </c>
    </row>
    <row r="85" spans="1:5">
      <c r="A85" t="s">
        <v>62</v>
      </c>
      <c r="B85" t="s">
        <v>6477</v>
      </c>
      <c r="C85" t="s">
        <v>6478</v>
      </c>
      <c r="D85" s="69" t="s">
        <v>6230</v>
      </c>
      <c r="E85" s="69" t="s">
        <v>4913</v>
      </c>
    </row>
    <row r="86" spans="1:5">
      <c r="A86" t="s">
        <v>62</v>
      </c>
      <c r="B86" t="s">
        <v>6479</v>
      </c>
      <c r="C86" t="s">
        <v>6478</v>
      </c>
      <c r="D86" s="69" t="s">
        <v>6230</v>
      </c>
      <c r="E86" s="69" t="s">
        <v>4913</v>
      </c>
    </row>
    <row r="87" spans="1:5">
      <c r="A87" t="s">
        <v>62</v>
      </c>
      <c r="B87" t="s">
        <v>6480</v>
      </c>
      <c r="C87" t="s">
        <v>6478</v>
      </c>
      <c r="D87" s="69" t="s">
        <v>6230</v>
      </c>
      <c r="E87" s="69" t="s">
        <v>6402</v>
      </c>
    </row>
    <row r="88" spans="1:5">
      <c r="A88" t="s">
        <v>62</v>
      </c>
      <c r="B88" t="s">
        <v>6481</v>
      </c>
      <c r="C88" t="s">
        <v>6478</v>
      </c>
      <c r="D88" s="69" t="s">
        <v>6230</v>
      </c>
      <c r="E88" s="69" t="s">
        <v>6402</v>
      </c>
    </row>
    <row r="89" spans="1:5">
      <c r="A89" t="s">
        <v>62</v>
      </c>
      <c r="B89" t="s">
        <v>3108</v>
      </c>
      <c r="C89" t="s">
        <v>6478</v>
      </c>
      <c r="D89" s="69" t="s">
        <v>6230</v>
      </c>
      <c r="E89" s="69" t="s">
        <v>6398</v>
      </c>
    </row>
    <row r="90" spans="1:5">
      <c r="A90" t="s">
        <v>62</v>
      </c>
      <c r="B90" t="s">
        <v>6482</v>
      </c>
      <c r="C90" t="s">
        <v>6478</v>
      </c>
      <c r="D90" s="69" t="s">
        <v>6230</v>
      </c>
      <c r="E90" s="69" t="s">
        <v>6448</v>
      </c>
    </row>
    <row r="91" spans="1:5">
      <c r="A91" t="s">
        <v>62</v>
      </c>
      <c r="B91" t="s">
        <v>3831</v>
      </c>
      <c r="C91" t="s">
        <v>6478</v>
      </c>
      <c r="D91" s="69" t="s">
        <v>6230</v>
      </c>
      <c r="E91" s="69" t="s">
        <v>6402</v>
      </c>
    </row>
    <row r="92" spans="1:5">
      <c r="A92" t="s">
        <v>62</v>
      </c>
      <c r="B92" t="s">
        <v>6483</v>
      </c>
      <c r="C92" t="s">
        <v>6478</v>
      </c>
      <c r="D92" s="69" t="s">
        <v>6230</v>
      </c>
      <c r="E92" s="69" t="s">
        <v>6398</v>
      </c>
    </row>
    <row r="93" spans="1:5">
      <c r="A93" t="s">
        <v>62</v>
      </c>
      <c r="B93" t="s">
        <v>6484</v>
      </c>
      <c r="C93" t="s">
        <v>3928</v>
      </c>
      <c r="D93" s="69" t="s">
        <v>6230</v>
      </c>
      <c r="E93" s="69" t="s">
        <v>6398</v>
      </c>
    </row>
    <row r="94" spans="1:5">
      <c r="A94" t="s">
        <v>62</v>
      </c>
      <c r="B94" t="s">
        <v>6485</v>
      </c>
      <c r="C94" t="s">
        <v>3928</v>
      </c>
      <c r="D94" s="69" t="s">
        <v>6230</v>
      </c>
      <c r="E94" s="69" t="s">
        <v>6398</v>
      </c>
    </row>
    <row r="95" spans="1:5">
      <c r="A95" t="s">
        <v>62</v>
      </c>
      <c r="B95" t="s">
        <v>6486</v>
      </c>
      <c r="C95" t="s">
        <v>3928</v>
      </c>
      <c r="D95" s="69" t="s">
        <v>6230</v>
      </c>
      <c r="E95" s="69" t="s">
        <v>6230</v>
      </c>
    </row>
    <row r="96" spans="1:5">
      <c r="A96" t="s">
        <v>62</v>
      </c>
      <c r="B96" t="s">
        <v>6487</v>
      </c>
      <c r="C96" t="s">
        <v>3928</v>
      </c>
      <c r="D96" s="69" t="s">
        <v>6297</v>
      </c>
      <c r="E96" s="69" t="s">
        <v>6398</v>
      </c>
    </row>
    <row r="97" spans="1:5">
      <c r="A97" t="s">
        <v>62</v>
      </c>
      <c r="B97" t="s">
        <v>3847</v>
      </c>
      <c r="C97" t="s">
        <v>3928</v>
      </c>
      <c r="D97" s="69" t="s">
        <v>4826</v>
      </c>
      <c r="E97" s="69" t="s">
        <v>4913</v>
      </c>
    </row>
    <row r="98" spans="1:5">
      <c r="A98" t="s">
        <v>62</v>
      </c>
      <c r="B98" t="s">
        <v>6488</v>
      </c>
      <c r="C98" t="s">
        <v>3928</v>
      </c>
      <c r="D98" s="69" t="s">
        <v>6230</v>
      </c>
      <c r="E98" s="69" t="s">
        <v>6230</v>
      </c>
    </row>
    <row r="99" spans="1:5">
      <c r="A99" t="s">
        <v>62</v>
      </c>
      <c r="B99" t="s">
        <v>6489</v>
      </c>
      <c r="C99" t="s">
        <v>3928</v>
      </c>
      <c r="D99" s="69" t="s">
        <v>6230</v>
      </c>
      <c r="E99" s="69" t="s">
        <v>6398</v>
      </c>
    </row>
    <row r="100" spans="1:5">
      <c r="A100" t="s">
        <v>62</v>
      </c>
      <c r="B100" t="s">
        <v>6490</v>
      </c>
      <c r="C100" t="s">
        <v>3928</v>
      </c>
      <c r="D100" s="69" t="s">
        <v>6230</v>
      </c>
      <c r="E100" s="69" t="s">
        <v>6398</v>
      </c>
    </row>
    <row r="101" spans="1:5">
      <c r="A101" t="s">
        <v>62</v>
      </c>
      <c r="B101" t="s">
        <v>6491</v>
      </c>
      <c r="C101" t="s">
        <v>6492</v>
      </c>
      <c r="D101" s="69" t="s">
        <v>6230</v>
      </c>
      <c r="E101" s="69" t="s">
        <v>4913</v>
      </c>
    </row>
    <row r="102" spans="1:5">
      <c r="A102" t="s">
        <v>62</v>
      </c>
      <c r="B102" t="s">
        <v>6493</v>
      </c>
      <c r="C102" t="s">
        <v>6492</v>
      </c>
      <c r="D102" s="69" t="s">
        <v>6230</v>
      </c>
      <c r="E102" s="69" t="s">
        <v>6402</v>
      </c>
    </row>
    <row r="103" spans="1:5">
      <c r="A103" t="s">
        <v>62</v>
      </c>
      <c r="B103" t="s">
        <v>6494</v>
      </c>
      <c r="C103" t="s">
        <v>6492</v>
      </c>
      <c r="D103" s="69" t="s">
        <v>6424</v>
      </c>
      <c r="E103" s="69" t="s">
        <v>6398</v>
      </c>
    </row>
    <row r="104" spans="1:5">
      <c r="A104" t="s">
        <v>62</v>
      </c>
      <c r="B104" t="s">
        <v>6495</v>
      </c>
      <c r="C104" t="s">
        <v>6492</v>
      </c>
      <c r="D104" s="69" t="s">
        <v>6230</v>
      </c>
      <c r="E104" s="69" t="s">
        <v>6402</v>
      </c>
    </row>
    <row r="105" spans="1:5">
      <c r="A105" t="s">
        <v>62</v>
      </c>
      <c r="B105" t="s">
        <v>6496</v>
      </c>
      <c r="C105" t="s">
        <v>6492</v>
      </c>
      <c r="D105" s="69" t="s">
        <v>6230</v>
      </c>
      <c r="E105" s="69" t="s">
        <v>6402</v>
      </c>
    </row>
    <row r="106" spans="1:5">
      <c r="A106" t="s">
        <v>62</v>
      </c>
      <c r="B106" t="s">
        <v>6497</v>
      </c>
      <c r="C106" t="s">
        <v>6492</v>
      </c>
      <c r="D106" s="69" t="s">
        <v>6230</v>
      </c>
      <c r="E106" s="69" t="s">
        <v>6398</v>
      </c>
    </row>
    <row r="107" spans="1:5">
      <c r="A107" t="s">
        <v>62</v>
      </c>
      <c r="B107" t="s">
        <v>6498</v>
      </c>
      <c r="C107" t="s">
        <v>6492</v>
      </c>
      <c r="D107" s="69" t="s">
        <v>6297</v>
      </c>
      <c r="E107" s="69" t="s">
        <v>6398</v>
      </c>
    </row>
    <row r="108" spans="1:5">
      <c r="A108" t="s">
        <v>62</v>
      </c>
      <c r="B108" t="s">
        <v>6499</v>
      </c>
      <c r="C108" t="s">
        <v>3136</v>
      </c>
      <c r="D108" s="69" t="s">
        <v>6297</v>
      </c>
      <c r="E108" s="69" t="s">
        <v>6398</v>
      </c>
    </row>
    <row r="109" spans="1:5">
      <c r="A109" t="s">
        <v>62</v>
      </c>
      <c r="B109" t="s">
        <v>3866</v>
      </c>
      <c r="C109" t="s">
        <v>3136</v>
      </c>
      <c r="D109" s="69" t="s">
        <v>4826</v>
      </c>
      <c r="E109" s="69" t="s">
        <v>4913</v>
      </c>
    </row>
    <row r="110" spans="1:5">
      <c r="A110" t="s">
        <v>62</v>
      </c>
      <c r="B110" t="s">
        <v>6500</v>
      </c>
      <c r="C110" t="s">
        <v>3136</v>
      </c>
      <c r="D110" s="69" t="s">
        <v>6230</v>
      </c>
      <c r="E110" s="69" t="s">
        <v>6448</v>
      </c>
    </row>
    <row r="111" spans="1:5">
      <c r="A111" t="s">
        <v>62</v>
      </c>
      <c r="B111" t="s">
        <v>3871</v>
      </c>
      <c r="C111" t="s">
        <v>3136</v>
      </c>
      <c r="D111" s="69" t="s">
        <v>6230</v>
      </c>
      <c r="E111" s="69" t="s">
        <v>6402</v>
      </c>
    </row>
    <row r="112" spans="1:5">
      <c r="A112" t="s">
        <v>62</v>
      </c>
      <c r="B112" t="s">
        <v>6501</v>
      </c>
      <c r="C112" t="s">
        <v>3136</v>
      </c>
      <c r="D112" s="69" t="s">
        <v>6297</v>
      </c>
      <c r="E112" s="69" t="s">
        <v>6411</v>
      </c>
    </row>
    <row r="113" spans="1:5">
      <c r="A113" t="s">
        <v>62</v>
      </c>
      <c r="B113" t="s">
        <v>6502</v>
      </c>
      <c r="C113" t="s">
        <v>3136</v>
      </c>
      <c r="D113" s="69" t="s">
        <v>6230</v>
      </c>
      <c r="E113" s="69" t="s">
        <v>6398</v>
      </c>
    </row>
    <row r="114" spans="1:5">
      <c r="A114" t="s">
        <v>62</v>
      </c>
      <c r="B114" t="s">
        <v>6503</v>
      </c>
      <c r="C114" t="s">
        <v>3136</v>
      </c>
      <c r="D114" s="69" t="s">
        <v>6230</v>
      </c>
      <c r="E114" s="69" t="s">
        <v>6398</v>
      </c>
    </row>
    <row r="115" spans="1:5">
      <c r="A115" t="s">
        <v>62</v>
      </c>
      <c r="B115" t="s">
        <v>3925</v>
      </c>
      <c r="C115" t="s">
        <v>3136</v>
      </c>
      <c r="D115" s="69" t="s">
        <v>6230</v>
      </c>
      <c r="E115" s="69" t="s">
        <v>6230</v>
      </c>
    </row>
    <row r="116" spans="1:5">
      <c r="A116" t="s">
        <v>62</v>
      </c>
      <c r="B116" t="s">
        <v>6504</v>
      </c>
      <c r="C116" t="s">
        <v>3136</v>
      </c>
      <c r="D116" s="69" t="s">
        <v>6230</v>
      </c>
      <c r="E116" s="69" t="s">
        <v>6398</v>
      </c>
    </row>
    <row r="117" spans="1:5">
      <c r="A117" t="s">
        <v>62</v>
      </c>
      <c r="B117" t="s">
        <v>6505</v>
      </c>
      <c r="C117" t="s">
        <v>3136</v>
      </c>
      <c r="D117" s="69" t="s">
        <v>6230</v>
      </c>
      <c r="E117" s="69" t="s">
        <v>4913</v>
      </c>
    </row>
    <row r="118" spans="1:5">
      <c r="A118" t="s">
        <v>62</v>
      </c>
      <c r="B118" t="s">
        <v>6506</v>
      </c>
      <c r="C118" t="s">
        <v>3136</v>
      </c>
      <c r="D118" s="69" t="s">
        <v>6230</v>
      </c>
      <c r="E118" s="69" t="s">
        <v>6398</v>
      </c>
    </row>
    <row r="119" spans="1:5">
      <c r="A119" t="s">
        <v>62</v>
      </c>
      <c r="B119" t="s">
        <v>6507</v>
      </c>
      <c r="C119" t="s">
        <v>6508</v>
      </c>
      <c r="D119" s="69" t="s">
        <v>6230</v>
      </c>
      <c r="E119" s="69" t="s">
        <v>6398</v>
      </c>
    </row>
    <row r="120" spans="1:5">
      <c r="A120" t="s">
        <v>62</v>
      </c>
      <c r="B120" t="s">
        <v>6509</v>
      </c>
      <c r="C120" t="s">
        <v>6508</v>
      </c>
      <c r="D120" s="69" t="s">
        <v>6230</v>
      </c>
      <c r="E120" s="69" t="s">
        <v>6398</v>
      </c>
    </row>
    <row r="121" spans="1:5">
      <c r="A121" t="s">
        <v>62</v>
      </c>
      <c r="B121" t="s">
        <v>6510</v>
      </c>
      <c r="C121" t="s">
        <v>6508</v>
      </c>
      <c r="D121" s="69" t="s">
        <v>6230</v>
      </c>
      <c r="E121" s="69" t="s">
        <v>6398</v>
      </c>
    </row>
    <row r="122" spans="1:5">
      <c r="A122" t="s">
        <v>62</v>
      </c>
      <c r="B122" t="s">
        <v>6511</v>
      </c>
      <c r="C122" t="s">
        <v>6508</v>
      </c>
      <c r="D122" s="69" t="s">
        <v>6230</v>
      </c>
      <c r="E122" s="69" t="s">
        <v>4913</v>
      </c>
    </row>
    <row r="123" spans="1:5">
      <c r="A123" t="s">
        <v>62</v>
      </c>
      <c r="B123" t="s">
        <v>6512</v>
      </c>
      <c r="C123" t="s">
        <v>6508</v>
      </c>
      <c r="D123" s="69" t="s">
        <v>6297</v>
      </c>
      <c r="E123" s="69" t="s">
        <v>6398</v>
      </c>
    </row>
    <row r="124" spans="1:5">
      <c r="A124" t="s">
        <v>62</v>
      </c>
      <c r="B124" t="s">
        <v>6513</v>
      </c>
      <c r="C124" t="s">
        <v>6508</v>
      </c>
      <c r="D124" s="69" t="s">
        <v>6297</v>
      </c>
      <c r="E124" s="69" t="s">
        <v>6398</v>
      </c>
    </row>
    <row r="125" spans="1:5">
      <c r="A125" t="s">
        <v>62</v>
      </c>
      <c r="B125" t="s">
        <v>6514</v>
      </c>
      <c r="C125" t="s">
        <v>6515</v>
      </c>
      <c r="D125" s="69" t="s">
        <v>6230</v>
      </c>
      <c r="E125" s="69" t="s">
        <v>6230</v>
      </c>
    </row>
    <row r="126" spans="1:5">
      <c r="A126" t="s">
        <v>62</v>
      </c>
      <c r="B126" t="s">
        <v>3920</v>
      </c>
      <c r="C126" t="s">
        <v>3921</v>
      </c>
      <c r="D126" s="69" t="s">
        <v>6230</v>
      </c>
      <c r="E126" s="69" t="s">
        <v>6230</v>
      </c>
    </row>
    <row r="127" spans="1:5">
      <c r="A127" t="s">
        <v>62</v>
      </c>
      <c r="B127" t="s">
        <v>6516</v>
      </c>
      <c r="C127" t="s">
        <v>6517</v>
      </c>
      <c r="D127" s="69" t="s">
        <v>6230</v>
      </c>
      <c r="E127" s="69" t="s">
        <v>6402</v>
      </c>
    </row>
    <row r="128" spans="1:5">
      <c r="A128" t="s">
        <v>66</v>
      </c>
      <c r="B128" t="s">
        <v>6518</v>
      </c>
      <c r="C128" t="s">
        <v>2933</v>
      </c>
      <c r="D128" s="69" t="s">
        <v>6230</v>
      </c>
      <c r="E128" s="69" t="s">
        <v>6402</v>
      </c>
    </row>
    <row r="129" spans="1:5">
      <c r="A129" t="s">
        <v>66</v>
      </c>
      <c r="B129" t="s">
        <v>6519</v>
      </c>
      <c r="C129" t="s">
        <v>2933</v>
      </c>
      <c r="D129" s="69" t="s">
        <v>6230</v>
      </c>
      <c r="E129" s="69" t="s">
        <v>6398</v>
      </c>
    </row>
    <row r="130" spans="1:5">
      <c r="A130" t="s">
        <v>66</v>
      </c>
      <c r="B130" t="s">
        <v>6520</v>
      </c>
      <c r="C130" t="s">
        <v>2933</v>
      </c>
      <c r="D130" s="69" t="s">
        <v>6230</v>
      </c>
      <c r="E130" s="69" t="s">
        <v>6398</v>
      </c>
    </row>
    <row r="131" spans="1:5">
      <c r="A131" t="s">
        <v>66</v>
      </c>
      <c r="B131" t="s">
        <v>6521</v>
      </c>
      <c r="C131" t="s">
        <v>2933</v>
      </c>
      <c r="D131" s="69" t="s">
        <v>6230</v>
      </c>
      <c r="E131" s="69" t="s">
        <v>6398</v>
      </c>
    </row>
    <row r="132" spans="1:5">
      <c r="A132" t="s">
        <v>66</v>
      </c>
      <c r="B132" t="s">
        <v>6522</v>
      </c>
      <c r="C132" t="s">
        <v>2933</v>
      </c>
      <c r="D132" s="69" t="s">
        <v>6230</v>
      </c>
      <c r="E132" s="69" t="s">
        <v>4913</v>
      </c>
    </row>
    <row r="133" spans="1:5">
      <c r="A133" t="s">
        <v>66</v>
      </c>
      <c r="B133" t="s">
        <v>6523</v>
      </c>
      <c r="C133" t="s">
        <v>2933</v>
      </c>
      <c r="D133" s="69" t="s">
        <v>6424</v>
      </c>
      <c r="E133" s="69" t="s">
        <v>6411</v>
      </c>
    </row>
    <row r="134" spans="1:5">
      <c r="A134" t="s">
        <v>66</v>
      </c>
      <c r="B134" t="s">
        <v>6524</v>
      </c>
      <c r="C134" t="s">
        <v>2933</v>
      </c>
      <c r="D134" s="69" t="s">
        <v>6230</v>
      </c>
      <c r="E134" s="69" t="s">
        <v>4913</v>
      </c>
    </row>
    <row r="135" spans="1:5">
      <c r="A135" t="s">
        <v>66</v>
      </c>
      <c r="B135" t="s">
        <v>3163</v>
      </c>
      <c r="C135" t="s">
        <v>2933</v>
      </c>
      <c r="D135" s="69" t="s">
        <v>6230</v>
      </c>
      <c r="E135" s="69" t="s">
        <v>4913</v>
      </c>
    </row>
    <row r="136" spans="1:5">
      <c r="A136" t="s">
        <v>66</v>
      </c>
      <c r="B136" t="s">
        <v>6525</v>
      </c>
      <c r="C136" t="s">
        <v>2933</v>
      </c>
      <c r="D136" s="69" t="s">
        <v>6230</v>
      </c>
      <c r="E136" s="69" t="s">
        <v>6402</v>
      </c>
    </row>
    <row r="137" spans="1:5">
      <c r="A137" t="s">
        <v>66</v>
      </c>
      <c r="B137" t="s">
        <v>6526</v>
      </c>
      <c r="C137" t="s">
        <v>2933</v>
      </c>
      <c r="D137" s="69" t="s">
        <v>6230</v>
      </c>
      <c r="E137" s="69" t="s">
        <v>6398</v>
      </c>
    </row>
    <row r="138" spans="1:5">
      <c r="A138" t="s">
        <v>66</v>
      </c>
      <c r="B138" t="s">
        <v>6527</v>
      </c>
      <c r="C138" t="s">
        <v>2933</v>
      </c>
      <c r="D138" s="69" t="s">
        <v>6299</v>
      </c>
      <c r="E138" s="69" t="s">
        <v>6398</v>
      </c>
    </row>
    <row r="139" spans="1:5">
      <c r="A139" t="s">
        <v>66</v>
      </c>
      <c r="B139" t="s">
        <v>3983</v>
      </c>
      <c r="C139" t="s">
        <v>2933</v>
      </c>
      <c r="D139" s="69" t="s">
        <v>6299</v>
      </c>
      <c r="E139" s="69" t="s">
        <v>6398</v>
      </c>
    </row>
    <row r="140" spans="1:5">
      <c r="A140" t="s">
        <v>66</v>
      </c>
      <c r="B140" t="s">
        <v>6528</v>
      </c>
      <c r="C140" t="s">
        <v>2933</v>
      </c>
      <c r="D140" s="69" t="s">
        <v>5426</v>
      </c>
      <c r="E140" s="69" t="s">
        <v>6411</v>
      </c>
    </row>
    <row r="141" spans="1:5">
      <c r="A141" t="s">
        <v>66</v>
      </c>
      <c r="B141" t="s">
        <v>6529</v>
      </c>
      <c r="C141" t="s">
        <v>2933</v>
      </c>
      <c r="D141" s="69" t="s">
        <v>6230</v>
      </c>
      <c r="E141" s="69" t="s">
        <v>6398</v>
      </c>
    </row>
    <row r="142" spans="1:5">
      <c r="A142" t="s">
        <v>66</v>
      </c>
      <c r="B142" t="s">
        <v>6530</v>
      </c>
      <c r="C142" t="s">
        <v>2933</v>
      </c>
      <c r="D142" s="69" t="s">
        <v>6230</v>
      </c>
      <c r="E142" s="69" t="s">
        <v>4913</v>
      </c>
    </row>
    <row r="143" spans="1:5">
      <c r="A143" t="s">
        <v>66</v>
      </c>
      <c r="B143" t="s">
        <v>6531</v>
      </c>
      <c r="C143" t="s">
        <v>2933</v>
      </c>
      <c r="D143" s="69" t="s">
        <v>6297</v>
      </c>
      <c r="E143" s="69" t="s">
        <v>4913</v>
      </c>
    </row>
    <row r="144" spans="1:5">
      <c r="A144" t="s">
        <v>66</v>
      </c>
      <c r="B144" t="s">
        <v>6532</v>
      </c>
      <c r="C144" t="s">
        <v>2933</v>
      </c>
      <c r="D144" s="69" t="s">
        <v>6230</v>
      </c>
      <c r="E144" s="69" t="s">
        <v>6398</v>
      </c>
    </row>
    <row r="145" spans="1:5">
      <c r="A145" t="s">
        <v>66</v>
      </c>
      <c r="B145" t="s">
        <v>6533</v>
      </c>
      <c r="C145" t="s">
        <v>2933</v>
      </c>
      <c r="D145" s="69" t="s">
        <v>6230</v>
      </c>
      <c r="E145" s="69" t="s">
        <v>6398</v>
      </c>
    </row>
    <row r="146" spans="1:5">
      <c r="A146" t="s">
        <v>66</v>
      </c>
      <c r="B146" t="s">
        <v>6534</v>
      </c>
      <c r="C146" t="s">
        <v>3986</v>
      </c>
      <c r="D146" s="69" t="s">
        <v>6305</v>
      </c>
      <c r="E146" s="69" t="s">
        <v>6398</v>
      </c>
    </row>
    <row r="147" spans="1:5">
      <c r="A147" t="s">
        <v>66</v>
      </c>
      <c r="B147" t="s">
        <v>3936</v>
      </c>
      <c r="C147" t="s">
        <v>3986</v>
      </c>
      <c r="D147" s="69" t="s">
        <v>6230</v>
      </c>
      <c r="E147" s="69" t="s">
        <v>6402</v>
      </c>
    </row>
    <row r="148" spans="1:5">
      <c r="A148" t="s">
        <v>66</v>
      </c>
      <c r="B148" t="s">
        <v>6535</v>
      </c>
      <c r="C148" t="s">
        <v>3986</v>
      </c>
      <c r="D148" s="69" t="s">
        <v>6297</v>
      </c>
      <c r="E148" s="69" t="s">
        <v>6402</v>
      </c>
    </row>
    <row r="149" spans="1:5">
      <c r="A149" t="s">
        <v>66</v>
      </c>
      <c r="B149" t="s">
        <v>6536</v>
      </c>
      <c r="C149" t="s">
        <v>3273</v>
      </c>
      <c r="D149" s="69" t="s">
        <v>6230</v>
      </c>
      <c r="E149" s="69" t="s">
        <v>4913</v>
      </c>
    </row>
    <row r="150" spans="1:5">
      <c r="A150" t="s">
        <v>66</v>
      </c>
      <c r="B150" t="s">
        <v>6537</v>
      </c>
      <c r="C150" t="s">
        <v>3162</v>
      </c>
      <c r="D150" s="69" t="s">
        <v>6230</v>
      </c>
      <c r="E150" s="69" t="s">
        <v>6398</v>
      </c>
    </row>
    <row r="151" spans="1:5">
      <c r="A151" t="s">
        <v>66</v>
      </c>
      <c r="B151" t="s">
        <v>6538</v>
      </c>
      <c r="C151" t="s">
        <v>3162</v>
      </c>
      <c r="D151" s="69" t="s">
        <v>6424</v>
      </c>
      <c r="E151" s="69" t="s">
        <v>6402</v>
      </c>
    </row>
    <row r="152" spans="1:5">
      <c r="A152" t="s">
        <v>66</v>
      </c>
      <c r="B152" t="s">
        <v>6539</v>
      </c>
      <c r="C152" t="s">
        <v>6444</v>
      </c>
      <c r="D152" s="69" t="s">
        <v>6230</v>
      </c>
      <c r="E152" s="69" t="s">
        <v>6398</v>
      </c>
    </row>
    <row r="153" spans="1:5">
      <c r="A153" t="s">
        <v>66</v>
      </c>
      <c r="B153" t="s">
        <v>6540</v>
      </c>
      <c r="C153" t="s">
        <v>6444</v>
      </c>
      <c r="D153" s="69" t="s">
        <v>6230</v>
      </c>
      <c r="E153" s="69" t="s">
        <v>6398</v>
      </c>
    </row>
    <row r="154" spans="1:5">
      <c r="A154" t="s">
        <v>66</v>
      </c>
      <c r="B154" t="s">
        <v>3156</v>
      </c>
      <c r="C154" t="s">
        <v>3224</v>
      </c>
      <c r="D154" s="69" t="s">
        <v>6230</v>
      </c>
      <c r="E154" s="69" t="s">
        <v>4913</v>
      </c>
    </row>
    <row r="155" spans="1:5">
      <c r="A155" t="s">
        <v>66</v>
      </c>
      <c r="B155" t="s">
        <v>6541</v>
      </c>
      <c r="C155" t="s">
        <v>4244</v>
      </c>
      <c r="D155" s="69" t="s">
        <v>6230</v>
      </c>
      <c r="E155" s="69" t="s">
        <v>6398</v>
      </c>
    </row>
    <row r="156" spans="1:5">
      <c r="A156" t="s">
        <v>66</v>
      </c>
      <c r="B156" t="s">
        <v>6542</v>
      </c>
      <c r="C156" t="s">
        <v>6543</v>
      </c>
      <c r="D156" s="69" t="s">
        <v>6230</v>
      </c>
      <c r="E156" s="69" t="s">
        <v>4913</v>
      </c>
    </row>
    <row r="157" spans="1:5">
      <c r="A157" t="s">
        <v>66</v>
      </c>
      <c r="B157" t="s">
        <v>6544</v>
      </c>
      <c r="C157" t="s">
        <v>3266</v>
      </c>
      <c r="D157" s="69" t="s">
        <v>6230</v>
      </c>
      <c r="E157" s="69" t="s">
        <v>4913</v>
      </c>
    </row>
    <row r="158" spans="1:5">
      <c r="A158" t="s">
        <v>70</v>
      </c>
      <c r="B158" t="s">
        <v>6545</v>
      </c>
      <c r="C158" t="s">
        <v>2933</v>
      </c>
      <c r="D158" s="69" t="s">
        <v>6230</v>
      </c>
      <c r="E158" s="69" t="s">
        <v>6398</v>
      </c>
    </row>
    <row r="159" spans="1:5">
      <c r="A159" t="s">
        <v>70</v>
      </c>
      <c r="B159" t="s">
        <v>6546</v>
      </c>
      <c r="C159" t="s">
        <v>2933</v>
      </c>
      <c r="D159" s="69" t="s">
        <v>6230</v>
      </c>
      <c r="E159" s="69" t="s">
        <v>6230</v>
      </c>
    </row>
    <row r="160" spans="1:5">
      <c r="A160" t="s">
        <v>70</v>
      </c>
      <c r="B160" t="s">
        <v>6547</v>
      </c>
      <c r="C160" t="s">
        <v>2933</v>
      </c>
      <c r="D160" s="69" t="s">
        <v>6230</v>
      </c>
      <c r="E160" s="69" t="s">
        <v>4913</v>
      </c>
    </row>
    <row r="161" spans="1:5">
      <c r="A161" t="s">
        <v>70</v>
      </c>
      <c r="B161" t="s">
        <v>6548</v>
      </c>
      <c r="C161" t="s">
        <v>2933</v>
      </c>
      <c r="D161" s="69" t="s">
        <v>6230</v>
      </c>
      <c r="E161" s="69" t="s">
        <v>6402</v>
      </c>
    </row>
    <row r="162" spans="1:5">
      <c r="A162" t="s">
        <v>70</v>
      </c>
      <c r="B162" t="s">
        <v>6549</v>
      </c>
      <c r="C162" t="s">
        <v>2933</v>
      </c>
      <c r="D162" s="69" t="s">
        <v>6230</v>
      </c>
      <c r="E162" s="69" t="s">
        <v>6230</v>
      </c>
    </row>
    <row r="163" spans="1:5">
      <c r="A163" t="s">
        <v>70</v>
      </c>
      <c r="B163" t="s">
        <v>2975</v>
      </c>
      <c r="C163" t="s">
        <v>2933</v>
      </c>
      <c r="D163" s="69" t="s">
        <v>6230</v>
      </c>
      <c r="E163" s="69" t="s">
        <v>6398</v>
      </c>
    </row>
    <row r="164" spans="1:5">
      <c r="A164" t="s">
        <v>70</v>
      </c>
      <c r="B164" t="s">
        <v>6550</v>
      </c>
      <c r="C164" t="s">
        <v>2933</v>
      </c>
      <c r="D164" s="69" t="s">
        <v>6230</v>
      </c>
      <c r="E164" s="69" t="s">
        <v>6398</v>
      </c>
    </row>
    <row r="165" spans="1:5">
      <c r="A165" t="s">
        <v>70</v>
      </c>
      <c r="B165" t="s">
        <v>6551</v>
      </c>
      <c r="C165" t="s">
        <v>2933</v>
      </c>
      <c r="D165" s="69" t="s">
        <v>6230</v>
      </c>
      <c r="E165" s="69" t="s">
        <v>6402</v>
      </c>
    </row>
    <row r="166" spans="1:5">
      <c r="A166" t="s">
        <v>70</v>
      </c>
      <c r="B166" t="s">
        <v>6552</v>
      </c>
      <c r="C166" t="s">
        <v>2933</v>
      </c>
      <c r="D166" s="69" t="s">
        <v>6230</v>
      </c>
      <c r="E166" s="69" t="s">
        <v>4913</v>
      </c>
    </row>
    <row r="167" spans="1:5">
      <c r="A167" t="s">
        <v>70</v>
      </c>
      <c r="B167" t="s">
        <v>6553</v>
      </c>
      <c r="C167" t="s">
        <v>2933</v>
      </c>
      <c r="D167" s="69" t="s">
        <v>6308</v>
      </c>
      <c r="E167" s="69" t="s">
        <v>6398</v>
      </c>
    </row>
    <row r="168" spans="1:5">
      <c r="A168" t="s">
        <v>70</v>
      </c>
      <c r="B168" t="s">
        <v>6554</v>
      </c>
      <c r="C168" t="s">
        <v>2933</v>
      </c>
      <c r="D168" s="69" t="s">
        <v>6230</v>
      </c>
      <c r="E168" s="69" t="s">
        <v>6230</v>
      </c>
    </row>
    <row r="169" spans="1:5">
      <c r="A169" t="s">
        <v>70</v>
      </c>
      <c r="B169" t="s">
        <v>6555</v>
      </c>
      <c r="C169" t="s">
        <v>2933</v>
      </c>
      <c r="D169" s="69" t="s">
        <v>6230</v>
      </c>
      <c r="E169" s="69" t="s">
        <v>6398</v>
      </c>
    </row>
    <row r="170" spans="1:5">
      <c r="A170" t="s">
        <v>70</v>
      </c>
      <c r="B170" t="s">
        <v>6556</v>
      </c>
      <c r="C170" t="s">
        <v>2933</v>
      </c>
      <c r="D170" s="69" t="s">
        <v>6230</v>
      </c>
      <c r="E170" s="69" t="s">
        <v>6398</v>
      </c>
    </row>
    <row r="171" spans="1:5">
      <c r="A171" t="s">
        <v>70</v>
      </c>
      <c r="B171" t="s">
        <v>6557</v>
      </c>
      <c r="C171" t="s">
        <v>2933</v>
      </c>
      <c r="D171" s="69" t="s">
        <v>6230</v>
      </c>
      <c r="E171" s="69" t="s">
        <v>6398</v>
      </c>
    </row>
    <row r="172" spans="1:5">
      <c r="A172" t="s">
        <v>70</v>
      </c>
      <c r="B172" t="s">
        <v>6558</v>
      </c>
      <c r="C172" t="s">
        <v>2933</v>
      </c>
      <c r="D172" s="69" t="s">
        <v>6308</v>
      </c>
      <c r="E172" s="69" t="s">
        <v>6398</v>
      </c>
    </row>
    <row r="173" spans="1:5">
      <c r="A173" t="s">
        <v>70</v>
      </c>
      <c r="B173" t="s">
        <v>6559</v>
      </c>
      <c r="C173" t="s">
        <v>2933</v>
      </c>
      <c r="D173" s="69" t="s">
        <v>6297</v>
      </c>
      <c r="E173" s="69" t="s">
        <v>6398</v>
      </c>
    </row>
    <row r="174" spans="1:5">
      <c r="A174" t="s">
        <v>70</v>
      </c>
      <c r="B174" t="s">
        <v>4049</v>
      </c>
      <c r="C174" t="s">
        <v>2933</v>
      </c>
      <c r="D174" s="69" t="s">
        <v>6230</v>
      </c>
      <c r="E174" s="69" t="s">
        <v>4913</v>
      </c>
    </row>
    <row r="175" spans="1:5">
      <c r="A175" t="s">
        <v>70</v>
      </c>
      <c r="B175" t="s">
        <v>6560</v>
      </c>
      <c r="C175" t="s">
        <v>2933</v>
      </c>
      <c r="D175" s="69" t="s">
        <v>6230</v>
      </c>
      <c r="E175" s="69" t="s">
        <v>6398</v>
      </c>
    </row>
    <row r="176" spans="1:5">
      <c r="A176" t="s">
        <v>70</v>
      </c>
      <c r="B176" t="s">
        <v>6561</v>
      </c>
      <c r="C176" t="s">
        <v>2933</v>
      </c>
      <c r="D176" s="69" t="s">
        <v>6230</v>
      </c>
      <c r="E176" s="69" t="s">
        <v>6402</v>
      </c>
    </row>
    <row r="177" spans="1:5">
      <c r="A177" t="s">
        <v>70</v>
      </c>
      <c r="B177" t="s">
        <v>6562</v>
      </c>
      <c r="C177" t="s">
        <v>2933</v>
      </c>
      <c r="D177" s="69" t="s">
        <v>6230</v>
      </c>
      <c r="E177" s="69" t="s">
        <v>4913</v>
      </c>
    </row>
    <row r="178" spans="1:5">
      <c r="A178" t="s">
        <v>70</v>
      </c>
      <c r="B178" t="s">
        <v>6563</v>
      </c>
      <c r="C178" t="s">
        <v>2933</v>
      </c>
      <c r="D178" s="69" t="s">
        <v>6230</v>
      </c>
      <c r="E178" s="69" t="s">
        <v>6230</v>
      </c>
    </row>
    <row r="179" spans="1:5">
      <c r="A179" t="s">
        <v>70</v>
      </c>
      <c r="B179" t="s">
        <v>6564</v>
      </c>
      <c r="C179" t="s">
        <v>2933</v>
      </c>
      <c r="D179" s="69" t="s">
        <v>6230</v>
      </c>
      <c r="E179" s="69" t="s">
        <v>6398</v>
      </c>
    </row>
    <row r="180" spans="1:5">
      <c r="A180" t="s">
        <v>70</v>
      </c>
      <c r="B180" t="s">
        <v>6565</v>
      </c>
      <c r="C180" t="s">
        <v>2933</v>
      </c>
      <c r="D180" s="69" t="s">
        <v>6230</v>
      </c>
      <c r="E180" s="69" t="s">
        <v>4913</v>
      </c>
    </row>
    <row r="181" spans="1:5">
      <c r="A181" t="s">
        <v>70</v>
      </c>
      <c r="B181" t="s">
        <v>6566</v>
      </c>
      <c r="C181" t="s">
        <v>2933</v>
      </c>
      <c r="D181" s="69" t="s">
        <v>6230</v>
      </c>
      <c r="E181" s="69" t="s">
        <v>6398</v>
      </c>
    </row>
    <row r="182" spans="1:5">
      <c r="A182" t="s">
        <v>70</v>
      </c>
      <c r="B182" t="s">
        <v>6567</v>
      </c>
      <c r="C182" t="s">
        <v>6568</v>
      </c>
      <c r="D182" s="69" t="s">
        <v>6230</v>
      </c>
      <c r="E182" s="69" t="s">
        <v>6398</v>
      </c>
    </row>
    <row r="183" spans="1:5">
      <c r="A183" t="s">
        <v>70</v>
      </c>
      <c r="B183" t="s">
        <v>6569</v>
      </c>
      <c r="C183" t="s">
        <v>6568</v>
      </c>
      <c r="D183" s="69" t="s">
        <v>6230</v>
      </c>
      <c r="E183" s="69" t="s">
        <v>6402</v>
      </c>
    </row>
    <row r="184" spans="1:5">
      <c r="A184" t="s">
        <v>70</v>
      </c>
      <c r="B184" t="s">
        <v>6570</v>
      </c>
      <c r="C184" t="s">
        <v>6568</v>
      </c>
      <c r="D184" s="69" t="s">
        <v>6230</v>
      </c>
      <c r="E184" s="69" t="s">
        <v>6402</v>
      </c>
    </row>
    <row r="185" spans="1:5">
      <c r="A185" t="s">
        <v>70</v>
      </c>
      <c r="B185" t="s">
        <v>6571</v>
      </c>
      <c r="C185" t="s">
        <v>6568</v>
      </c>
      <c r="D185" s="69" t="s">
        <v>5426</v>
      </c>
      <c r="E185" s="69" t="s">
        <v>4913</v>
      </c>
    </row>
    <row r="186" spans="1:5">
      <c r="A186" t="s">
        <v>70</v>
      </c>
      <c r="B186" t="s">
        <v>6572</v>
      </c>
      <c r="C186" t="s">
        <v>6573</v>
      </c>
      <c r="D186" s="69" t="s">
        <v>6230</v>
      </c>
      <c r="E186" s="69" t="s">
        <v>6230</v>
      </c>
    </row>
    <row r="187" spans="1:5">
      <c r="A187" t="s">
        <v>70</v>
      </c>
      <c r="B187" t="s">
        <v>6574</v>
      </c>
      <c r="C187" t="s">
        <v>6573</v>
      </c>
      <c r="D187" s="69" t="s">
        <v>6230</v>
      </c>
      <c r="E187" s="69" t="s">
        <v>6398</v>
      </c>
    </row>
    <row r="188" spans="1:5">
      <c r="A188" t="s">
        <v>70</v>
      </c>
      <c r="B188" t="s">
        <v>6575</v>
      </c>
      <c r="C188" t="s">
        <v>6573</v>
      </c>
      <c r="D188" s="69" t="s">
        <v>6230</v>
      </c>
      <c r="E188" s="69" t="s">
        <v>4913</v>
      </c>
    </row>
    <row r="189" spans="1:5">
      <c r="A189" t="s">
        <v>70</v>
      </c>
      <c r="B189" t="s">
        <v>6576</v>
      </c>
      <c r="C189" t="s">
        <v>6573</v>
      </c>
      <c r="D189" s="69" t="s">
        <v>6230</v>
      </c>
      <c r="E189" s="69" t="s">
        <v>6402</v>
      </c>
    </row>
    <row r="190" spans="1:5">
      <c r="A190" t="s">
        <v>70</v>
      </c>
      <c r="B190" t="s">
        <v>6577</v>
      </c>
      <c r="C190" t="s">
        <v>6573</v>
      </c>
      <c r="D190" s="69" t="s">
        <v>6230</v>
      </c>
      <c r="E190" s="69" t="s">
        <v>4913</v>
      </c>
    </row>
    <row r="191" spans="1:5">
      <c r="A191" t="s">
        <v>70</v>
      </c>
      <c r="B191" t="s">
        <v>6578</v>
      </c>
      <c r="C191" t="s">
        <v>6573</v>
      </c>
      <c r="D191" s="69" t="s">
        <v>6230</v>
      </c>
      <c r="E191" s="69" t="s">
        <v>4913</v>
      </c>
    </row>
    <row r="192" spans="1:5">
      <c r="A192" t="s">
        <v>70</v>
      </c>
      <c r="B192" t="s">
        <v>6579</v>
      </c>
      <c r="C192" t="s">
        <v>6580</v>
      </c>
      <c r="D192" s="69" t="s">
        <v>6230</v>
      </c>
      <c r="E192" s="69" t="s">
        <v>6398</v>
      </c>
    </row>
    <row r="193" spans="1:5">
      <c r="A193" t="s">
        <v>70</v>
      </c>
      <c r="B193" t="s">
        <v>6581</v>
      </c>
      <c r="C193" t="s">
        <v>6580</v>
      </c>
      <c r="D193" s="69" t="s">
        <v>6310</v>
      </c>
      <c r="E193" s="69" t="s">
        <v>6398</v>
      </c>
    </row>
    <row r="194" spans="1:5">
      <c r="A194" t="s">
        <v>70</v>
      </c>
      <c r="B194" t="s">
        <v>6582</v>
      </c>
      <c r="C194" t="s">
        <v>3189</v>
      </c>
      <c r="D194" s="69" t="s">
        <v>6230</v>
      </c>
      <c r="E194" s="69" t="s">
        <v>6398</v>
      </c>
    </row>
    <row r="195" spans="1:5">
      <c r="A195" t="s">
        <v>70</v>
      </c>
      <c r="B195" t="s">
        <v>6583</v>
      </c>
      <c r="C195" t="s">
        <v>3189</v>
      </c>
      <c r="D195" s="69" t="s">
        <v>6230</v>
      </c>
      <c r="E195" s="69" t="s">
        <v>6402</v>
      </c>
    </row>
    <row r="196" spans="1:5">
      <c r="A196" t="s">
        <v>70</v>
      </c>
      <c r="B196" t="s">
        <v>6584</v>
      </c>
      <c r="C196" t="s">
        <v>6585</v>
      </c>
      <c r="D196" s="69" t="s">
        <v>6230</v>
      </c>
      <c r="E196" s="69" t="s">
        <v>6402</v>
      </c>
    </row>
    <row r="197" spans="1:5">
      <c r="A197" t="s">
        <v>70</v>
      </c>
      <c r="B197" t="s">
        <v>6586</v>
      </c>
      <c r="C197" t="s">
        <v>6585</v>
      </c>
      <c r="D197" s="69" t="s">
        <v>6230</v>
      </c>
      <c r="E197" s="69" t="s">
        <v>6411</v>
      </c>
    </row>
    <row r="198" spans="1:5">
      <c r="A198" t="s">
        <v>70</v>
      </c>
      <c r="B198" t="s">
        <v>6587</v>
      </c>
      <c r="C198" t="s">
        <v>6585</v>
      </c>
      <c r="D198" s="69" t="s">
        <v>6230</v>
      </c>
      <c r="E198" s="69" t="s">
        <v>4913</v>
      </c>
    </row>
    <row r="199" spans="1:5">
      <c r="A199" t="s">
        <v>70</v>
      </c>
      <c r="B199" t="s">
        <v>6588</v>
      </c>
      <c r="C199" t="s">
        <v>6585</v>
      </c>
      <c r="D199" s="69" t="s">
        <v>6230</v>
      </c>
      <c r="E199" s="69" t="s">
        <v>6402</v>
      </c>
    </row>
    <row r="200" spans="1:5">
      <c r="A200" t="s">
        <v>70</v>
      </c>
      <c r="B200" t="s">
        <v>3167</v>
      </c>
      <c r="C200" t="s">
        <v>6585</v>
      </c>
      <c r="D200" s="69" t="s">
        <v>6230</v>
      </c>
      <c r="E200" s="69" t="s">
        <v>6398</v>
      </c>
    </row>
    <row r="201" spans="1:5">
      <c r="A201" t="s">
        <v>70</v>
      </c>
      <c r="B201" t="s">
        <v>6589</v>
      </c>
      <c r="C201" t="s">
        <v>6590</v>
      </c>
      <c r="D201" s="69" t="s">
        <v>6230</v>
      </c>
      <c r="E201" s="69" t="s">
        <v>6398</v>
      </c>
    </row>
    <row r="202" spans="1:5">
      <c r="A202" t="s">
        <v>70</v>
      </c>
      <c r="B202" t="s">
        <v>6591</v>
      </c>
      <c r="C202" t="s">
        <v>6590</v>
      </c>
      <c r="D202" s="69" t="s">
        <v>6230</v>
      </c>
      <c r="E202" s="69" t="s">
        <v>6398</v>
      </c>
    </row>
    <row r="203" spans="1:5">
      <c r="A203" t="s">
        <v>70</v>
      </c>
      <c r="B203" t="s">
        <v>6592</v>
      </c>
      <c r="C203" t="s">
        <v>6590</v>
      </c>
      <c r="D203" s="69" t="s">
        <v>6230</v>
      </c>
      <c r="E203" s="69" t="s">
        <v>6230</v>
      </c>
    </row>
    <row r="204" spans="1:5">
      <c r="A204" t="s">
        <v>70</v>
      </c>
      <c r="B204" t="s">
        <v>6593</v>
      </c>
      <c r="C204" t="s">
        <v>6594</v>
      </c>
      <c r="D204" s="69" t="s">
        <v>6230</v>
      </c>
      <c r="E204" s="69" t="s">
        <v>6398</v>
      </c>
    </row>
    <row r="205" spans="1:5">
      <c r="A205" t="s">
        <v>70</v>
      </c>
      <c r="B205" t="s">
        <v>6595</v>
      </c>
      <c r="C205" t="s">
        <v>6596</v>
      </c>
      <c r="D205" s="69" t="s">
        <v>6230</v>
      </c>
      <c r="E205" s="69" t="s">
        <v>6230</v>
      </c>
    </row>
    <row r="206" spans="1:5">
      <c r="A206" t="s">
        <v>70</v>
      </c>
      <c r="B206" t="s">
        <v>6597</v>
      </c>
      <c r="C206" t="s">
        <v>6596</v>
      </c>
      <c r="D206" s="69" t="s">
        <v>6230</v>
      </c>
      <c r="E206" s="69" t="s">
        <v>6398</v>
      </c>
    </row>
    <row r="207" spans="1:5">
      <c r="A207" t="s">
        <v>70</v>
      </c>
      <c r="B207" t="s">
        <v>6598</v>
      </c>
      <c r="C207" t="s">
        <v>6599</v>
      </c>
      <c r="D207" s="69" t="s">
        <v>6230</v>
      </c>
      <c r="E207" s="69" t="s">
        <v>6398</v>
      </c>
    </row>
    <row r="208" spans="1:5">
      <c r="A208" t="s">
        <v>70</v>
      </c>
      <c r="B208" t="s">
        <v>6600</v>
      </c>
      <c r="C208" t="s">
        <v>4047</v>
      </c>
      <c r="D208" s="69" t="s">
        <v>6230</v>
      </c>
      <c r="E208" s="69" t="s">
        <v>6398</v>
      </c>
    </row>
    <row r="209" spans="1:5">
      <c r="A209" t="s">
        <v>70</v>
      </c>
      <c r="B209" t="s">
        <v>6601</v>
      </c>
      <c r="C209" t="s">
        <v>4047</v>
      </c>
      <c r="D209" s="69" t="s">
        <v>6230</v>
      </c>
      <c r="E209" s="69" t="s">
        <v>6402</v>
      </c>
    </row>
    <row r="210" spans="1:5">
      <c r="A210" t="s">
        <v>70</v>
      </c>
      <c r="B210" t="s">
        <v>6602</v>
      </c>
      <c r="C210" t="s">
        <v>4047</v>
      </c>
      <c r="D210" s="69" t="s">
        <v>6230</v>
      </c>
      <c r="E210" s="69" t="s">
        <v>6230</v>
      </c>
    </row>
    <row r="211" spans="1:5">
      <c r="A211" t="s">
        <v>70</v>
      </c>
      <c r="B211" t="s">
        <v>6603</v>
      </c>
      <c r="C211" t="s">
        <v>4047</v>
      </c>
      <c r="D211" s="69" t="s">
        <v>6230</v>
      </c>
      <c r="E211" s="69" t="s">
        <v>6398</v>
      </c>
    </row>
    <row r="212" spans="1:5">
      <c r="A212" t="s">
        <v>70</v>
      </c>
      <c r="B212" t="s">
        <v>6604</v>
      </c>
      <c r="C212" t="s">
        <v>6605</v>
      </c>
      <c r="D212" s="69" t="s">
        <v>6230</v>
      </c>
      <c r="E212" s="69" t="s">
        <v>6411</v>
      </c>
    </row>
    <row r="213" spans="1:5">
      <c r="A213" t="s">
        <v>70</v>
      </c>
      <c r="B213" t="s">
        <v>2973</v>
      </c>
      <c r="C213" t="s">
        <v>2974</v>
      </c>
      <c r="D213" s="69" t="s">
        <v>6230</v>
      </c>
      <c r="E213" s="69" t="s">
        <v>6398</v>
      </c>
    </row>
    <row r="214" spans="1:5">
      <c r="A214" t="s">
        <v>70</v>
      </c>
      <c r="B214" t="s">
        <v>6606</v>
      </c>
      <c r="C214" t="s">
        <v>2974</v>
      </c>
      <c r="D214" s="69" t="s">
        <v>6230</v>
      </c>
      <c r="E214" s="69" t="s">
        <v>6402</v>
      </c>
    </row>
    <row r="215" spans="1:5">
      <c r="A215" t="s">
        <v>70</v>
      </c>
      <c r="B215" t="s">
        <v>6607</v>
      </c>
      <c r="C215" t="s">
        <v>2974</v>
      </c>
      <c r="D215" s="69" t="s">
        <v>6230</v>
      </c>
      <c r="E215" s="69" t="s">
        <v>6402</v>
      </c>
    </row>
    <row r="216" spans="1:5">
      <c r="A216" t="s">
        <v>70</v>
      </c>
      <c r="B216" t="s">
        <v>6608</v>
      </c>
      <c r="C216" t="s">
        <v>2974</v>
      </c>
      <c r="D216" s="69" t="s">
        <v>6230</v>
      </c>
      <c r="E216" s="69" t="s">
        <v>4913</v>
      </c>
    </row>
    <row r="217" spans="1:5">
      <c r="A217" t="s">
        <v>70</v>
      </c>
      <c r="B217" t="s">
        <v>6609</v>
      </c>
      <c r="C217" t="s">
        <v>2974</v>
      </c>
      <c r="D217" s="69" t="s">
        <v>6288</v>
      </c>
      <c r="E217" s="69" t="s">
        <v>6398</v>
      </c>
    </row>
    <row r="218" spans="1:5">
      <c r="A218" t="s">
        <v>70</v>
      </c>
      <c r="B218" t="s">
        <v>6610</v>
      </c>
      <c r="C218" t="s">
        <v>2974</v>
      </c>
      <c r="D218" s="69" t="s">
        <v>6230</v>
      </c>
      <c r="E218" s="69" t="s">
        <v>6398</v>
      </c>
    </row>
    <row r="219" spans="1:5">
      <c r="A219" t="s">
        <v>70</v>
      </c>
      <c r="B219" t="s">
        <v>6611</v>
      </c>
      <c r="C219" t="s">
        <v>2974</v>
      </c>
      <c r="D219" s="69" t="s">
        <v>6305</v>
      </c>
      <c r="E219" s="69" t="s">
        <v>6398</v>
      </c>
    </row>
    <row r="220" spans="1:5">
      <c r="A220" t="s">
        <v>70</v>
      </c>
      <c r="B220" t="s">
        <v>6612</v>
      </c>
      <c r="C220" t="s">
        <v>6613</v>
      </c>
      <c r="D220" s="69" t="s">
        <v>6230</v>
      </c>
      <c r="E220" s="69" t="s">
        <v>6398</v>
      </c>
    </row>
    <row r="221" spans="1:5">
      <c r="A221" t="s">
        <v>70</v>
      </c>
      <c r="B221" t="s">
        <v>6614</v>
      </c>
      <c r="C221" t="s">
        <v>6615</v>
      </c>
      <c r="D221" s="69" t="s">
        <v>6230</v>
      </c>
      <c r="E221" s="69" t="s">
        <v>6398</v>
      </c>
    </row>
    <row r="222" spans="1:5">
      <c r="A222" t="s">
        <v>70</v>
      </c>
      <c r="B222" t="s">
        <v>6616</v>
      </c>
      <c r="C222" t="s">
        <v>6615</v>
      </c>
      <c r="D222" s="69" t="s">
        <v>6230</v>
      </c>
      <c r="E222" s="69" t="s">
        <v>4913</v>
      </c>
    </row>
    <row r="223" spans="1:5">
      <c r="A223" t="s">
        <v>70</v>
      </c>
      <c r="B223" t="s">
        <v>6617</v>
      </c>
      <c r="C223" t="s">
        <v>6615</v>
      </c>
      <c r="D223" s="69" t="s">
        <v>6230</v>
      </c>
      <c r="E223" s="69" t="s">
        <v>4913</v>
      </c>
    </row>
    <row r="224" spans="1:5">
      <c r="A224" t="s">
        <v>70</v>
      </c>
      <c r="B224" t="s">
        <v>6618</v>
      </c>
      <c r="C224" t="s">
        <v>6615</v>
      </c>
      <c r="D224" s="69" t="s">
        <v>6230</v>
      </c>
      <c r="E224" s="69" t="s">
        <v>6398</v>
      </c>
    </row>
    <row r="225" spans="1:5">
      <c r="A225" t="s">
        <v>70</v>
      </c>
      <c r="B225" t="s">
        <v>6619</v>
      </c>
      <c r="C225" t="s">
        <v>4052</v>
      </c>
      <c r="D225" s="69" t="s">
        <v>6230</v>
      </c>
      <c r="E225" s="69" t="s">
        <v>6398</v>
      </c>
    </row>
    <row r="226" spans="1:5">
      <c r="A226" t="s">
        <v>70</v>
      </c>
      <c r="B226" t="s">
        <v>6620</v>
      </c>
      <c r="C226" t="s">
        <v>4052</v>
      </c>
      <c r="D226" s="69" t="s">
        <v>6230</v>
      </c>
      <c r="E226" s="69" t="s">
        <v>6398</v>
      </c>
    </row>
    <row r="227" spans="1:5">
      <c r="A227" t="s">
        <v>70</v>
      </c>
      <c r="B227" t="s">
        <v>4051</v>
      </c>
      <c r="C227" t="s">
        <v>4052</v>
      </c>
      <c r="D227" s="69" t="s">
        <v>6230</v>
      </c>
      <c r="E227" s="69" t="s">
        <v>6398</v>
      </c>
    </row>
    <row r="228" spans="1:5">
      <c r="A228" t="s">
        <v>70</v>
      </c>
      <c r="B228" t="s">
        <v>6621</v>
      </c>
      <c r="C228" t="s">
        <v>6622</v>
      </c>
      <c r="D228" s="69" t="s">
        <v>6230</v>
      </c>
      <c r="E228" s="69" t="s">
        <v>4913</v>
      </c>
    </row>
    <row r="229" spans="1:5">
      <c r="A229" t="s">
        <v>71</v>
      </c>
      <c r="B229" t="s">
        <v>6623</v>
      </c>
      <c r="C229" t="s">
        <v>2933</v>
      </c>
      <c r="D229" s="69" t="s">
        <v>6230</v>
      </c>
      <c r="E229" s="69" t="s">
        <v>6411</v>
      </c>
    </row>
    <row r="230" spans="1:5">
      <c r="A230" t="s">
        <v>71</v>
      </c>
      <c r="B230" t="s">
        <v>6624</v>
      </c>
      <c r="C230" t="s">
        <v>2933</v>
      </c>
      <c r="D230" s="69" t="s">
        <v>6230</v>
      </c>
      <c r="E230" s="69" t="s">
        <v>6230</v>
      </c>
    </row>
    <row r="231" spans="1:5">
      <c r="A231" t="s">
        <v>71</v>
      </c>
      <c r="B231" t="s">
        <v>6625</v>
      </c>
      <c r="C231" t="s">
        <v>2933</v>
      </c>
      <c r="D231" s="69" t="s">
        <v>6230</v>
      </c>
      <c r="E231" s="69" t="s">
        <v>6398</v>
      </c>
    </row>
    <row r="232" spans="1:5">
      <c r="A232" t="s">
        <v>71</v>
      </c>
      <c r="B232" t="s">
        <v>6626</v>
      </c>
      <c r="C232" t="s">
        <v>2933</v>
      </c>
      <c r="D232" s="69" t="s">
        <v>6230</v>
      </c>
      <c r="E232" s="69" t="s">
        <v>6402</v>
      </c>
    </row>
    <row r="233" spans="1:5">
      <c r="A233" t="s">
        <v>71</v>
      </c>
      <c r="B233" t="s">
        <v>6627</v>
      </c>
      <c r="C233" t="s">
        <v>2933</v>
      </c>
      <c r="D233" s="69" t="s">
        <v>6230</v>
      </c>
      <c r="E233" s="69" t="s">
        <v>4913</v>
      </c>
    </row>
    <row r="234" spans="1:5">
      <c r="A234" t="s">
        <v>71</v>
      </c>
      <c r="B234" t="s">
        <v>6628</v>
      </c>
      <c r="C234" t="s">
        <v>2933</v>
      </c>
      <c r="D234" s="69" t="s">
        <v>6230</v>
      </c>
      <c r="E234" s="69" t="s">
        <v>4913</v>
      </c>
    </row>
    <row r="235" spans="1:5">
      <c r="A235" t="s">
        <v>71</v>
      </c>
      <c r="B235" t="s">
        <v>6629</v>
      </c>
      <c r="C235" t="s">
        <v>2933</v>
      </c>
      <c r="D235" s="69" t="s">
        <v>6230</v>
      </c>
      <c r="E235" s="69" t="s">
        <v>6398</v>
      </c>
    </row>
    <row r="236" spans="1:5">
      <c r="A236" t="s">
        <v>71</v>
      </c>
      <c r="B236" t="s">
        <v>6630</v>
      </c>
      <c r="C236" t="s">
        <v>2933</v>
      </c>
      <c r="D236" s="69" t="s">
        <v>6288</v>
      </c>
      <c r="E236" s="69" t="s">
        <v>6398</v>
      </c>
    </row>
    <row r="237" spans="1:5">
      <c r="A237" t="s">
        <v>71</v>
      </c>
      <c r="B237" t="s">
        <v>6631</v>
      </c>
      <c r="C237" t="s">
        <v>2933</v>
      </c>
      <c r="D237" s="69" t="s">
        <v>6230</v>
      </c>
      <c r="E237" s="69" t="s">
        <v>4913</v>
      </c>
    </row>
    <row r="238" spans="1:5">
      <c r="A238" t="s">
        <v>71</v>
      </c>
      <c r="B238" t="s">
        <v>6632</v>
      </c>
      <c r="C238" t="s">
        <v>2933</v>
      </c>
      <c r="D238" s="69" t="s">
        <v>6230</v>
      </c>
      <c r="E238" s="69" t="s">
        <v>4913</v>
      </c>
    </row>
    <row r="239" spans="1:5">
      <c r="A239" t="s">
        <v>71</v>
      </c>
      <c r="B239" t="s">
        <v>6633</v>
      </c>
      <c r="C239" t="s">
        <v>2933</v>
      </c>
      <c r="D239" s="69" t="s">
        <v>6424</v>
      </c>
      <c r="E239" s="69" t="s">
        <v>6398</v>
      </c>
    </row>
    <row r="240" spans="1:5">
      <c r="A240" t="s">
        <v>71</v>
      </c>
      <c r="B240" t="s">
        <v>6634</v>
      </c>
      <c r="C240" t="s">
        <v>2933</v>
      </c>
      <c r="D240" s="69" t="s">
        <v>6230</v>
      </c>
      <c r="E240" s="69" t="s">
        <v>6398</v>
      </c>
    </row>
    <row r="241" spans="1:5">
      <c r="A241" t="s">
        <v>71</v>
      </c>
      <c r="B241" t="s">
        <v>6635</v>
      </c>
      <c r="C241" t="s">
        <v>2933</v>
      </c>
      <c r="D241" s="69" t="s">
        <v>6230</v>
      </c>
      <c r="E241" s="69" t="s">
        <v>4913</v>
      </c>
    </row>
    <row r="242" spans="1:5">
      <c r="A242" t="s">
        <v>71</v>
      </c>
      <c r="B242" t="s">
        <v>6636</v>
      </c>
      <c r="C242" t="s">
        <v>2933</v>
      </c>
      <c r="D242" s="69" t="s">
        <v>6230</v>
      </c>
      <c r="E242" s="69" t="s">
        <v>6398</v>
      </c>
    </row>
    <row r="243" spans="1:5">
      <c r="A243" t="s">
        <v>71</v>
      </c>
      <c r="B243" t="s">
        <v>6637</v>
      </c>
      <c r="C243" t="s">
        <v>2933</v>
      </c>
      <c r="D243" s="69" t="s">
        <v>6230</v>
      </c>
      <c r="E243" s="69" t="s">
        <v>6398</v>
      </c>
    </row>
    <row r="244" spans="1:5">
      <c r="A244" t="s">
        <v>71</v>
      </c>
      <c r="B244" t="s">
        <v>6638</v>
      </c>
      <c r="C244" t="s">
        <v>2933</v>
      </c>
      <c r="D244" s="69" t="s">
        <v>6230</v>
      </c>
      <c r="E244" s="69" t="s">
        <v>4913</v>
      </c>
    </row>
    <row r="245" spans="1:5">
      <c r="A245" t="s">
        <v>71</v>
      </c>
      <c r="B245" t="s">
        <v>6639</v>
      </c>
      <c r="C245" t="s">
        <v>2933</v>
      </c>
      <c r="D245" s="69" t="s">
        <v>6230</v>
      </c>
      <c r="E245" s="69" t="s">
        <v>6230</v>
      </c>
    </row>
    <row r="246" spans="1:5">
      <c r="A246" t="s">
        <v>71</v>
      </c>
      <c r="B246" t="s">
        <v>6640</v>
      </c>
      <c r="C246" t="s">
        <v>2933</v>
      </c>
      <c r="D246" s="69" t="s">
        <v>6230</v>
      </c>
      <c r="E246" s="69" t="s">
        <v>6398</v>
      </c>
    </row>
    <row r="247" spans="1:5">
      <c r="A247" t="s">
        <v>71</v>
      </c>
      <c r="B247" t="s">
        <v>6641</v>
      </c>
      <c r="C247" t="s">
        <v>2933</v>
      </c>
      <c r="D247" s="69" t="s">
        <v>6230</v>
      </c>
      <c r="E247" s="69" t="s">
        <v>6398</v>
      </c>
    </row>
    <row r="248" spans="1:5">
      <c r="A248" t="s">
        <v>71</v>
      </c>
      <c r="B248" t="s">
        <v>6642</v>
      </c>
      <c r="C248" t="s">
        <v>2933</v>
      </c>
      <c r="D248" s="69" t="s">
        <v>6305</v>
      </c>
      <c r="E248" s="69" t="s">
        <v>4913</v>
      </c>
    </row>
    <row r="249" spans="1:5">
      <c r="A249" t="s">
        <v>71</v>
      </c>
      <c r="B249" t="s">
        <v>6643</v>
      </c>
      <c r="C249" t="s">
        <v>2933</v>
      </c>
      <c r="D249" s="69" t="s">
        <v>6230</v>
      </c>
      <c r="E249" s="69" t="s">
        <v>6398</v>
      </c>
    </row>
    <row r="250" spans="1:5">
      <c r="A250" t="s">
        <v>71</v>
      </c>
      <c r="B250" t="s">
        <v>6644</v>
      </c>
      <c r="C250" t="s">
        <v>2933</v>
      </c>
      <c r="D250" s="69" t="s">
        <v>6230</v>
      </c>
      <c r="E250" s="69" t="s">
        <v>6398</v>
      </c>
    </row>
    <row r="251" spans="1:5">
      <c r="A251" t="s">
        <v>71</v>
      </c>
      <c r="B251" t="s">
        <v>6645</v>
      </c>
      <c r="C251" t="s">
        <v>2933</v>
      </c>
      <c r="D251" s="69" t="s">
        <v>6230</v>
      </c>
      <c r="E251" s="69" t="s">
        <v>4913</v>
      </c>
    </row>
    <row r="252" spans="1:5">
      <c r="A252" t="s">
        <v>71</v>
      </c>
      <c r="B252" t="s">
        <v>6646</v>
      </c>
      <c r="C252" t="s">
        <v>2933</v>
      </c>
      <c r="D252" s="69" t="s">
        <v>6230</v>
      </c>
      <c r="E252" s="69" t="s">
        <v>6398</v>
      </c>
    </row>
    <row r="253" spans="1:5">
      <c r="A253" t="s">
        <v>71</v>
      </c>
      <c r="B253" t="s">
        <v>6647</v>
      </c>
      <c r="C253" t="s">
        <v>2933</v>
      </c>
      <c r="D253" s="69" t="s">
        <v>6230</v>
      </c>
      <c r="E253" s="69" t="s">
        <v>6398</v>
      </c>
    </row>
    <row r="254" spans="1:5">
      <c r="A254" t="s">
        <v>71</v>
      </c>
      <c r="B254" t="s">
        <v>6648</v>
      </c>
      <c r="C254" t="s">
        <v>3986</v>
      </c>
      <c r="D254" s="69" t="s">
        <v>6310</v>
      </c>
      <c r="E254" s="69" t="s">
        <v>6411</v>
      </c>
    </row>
    <row r="255" spans="1:5">
      <c r="A255" t="s">
        <v>71</v>
      </c>
      <c r="B255" t="s">
        <v>4054</v>
      </c>
      <c r="C255" t="s">
        <v>3986</v>
      </c>
      <c r="D255" s="69" t="s">
        <v>6230</v>
      </c>
      <c r="E255" s="69" t="s">
        <v>6402</v>
      </c>
    </row>
    <row r="256" spans="1:5">
      <c r="A256" t="s">
        <v>71</v>
      </c>
      <c r="B256" t="s">
        <v>6649</v>
      </c>
      <c r="C256" t="s">
        <v>3986</v>
      </c>
      <c r="D256" s="69" t="s">
        <v>6230</v>
      </c>
      <c r="E256" s="69" t="s">
        <v>6398</v>
      </c>
    </row>
    <row r="257" spans="1:5">
      <c r="A257" t="s">
        <v>71</v>
      </c>
      <c r="B257" t="s">
        <v>4057</v>
      </c>
      <c r="C257" t="s">
        <v>3986</v>
      </c>
      <c r="D257" s="69" t="s">
        <v>6297</v>
      </c>
      <c r="E257" s="69" t="s">
        <v>6411</v>
      </c>
    </row>
    <row r="258" spans="1:5">
      <c r="A258" t="s">
        <v>71</v>
      </c>
      <c r="B258" t="s">
        <v>6650</v>
      </c>
      <c r="C258" t="s">
        <v>3986</v>
      </c>
      <c r="D258" s="69" t="s">
        <v>6230</v>
      </c>
      <c r="E258" s="69" t="s">
        <v>6398</v>
      </c>
    </row>
    <row r="259" spans="1:5">
      <c r="A259" t="s">
        <v>71</v>
      </c>
      <c r="B259" t="s">
        <v>6651</v>
      </c>
      <c r="C259" t="s">
        <v>3986</v>
      </c>
      <c r="D259" s="69" t="s">
        <v>6310</v>
      </c>
      <c r="E259" s="69" t="s">
        <v>4913</v>
      </c>
    </row>
    <row r="260" spans="1:5">
      <c r="A260" t="s">
        <v>71</v>
      </c>
      <c r="B260" t="s">
        <v>6652</v>
      </c>
      <c r="C260" t="s">
        <v>3986</v>
      </c>
      <c r="D260" s="69" t="s">
        <v>6373</v>
      </c>
      <c r="E260" s="69" t="s">
        <v>6402</v>
      </c>
    </row>
    <row r="261" spans="1:5">
      <c r="A261" t="s">
        <v>71</v>
      </c>
      <c r="B261" t="s">
        <v>6653</v>
      </c>
      <c r="C261" t="s">
        <v>3986</v>
      </c>
      <c r="D261" s="69" t="s">
        <v>6305</v>
      </c>
      <c r="E261" s="69" t="s">
        <v>4913</v>
      </c>
    </row>
    <row r="262" spans="1:5">
      <c r="A262" t="s">
        <v>71</v>
      </c>
      <c r="B262" t="s">
        <v>6654</v>
      </c>
      <c r="C262" t="s">
        <v>3986</v>
      </c>
      <c r="D262" s="69" t="s">
        <v>6230</v>
      </c>
      <c r="E262" s="69" t="s">
        <v>6398</v>
      </c>
    </row>
    <row r="263" spans="1:5">
      <c r="A263" t="s">
        <v>71</v>
      </c>
      <c r="B263" t="s">
        <v>6655</v>
      </c>
      <c r="C263" t="s">
        <v>3986</v>
      </c>
      <c r="D263" s="69" t="s">
        <v>6230</v>
      </c>
      <c r="E263" s="69" t="s">
        <v>4913</v>
      </c>
    </row>
    <row r="264" spans="1:5">
      <c r="A264" t="s">
        <v>71</v>
      </c>
      <c r="B264" t="s">
        <v>6656</v>
      </c>
      <c r="C264" t="s">
        <v>3986</v>
      </c>
      <c r="D264" s="69" t="s">
        <v>6230</v>
      </c>
      <c r="E264" s="69" t="s">
        <v>4913</v>
      </c>
    </row>
    <row r="265" spans="1:5">
      <c r="A265" t="s">
        <v>71</v>
      </c>
      <c r="B265" t="s">
        <v>6657</v>
      </c>
      <c r="C265" t="s">
        <v>3986</v>
      </c>
      <c r="D265" s="69" t="s">
        <v>6299</v>
      </c>
      <c r="E265" s="69" t="s">
        <v>4913</v>
      </c>
    </row>
    <row r="266" spans="1:5">
      <c r="A266" t="s">
        <v>71</v>
      </c>
      <c r="B266" t="s">
        <v>6658</v>
      </c>
      <c r="C266" t="s">
        <v>3986</v>
      </c>
      <c r="D266" s="69" t="s">
        <v>6297</v>
      </c>
      <c r="E266" s="69" t="s">
        <v>6398</v>
      </c>
    </row>
    <row r="267" spans="1:5">
      <c r="A267" t="s">
        <v>71</v>
      </c>
      <c r="B267" t="s">
        <v>6659</v>
      </c>
      <c r="C267" t="s">
        <v>3986</v>
      </c>
      <c r="D267" s="69" t="s">
        <v>6230</v>
      </c>
      <c r="E267" s="69" t="s">
        <v>6402</v>
      </c>
    </row>
    <row r="268" spans="1:5">
      <c r="A268" t="s">
        <v>71</v>
      </c>
      <c r="B268" t="s">
        <v>6660</v>
      </c>
      <c r="C268" t="s">
        <v>3986</v>
      </c>
      <c r="D268" s="69" t="s">
        <v>6297</v>
      </c>
      <c r="E268" s="69" t="s">
        <v>6398</v>
      </c>
    </row>
    <row r="269" spans="1:5">
      <c r="A269" t="s">
        <v>71</v>
      </c>
      <c r="B269" t="s">
        <v>6661</v>
      </c>
      <c r="C269" t="s">
        <v>3986</v>
      </c>
      <c r="D269" s="69" t="s">
        <v>6424</v>
      </c>
      <c r="E269" s="69" t="s">
        <v>6411</v>
      </c>
    </row>
    <row r="270" spans="1:5">
      <c r="A270" t="s">
        <v>71</v>
      </c>
      <c r="B270" t="s">
        <v>6662</v>
      </c>
      <c r="C270" t="s">
        <v>3986</v>
      </c>
      <c r="D270" s="69" t="s">
        <v>6230</v>
      </c>
      <c r="E270" s="69" t="s">
        <v>4913</v>
      </c>
    </row>
    <row r="271" spans="1:5">
      <c r="A271" t="s">
        <v>71</v>
      </c>
      <c r="B271" t="s">
        <v>6663</v>
      </c>
      <c r="C271" t="s">
        <v>3986</v>
      </c>
      <c r="D271" s="69" t="s">
        <v>6288</v>
      </c>
      <c r="E271" s="69" t="s">
        <v>6398</v>
      </c>
    </row>
    <row r="272" spans="1:5">
      <c r="A272" t="s">
        <v>71</v>
      </c>
      <c r="B272" t="s">
        <v>6664</v>
      </c>
      <c r="C272" t="s">
        <v>3986</v>
      </c>
      <c r="D272" s="69" t="s">
        <v>6230</v>
      </c>
      <c r="E272" s="69" t="s">
        <v>4913</v>
      </c>
    </row>
    <row r="273" spans="1:5">
      <c r="A273" t="s">
        <v>71</v>
      </c>
      <c r="B273" t="s">
        <v>6665</v>
      </c>
      <c r="C273" t="s">
        <v>3986</v>
      </c>
      <c r="D273" s="69" t="s">
        <v>6230</v>
      </c>
      <c r="E273" s="69" t="s">
        <v>4913</v>
      </c>
    </row>
    <row r="274" spans="1:5">
      <c r="A274" t="s">
        <v>71</v>
      </c>
      <c r="B274" t="s">
        <v>6666</v>
      </c>
      <c r="C274" t="s">
        <v>3986</v>
      </c>
      <c r="D274" s="69" t="s">
        <v>6297</v>
      </c>
      <c r="E274" s="69" t="s">
        <v>6398</v>
      </c>
    </row>
    <row r="275" spans="1:5">
      <c r="A275" t="s">
        <v>71</v>
      </c>
      <c r="B275" t="s">
        <v>6667</v>
      </c>
      <c r="C275" t="s">
        <v>3986</v>
      </c>
      <c r="D275" s="69" t="s">
        <v>6230</v>
      </c>
      <c r="E275" s="69" t="s">
        <v>6411</v>
      </c>
    </row>
    <row r="276" spans="1:5">
      <c r="A276" t="s">
        <v>71</v>
      </c>
      <c r="B276" t="s">
        <v>6668</v>
      </c>
      <c r="C276" t="s">
        <v>3986</v>
      </c>
      <c r="D276" s="69" t="s">
        <v>6230</v>
      </c>
      <c r="E276" s="69" t="s">
        <v>6398</v>
      </c>
    </row>
    <row r="277" spans="1:5">
      <c r="A277" t="s">
        <v>71</v>
      </c>
      <c r="B277" t="s">
        <v>6669</v>
      </c>
      <c r="C277" t="s">
        <v>3273</v>
      </c>
      <c r="D277" s="69" t="s">
        <v>6230</v>
      </c>
      <c r="E277" s="69" t="s">
        <v>4913</v>
      </c>
    </row>
    <row r="278" spans="1:5">
      <c r="A278" t="s">
        <v>71</v>
      </c>
      <c r="B278" t="s">
        <v>6670</v>
      </c>
      <c r="C278" t="s">
        <v>3273</v>
      </c>
      <c r="D278" s="69" t="s">
        <v>6297</v>
      </c>
      <c r="E278" s="69" t="s">
        <v>6398</v>
      </c>
    </row>
    <row r="279" spans="1:5">
      <c r="A279" t="s">
        <v>71</v>
      </c>
      <c r="B279" t="s">
        <v>6671</v>
      </c>
      <c r="C279" t="s">
        <v>3273</v>
      </c>
      <c r="D279" s="69" t="s">
        <v>6672</v>
      </c>
      <c r="E279" s="69" t="s">
        <v>6398</v>
      </c>
    </row>
    <row r="280" spans="1:5">
      <c r="A280" t="s">
        <v>71</v>
      </c>
      <c r="B280" t="s">
        <v>6673</v>
      </c>
      <c r="C280" t="s">
        <v>3273</v>
      </c>
      <c r="D280" s="69" t="s">
        <v>6230</v>
      </c>
      <c r="E280" s="69" t="s">
        <v>6398</v>
      </c>
    </row>
    <row r="281" spans="1:5">
      <c r="A281" t="s">
        <v>71</v>
      </c>
      <c r="B281" t="s">
        <v>6674</v>
      </c>
      <c r="C281" t="s">
        <v>3273</v>
      </c>
      <c r="D281" s="69" t="s">
        <v>6230</v>
      </c>
      <c r="E281" s="69" t="s">
        <v>6402</v>
      </c>
    </row>
    <row r="282" spans="1:5">
      <c r="A282" t="s">
        <v>71</v>
      </c>
      <c r="B282" t="s">
        <v>6675</v>
      </c>
      <c r="C282" t="s">
        <v>3329</v>
      </c>
      <c r="D282" s="69" t="s">
        <v>6230</v>
      </c>
      <c r="E282" s="69" t="s">
        <v>6398</v>
      </c>
    </row>
    <row r="283" spans="1:5">
      <c r="A283" t="s">
        <v>71</v>
      </c>
      <c r="B283" t="s">
        <v>6676</v>
      </c>
      <c r="C283" t="s">
        <v>3329</v>
      </c>
      <c r="D283" s="69" t="s">
        <v>6230</v>
      </c>
      <c r="E283" s="69" t="s">
        <v>4913</v>
      </c>
    </row>
    <row r="284" spans="1:5">
      <c r="A284" t="s">
        <v>71</v>
      </c>
      <c r="B284" t="s">
        <v>6677</v>
      </c>
      <c r="C284" t="s">
        <v>3329</v>
      </c>
      <c r="D284" s="69" t="s">
        <v>6230</v>
      </c>
      <c r="E284" s="69" t="s">
        <v>6402</v>
      </c>
    </row>
    <row r="285" spans="1:5">
      <c r="A285" t="s">
        <v>71</v>
      </c>
      <c r="B285" t="s">
        <v>6678</v>
      </c>
      <c r="C285" t="s">
        <v>3329</v>
      </c>
      <c r="D285" s="69" t="s">
        <v>6230</v>
      </c>
      <c r="E285" s="69" t="s">
        <v>6398</v>
      </c>
    </row>
    <row r="286" spans="1:5">
      <c r="A286" t="s">
        <v>71</v>
      </c>
      <c r="B286" t="s">
        <v>6679</v>
      </c>
      <c r="C286" t="s">
        <v>3329</v>
      </c>
      <c r="D286" s="69" t="s">
        <v>6230</v>
      </c>
      <c r="E286" s="69" t="s">
        <v>4913</v>
      </c>
    </row>
    <row r="287" spans="1:5">
      <c r="A287" t="s">
        <v>71</v>
      </c>
      <c r="B287" t="s">
        <v>6680</v>
      </c>
      <c r="C287" t="s">
        <v>3329</v>
      </c>
      <c r="D287" s="69" t="s">
        <v>6230</v>
      </c>
      <c r="E287" s="69" t="s">
        <v>4913</v>
      </c>
    </row>
    <row r="288" spans="1:5">
      <c r="A288" t="s">
        <v>71</v>
      </c>
      <c r="B288" t="s">
        <v>6681</v>
      </c>
      <c r="C288" t="s">
        <v>3329</v>
      </c>
      <c r="D288" s="69" t="s">
        <v>6230</v>
      </c>
      <c r="E288" s="69" t="s">
        <v>6398</v>
      </c>
    </row>
    <row r="289" spans="1:5">
      <c r="A289" t="s">
        <v>71</v>
      </c>
      <c r="B289" t="s">
        <v>6682</v>
      </c>
      <c r="C289" t="s">
        <v>3329</v>
      </c>
      <c r="D289" s="69" t="s">
        <v>6297</v>
      </c>
      <c r="E289" s="69" t="s">
        <v>6398</v>
      </c>
    </row>
    <row r="290" spans="1:5">
      <c r="A290" t="s">
        <v>71</v>
      </c>
      <c r="B290" t="s">
        <v>6683</v>
      </c>
      <c r="C290" t="s">
        <v>3162</v>
      </c>
      <c r="D290" s="69" t="s">
        <v>6230</v>
      </c>
      <c r="E290" s="69" t="s">
        <v>6402</v>
      </c>
    </row>
    <row r="291" spans="1:5">
      <c r="A291" t="s">
        <v>71</v>
      </c>
      <c r="B291" t="s">
        <v>6684</v>
      </c>
      <c r="C291" t="s">
        <v>3162</v>
      </c>
      <c r="D291" s="69" t="s">
        <v>6297</v>
      </c>
      <c r="E291" s="69" t="s">
        <v>6398</v>
      </c>
    </row>
    <row r="292" spans="1:5">
      <c r="A292" t="s">
        <v>71</v>
      </c>
      <c r="B292" t="s">
        <v>6685</v>
      </c>
      <c r="C292" t="s">
        <v>3162</v>
      </c>
      <c r="D292" s="69" t="s">
        <v>6230</v>
      </c>
      <c r="E292" s="69" t="s">
        <v>6398</v>
      </c>
    </row>
    <row r="293" spans="1:5">
      <c r="A293" t="s">
        <v>71</v>
      </c>
      <c r="B293" t="s">
        <v>6686</v>
      </c>
      <c r="C293" t="s">
        <v>3162</v>
      </c>
      <c r="D293" s="69" t="s">
        <v>6310</v>
      </c>
      <c r="E293" s="69" t="s">
        <v>4913</v>
      </c>
    </row>
    <row r="294" spans="1:5">
      <c r="A294" t="s">
        <v>71</v>
      </c>
      <c r="B294" t="s">
        <v>6687</v>
      </c>
      <c r="C294" t="s">
        <v>3162</v>
      </c>
      <c r="D294" s="69" t="s">
        <v>6230</v>
      </c>
      <c r="E294" s="69" t="s">
        <v>4913</v>
      </c>
    </row>
    <row r="295" spans="1:5">
      <c r="A295" t="s">
        <v>71</v>
      </c>
      <c r="B295" t="s">
        <v>6688</v>
      </c>
      <c r="C295" t="s">
        <v>3162</v>
      </c>
      <c r="D295" s="69" t="s">
        <v>6230</v>
      </c>
      <c r="E295" s="69" t="s">
        <v>6398</v>
      </c>
    </row>
    <row r="296" spans="1:5">
      <c r="A296" t="s">
        <v>71</v>
      </c>
      <c r="B296" t="s">
        <v>3196</v>
      </c>
      <c r="C296" t="s">
        <v>3162</v>
      </c>
      <c r="D296" s="69" t="s">
        <v>6230</v>
      </c>
      <c r="E296" s="69" t="s">
        <v>4913</v>
      </c>
    </row>
    <row r="297" spans="1:5">
      <c r="A297" t="s">
        <v>71</v>
      </c>
      <c r="B297" t="s">
        <v>6689</v>
      </c>
      <c r="C297" t="s">
        <v>3162</v>
      </c>
      <c r="D297" s="69" t="s">
        <v>6373</v>
      </c>
      <c r="E297" s="69" t="s">
        <v>6448</v>
      </c>
    </row>
    <row r="298" spans="1:5">
      <c r="A298" t="s">
        <v>71</v>
      </c>
      <c r="B298" t="s">
        <v>6690</v>
      </c>
      <c r="C298" t="s">
        <v>3162</v>
      </c>
      <c r="D298" s="69" t="s">
        <v>6299</v>
      </c>
      <c r="E298" s="69" t="s">
        <v>6398</v>
      </c>
    </row>
    <row r="299" spans="1:5">
      <c r="A299" t="s">
        <v>71</v>
      </c>
      <c r="B299" t="s">
        <v>6691</v>
      </c>
      <c r="C299" t="s">
        <v>3162</v>
      </c>
      <c r="D299" s="69" t="s">
        <v>6308</v>
      </c>
      <c r="E299" s="69" t="s">
        <v>6398</v>
      </c>
    </row>
    <row r="300" spans="1:5">
      <c r="A300" t="s">
        <v>71</v>
      </c>
      <c r="B300" t="s">
        <v>6692</v>
      </c>
      <c r="C300" t="s">
        <v>6444</v>
      </c>
      <c r="D300" s="69" t="s">
        <v>6230</v>
      </c>
      <c r="E300" s="69" t="s">
        <v>6230</v>
      </c>
    </row>
    <row r="301" spans="1:5">
      <c r="A301" t="s">
        <v>71</v>
      </c>
      <c r="B301" t="s">
        <v>6693</v>
      </c>
      <c r="C301" t="s">
        <v>6444</v>
      </c>
      <c r="D301" s="69" t="s">
        <v>6230</v>
      </c>
      <c r="E301" s="69" t="s">
        <v>4913</v>
      </c>
    </row>
    <row r="302" spans="1:5">
      <c r="A302" t="s">
        <v>71</v>
      </c>
      <c r="B302" t="s">
        <v>6694</v>
      </c>
      <c r="C302" t="s">
        <v>6444</v>
      </c>
      <c r="D302" s="69" t="s">
        <v>6297</v>
      </c>
      <c r="E302" s="69" t="s">
        <v>6398</v>
      </c>
    </row>
    <row r="303" spans="1:5">
      <c r="A303" t="s">
        <v>71</v>
      </c>
      <c r="B303" t="s">
        <v>6695</v>
      </c>
      <c r="C303" t="s">
        <v>6444</v>
      </c>
      <c r="D303" s="69" t="s">
        <v>6424</v>
      </c>
      <c r="E303" s="69" t="s">
        <v>6448</v>
      </c>
    </row>
    <row r="304" spans="1:5">
      <c r="A304" t="s">
        <v>71</v>
      </c>
      <c r="B304" t="s">
        <v>3204</v>
      </c>
      <c r="C304" t="s">
        <v>3224</v>
      </c>
      <c r="D304" s="69" t="s">
        <v>6230</v>
      </c>
      <c r="E304" s="69" t="s">
        <v>6402</v>
      </c>
    </row>
    <row r="305" spans="1:5">
      <c r="A305" t="s">
        <v>71</v>
      </c>
      <c r="B305" t="s">
        <v>6696</v>
      </c>
      <c r="C305" t="s">
        <v>3224</v>
      </c>
      <c r="D305" s="69" t="s">
        <v>6308</v>
      </c>
      <c r="E305" s="69" t="s">
        <v>6398</v>
      </c>
    </row>
    <row r="306" spans="1:5">
      <c r="A306" t="s">
        <v>71</v>
      </c>
      <c r="B306" t="s">
        <v>6697</v>
      </c>
      <c r="C306" t="s">
        <v>3224</v>
      </c>
      <c r="D306" s="69" t="s">
        <v>6230</v>
      </c>
      <c r="E306" s="69" t="s">
        <v>6398</v>
      </c>
    </row>
    <row r="307" spans="1:5">
      <c r="A307" t="s">
        <v>71</v>
      </c>
      <c r="B307" t="s">
        <v>6698</v>
      </c>
      <c r="C307" t="s">
        <v>3224</v>
      </c>
      <c r="D307" s="69" t="s">
        <v>6299</v>
      </c>
      <c r="E307" s="69" t="s">
        <v>6398</v>
      </c>
    </row>
    <row r="308" spans="1:5">
      <c r="A308" t="s">
        <v>71</v>
      </c>
      <c r="B308" t="s">
        <v>6699</v>
      </c>
      <c r="C308" t="s">
        <v>3224</v>
      </c>
      <c r="D308" s="69" t="s">
        <v>6230</v>
      </c>
      <c r="E308" s="69" t="s">
        <v>6402</v>
      </c>
    </row>
    <row r="309" spans="1:5">
      <c r="A309" t="s">
        <v>71</v>
      </c>
      <c r="B309" t="s">
        <v>6700</v>
      </c>
      <c r="C309" t="s">
        <v>3224</v>
      </c>
      <c r="D309" s="69" t="s">
        <v>6230</v>
      </c>
      <c r="E309" s="69" t="s">
        <v>6398</v>
      </c>
    </row>
    <row r="310" spans="1:5">
      <c r="A310" t="s">
        <v>71</v>
      </c>
      <c r="B310" t="s">
        <v>6701</v>
      </c>
      <c r="C310" t="s">
        <v>4244</v>
      </c>
      <c r="D310" s="69" t="s">
        <v>6230</v>
      </c>
      <c r="E310" s="69" t="s">
        <v>4913</v>
      </c>
    </row>
    <row r="311" spans="1:5">
      <c r="A311" t="s">
        <v>73</v>
      </c>
      <c r="B311" t="s">
        <v>6709</v>
      </c>
      <c r="C311" t="s">
        <v>2933</v>
      </c>
      <c r="D311" s="69" t="s">
        <v>6297</v>
      </c>
      <c r="E311" s="69" t="s">
        <v>6402</v>
      </c>
    </row>
    <row r="312" spans="1:5">
      <c r="A312" t="s">
        <v>73</v>
      </c>
      <c r="B312" t="s">
        <v>6710</v>
      </c>
      <c r="C312" t="s">
        <v>2933</v>
      </c>
      <c r="D312" s="69" t="s">
        <v>6230</v>
      </c>
      <c r="E312" s="69" t="s">
        <v>4913</v>
      </c>
    </row>
    <row r="313" spans="1:5">
      <c r="A313" t="s">
        <v>73</v>
      </c>
      <c r="B313" t="s">
        <v>6711</v>
      </c>
      <c r="C313" t="s">
        <v>2933</v>
      </c>
      <c r="D313" s="69" t="s">
        <v>6230</v>
      </c>
      <c r="E313" s="69" t="s">
        <v>6402</v>
      </c>
    </row>
    <row r="314" spans="1:5">
      <c r="A314" t="s">
        <v>73</v>
      </c>
      <c r="B314" t="s">
        <v>6712</v>
      </c>
      <c r="C314" t="s">
        <v>2933</v>
      </c>
      <c r="D314" s="69" t="s">
        <v>6310</v>
      </c>
      <c r="E314" s="69" t="s">
        <v>6398</v>
      </c>
    </row>
    <row r="315" spans="1:5">
      <c r="A315" t="s">
        <v>73</v>
      </c>
      <c r="B315" t="s">
        <v>6713</v>
      </c>
      <c r="C315" t="s">
        <v>2933</v>
      </c>
      <c r="D315" s="69" t="s">
        <v>6230</v>
      </c>
      <c r="E315" s="69" t="s">
        <v>6398</v>
      </c>
    </row>
    <row r="316" spans="1:5">
      <c r="A316" t="s">
        <v>73</v>
      </c>
      <c r="B316" t="s">
        <v>3267</v>
      </c>
      <c r="C316" t="s">
        <v>2933</v>
      </c>
      <c r="D316" s="69" t="s">
        <v>6230</v>
      </c>
      <c r="E316" s="69" t="s">
        <v>6402</v>
      </c>
    </row>
    <row r="317" spans="1:5">
      <c r="A317" t="s">
        <v>73</v>
      </c>
      <c r="B317" t="s">
        <v>6714</v>
      </c>
      <c r="C317" t="s">
        <v>2933</v>
      </c>
      <c r="D317" s="69" t="s">
        <v>6230</v>
      </c>
      <c r="E317" s="69" t="s">
        <v>6398</v>
      </c>
    </row>
    <row r="318" spans="1:5">
      <c r="A318" t="s">
        <v>73</v>
      </c>
      <c r="B318" t="s">
        <v>6715</v>
      </c>
      <c r="C318" t="s">
        <v>2933</v>
      </c>
      <c r="D318" s="69" t="s">
        <v>6230</v>
      </c>
      <c r="E318" s="69" t="s">
        <v>4913</v>
      </c>
    </row>
    <row r="319" spans="1:5">
      <c r="A319" t="s">
        <v>73</v>
      </c>
      <c r="B319" t="s">
        <v>6716</v>
      </c>
      <c r="C319" t="s">
        <v>2933</v>
      </c>
      <c r="D319" s="69" t="s">
        <v>6230</v>
      </c>
      <c r="E319" s="69" t="s">
        <v>6398</v>
      </c>
    </row>
    <row r="320" spans="1:5">
      <c r="A320" t="s">
        <v>73</v>
      </c>
      <c r="B320" t="s">
        <v>6717</v>
      </c>
      <c r="C320" t="s">
        <v>2933</v>
      </c>
      <c r="D320" s="69" t="s">
        <v>6230</v>
      </c>
      <c r="E320" s="69" t="s">
        <v>4913</v>
      </c>
    </row>
    <row r="321" spans="1:5">
      <c r="A321" t="s">
        <v>73</v>
      </c>
      <c r="B321" t="s">
        <v>6718</v>
      </c>
      <c r="C321" t="s">
        <v>2933</v>
      </c>
      <c r="D321" s="69" t="s">
        <v>6230</v>
      </c>
      <c r="E321" s="69" t="s">
        <v>6398</v>
      </c>
    </row>
    <row r="322" spans="1:5">
      <c r="A322" t="s">
        <v>73</v>
      </c>
      <c r="B322" t="s">
        <v>6719</v>
      </c>
      <c r="C322" t="s">
        <v>2933</v>
      </c>
      <c r="D322" s="69" t="s">
        <v>4826</v>
      </c>
      <c r="E322" s="69" t="s">
        <v>6411</v>
      </c>
    </row>
    <row r="323" spans="1:5">
      <c r="A323" t="s">
        <v>73</v>
      </c>
      <c r="B323" t="s">
        <v>6720</v>
      </c>
      <c r="C323" t="s">
        <v>2933</v>
      </c>
      <c r="D323" s="69" t="s">
        <v>6230</v>
      </c>
      <c r="E323" s="69" t="s">
        <v>6398</v>
      </c>
    </row>
    <row r="324" spans="1:5">
      <c r="A324" t="s">
        <v>73</v>
      </c>
      <c r="B324" t="s">
        <v>6721</v>
      </c>
      <c r="C324" t="s">
        <v>2933</v>
      </c>
      <c r="D324" s="69" t="s">
        <v>6230</v>
      </c>
      <c r="E324" s="69" t="s">
        <v>6398</v>
      </c>
    </row>
    <row r="325" spans="1:5">
      <c r="A325" t="s">
        <v>73</v>
      </c>
      <c r="B325" t="s">
        <v>6722</v>
      </c>
      <c r="C325" t="s">
        <v>2933</v>
      </c>
      <c r="D325" s="69" t="s">
        <v>6230</v>
      </c>
      <c r="E325" s="69" t="s">
        <v>6398</v>
      </c>
    </row>
    <row r="326" spans="1:5">
      <c r="A326" t="s">
        <v>73</v>
      </c>
      <c r="B326" t="s">
        <v>6723</v>
      </c>
      <c r="C326" t="s">
        <v>2933</v>
      </c>
      <c r="D326" s="69" t="s">
        <v>6230</v>
      </c>
      <c r="E326" s="69" t="s">
        <v>6398</v>
      </c>
    </row>
    <row r="327" spans="1:5">
      <c r="A327" t="s">
        <v>73</v>
      </c>
      <c r="B327" t="s">
        <v>6724</v>
      </c>
      <c r="C327" t="s">
        <v>2933</v>
      </c>
      <c r="D327" s="69" t="s">
        <v>6297</v>
      </c>
      <c r="E327" s="69" t="s">
        <v>4913</v>
      </c>
    </row>
    <row r="328" spans="1:5">
      <c r="A328" t="s">
        <v>73</v>
      </c>
      <c r="B328" t="s">
        <v>6725</v>
      </c>
      <c r="C328" t="s">
        <v>2933</v>
      </c>
      <c r="D328" s="69" t="s">
        <v>6297</v>
      </c>
      <c r="E328" s="69" t="s">
        <v>6402</v>
      </c>
    </row>
    <row r="329" spans="1:5">
      <c r="A329" t="s">
        <v>73</v>
      </c>
      <c r="B329" t="s">
        <v>6726</v>
      </c>
      <c r="C329" t="s">
        <v>2933</v>
      </c>
      <c r="D329" s="69" t="s">
        <v>6230</v>
      </c>
      <c r="E329" s="69" t="s">
        <v>4913</v>
      </c>
    </row>
    <row r="330" spans="1:5">
      <c r="A330" t="s">
        <v>73</v>
      </c>
      <c r="B330" t="s">
        <v>6727</v>
      </c>
      <c r="C330" t="s">
        <v>2933</v>
      </c>
      <c r="D330" s="69" t="s">
        <v>6230</v>
      </c>
      <c r="E330" s="69" t="s">
        <v>6398</v>
      </c>
    </row>
    <row r="331" spans="1:5">
      <c r="A331" t="s">
        <v>73</v>
      </c>
      <c r="B331" t="s">
        <v>6728</v>
      </c>
      <c r="C331" t="s">
        <v>2933</v>
      </c>
      <c r="D331" s="69" t="s">
        <v>6230</v>
      </c>
      <c r="E331" s="69" t="s">
        <v>4913</v>
      </c>
    </row>
    <row r="332" spans="1:5">
      <c r="A332" t="s">
        <v>73</v>
      </c>
      <c r="B332" t="s">
        <v>6729</v>
      </c>
      <c r="C332" t="s">
        <v>2933</v>
      </c>
      <c r="D332" s="69" t="s">
        <v>6230</v>
      </c>
      <c r="E332" s="69" t="s">
        <v>4913</v>
      </c>
    </row>
    <row r="333" spans="1:5">
      <c r="A333" t="s">
        <v>73</v>
      </c>
      <c r="B333" t="s">
        <v>6730</v>
      </c>
      <c r="C333" t="s">
        <v>2933</v>
      </c>
      <c r="D333" s="69" t="s">
        <v>6230</v>
      </c>
      <c r="E333" s="69" t="s">
        <v>6398</v>
      </c>
    </row>
    <row r="334" spans="1:5">
      <c r="A334" t="s">
        <v>73</v>
      </c>
      <c r="B334" t="s">
        <v>6731</v>
      </c>
      <c r="C334" t="s">
        <v>3986</v>
      </c>
      <c r="D334" s="69" t="s">
        <v>6230</v>
      </c>
      <c r="E334" s="69" t="s">
        <v>4913</v>
      </c>
    </row>
    <row r="335" spans="1:5">
      <c r="A335" t="s">
        <v>73</v>
      </c>
      <c r="B335" t="s">
        <v>6732</v>
      </c>
      <c r="C335" t="s">
        <v>3986</v>
      </c>
      <c r="D335" s="69" t="s">
        <v>6230</v>
      </c>
      <c r="E335" s="69" t="s">
        <v>4913</v>
      </c>
    </row>
    <row r="336" spans="1:5">
      <c r="A336" t="s">
        <v>73</v>
      </c>
      <c r="B336" t="s">
        <v>6733</v>
      </c>
      <c r="C336" t="s">
        <v>3986</v>
      </c>
      <c r="D336" s="69" t="s">
        <v>6305</v>
      </c>
      <c r="E336" s="69" t="s">
        <v>4913</v>
      </c>
    </row>
    <row r="337" spans="1:5">
      <c r="A337" t="s">
        <v>73</v>
      </c>
      <c r="B337" t="s">
        <v>4144</v>
      </c>
      <c r="C337" t="s">
        <v>3986</v>
      </c>
      <c r="D337" s="69" t="s">
        <v>6288</v>
      </c>
      <c r="E337" s="69" t="s">
        <v>4913</v>
      </c>
    </row>
    <row r="338" spans="1:5">
      <c r="A338" t="s">
        <v>73</v>
      </c>
      <c r="B338" t="s">
        <v>6734</v>
      </c>
      <c r="C338" t="s">
        <v>3986</v>
      </c>
      <c r="D338" s="69" t="s">
        <v>6230</v>
      </c>
      <c r="E338" s="69" t="s">
        <v>4913</v>
      </c>
    </row>
    <row r="339" spans="1:5">
      <c r="A339" t="s">
        <v>73</v>
      </c>
      <c r="B339" t="s">
        <v>6735</v>
      </c>
      <c r="C339" t="s">
        <v>3986</v>
      </c>
      <c r="D339" s="69" t="s">
        <v>6373</v>
      </c>
      <c r="E339" s="69" t="s">
        <v>4913</v>
      </c>
    </row>
    <row r="340" spans="1:5">
      <c r="A340" t="s">
        <v>73</v>
      </c>
      <c r="B340" t="s">
        <v>6736</v>
      </c>
      <c r="C340" t="s">
        <v>3986</v>
      </c>
      <c r="D340" s="69" t="s">
        <v>5426</v>
      </c>
      <c r="E340" s="69" t="s">
        <v>4913</v>
      </c>
    </row>
    <row r="341" spans="1:5">
      <c r="A341" t="s">
        <v>73</v>
      </c>
      <c r="B341" t="s">
        <v>6737</v>
      </c>
      <c r="C341" t="s">
        <v>3986</v>
      </c>
      <c r="D341" s="69" t="s">
        <v>6230</v>
      </c>
      <c r="E341" s="69" t="s">
        <v>6411</v>
      </c>
    </row>
    <row r="342" spans="1:5">
      <c r="A342" t="s">
        <v>73</v>
      </c>
      <c r="B342" t="s">
        <v>6738</v>
      </c>
      <c r="C342" t="s">
        <v>3986</v>
      </c>
      <c r="D342" s="69" t="s">
        <v>6230</v>
      </c>
      <c r="E342" s="69" t="s">
        <v>6402</v>
      </c>
    </row>
    <row r="343" spans="1:5">
      <c r="A343" t="s">
        <v>73</v>
      </c>
      <c r="B343" t="s">
        <v>6739</v>
      </c>
      <c r="C343" t="s">
        <v>3986</v>
      </c>
      <c r="D343" s="69" t="s">
        <v>6230</v>
      </c>
      <c r="E343" s="69" t="s">
        <v>4913</v>
      </c>
    </row>
    <row r="344" spans="1:5">
      <c r="A344" t="s">
        <v>73</v>
      </c>
      <c r="B344" t="s">
        <v>6740</v>
      </c>
      <c r="C344" t="s">
        <v>3986</v>
      </c>
      <c r="D344" s="69" t="s">
        <v>6230</v>
      </c>
      <c r="E344" s="69" t="s">
        <v>4913</v>
      </c>
    </row>
    <row r="345" spans="1:5">
      <c r="A345" t="s">
        <v>73</v>
      </c>
      <c r="B345" t="s">
        <v>3262</v>
      </c>
      <c r="C345" t="s">
        <v>3273</v>
      </c>
      <c r="D345" s="69" t="s">
        <v>6308</v>
      </c>
      <c r="E345" s="69" t="s">
        <v>4913</v>
      </c>
    </row>
    <row r="346" spans="1:5">
      <c r="A346" t="s">
        <v>73</v>
      </c>
      <c r="B346" t="s">
        <v>6741</v>
      </c>
      <c r="C346" t="s">
        <v>3273</v>
      </c>
      <c r="D346" s="69" t="s">
        <v>6230</v>
      </c>
      <c r="E346" s="69" t="s">
        <v>6402</v>
      </c>
    </row>
    <row r="347" spans="1:5">
      <c r="A347" t="s">
        <v>73</v>
      </c>
      <c r="B347" t="s">
        <v>6742</v>
      </c>
      <c r="C347" t="s">
        <v>3273</v>
      </c>
      <c r="D347" s="69" t="s">
        <v>6230</v>
      </c>
      <c r="E347" s="69" t="s">
        <v>4913</v>
      </c>
    </row>
    <row r="348" spans="1:5">
      <c r="A348" t="s">
        <v>73</v>
      </c>
      <c r="B348" t="s">
        <v>6743</v>
      </c>
      <c r="C348" t="s">
        <v>3273</v>
      </c>
      <c r="D348" s="69" t="s">
        <v>6230</v>
      </c>
      <c r="E348" s="69" t="s">
        <v>4913</v>
      </c>
    </row>
    <row r="349" spans="1:5">
      <c r="A349" t="s">
        <v>73</v>
      </c>
      <c r="B349" t="s">
        <v>6744</v>
      </c>
      <c r="C349" t="s">
        <v>3273</v>
      </c>
      <c r="D349" s="69" t="s">
        <v>6230</v>
      </c>
      <c r="E349" s="69" t="s">
        <v>6402</v>
      </c>
    </row>
    <row r="350" spans="1:5">
      <c r="A350" t="s">
        <v>73</v>
      </c>
      <c r="B350" t="s">
        <v>6745</v>
      </c>
      <c r="C350" t="s">
        <v>3273</v>
      </c>
      <c r="D350" s="69" t="s">
        <v>6230</v>
      </c>
      <c r="E350" s="69" t="s">
        <v>6398</v>
      </c>
    </row>
    <row r="351" spans="1:5">
      <c r="A351" t="s">
        <v>73</v>
      </c>
      <c r="B351" t="s">
        <v>6746</v>
      </c>
      <c r="C351" t="s">
        <v>3273</v>
      </c>
      <c r="D351" s="69" t="s">
        <v>6230</v>
      </c>
      <c r="E351" s="69" t="s">
        <v>6398</v>
      </c>
    </row>
    <row r="352" spans="1:5">
      <c r="A352" t="s">
        <v>73</v>
      </c>
      <c r="B352" t="s">
        <v>6747</v>
      </c>
      <c r="C352" t="s">
        <v>3273</v>
      </c>
      <c r="D352" s="69" t="s">
        <v>6230</v>
      </c>
      <c r="E352" s="69" t="s">
        <v>4913</v>
      </c>
    </row>
    <row r="353" spans="1:5">
      <c r="A353" t="s">
        <v>73</v>
      </c>
      <c r="B353" t="s">
        <v>6748</v>
      </c>
      <c r="C353" t="s">
        <v>3273</v>
      </c>
      <c r="D353" s="69" t="s">
        <v>6230</v>
      </c>
      <c r="E353" s="69" t="s">
        <v>6402</v>
      </c>
    </row>
    <row r="354" spans="1:5">
      <c r="A354" t="s">
        <v>73</v>
      </c>
      <c r="B354" t="s">
        <v>6749</v>
      </c>
      <c r="C354" t="s">
        <v>3273</v>
      </c>
      <c r="D354" s="69" t="s">
        <v>6230</v>
      </c>
      <c r="E354" s="69" t="s">
        <v>6398</v>
      </c>
    </row>
    <row r="355" spans="1:5">
      <c r="A355" t="s">
        <v>73</v>
      </c>
      <c r="B355" t="s">
        <v>3227</v>
      </c>
      <c r="C355" t="s">
        <v>3273</v>
      </c>
      <c r="D355" s="69" t="s">
        <v>6230</v>
      </c>
      <c r="E355" s="69" t="s">
        <v>6411</v>
      </c>
    </row>
    <row r="356" spans="1:5">
      <c r="A356" t="s">
        <v>73</v>
      </c>
      <c r="B356" t="s">
        <v>6750</v>
      </c>
      <c r="C356" t="s">
        <v>3273</v>
      </c>
      <c r="D356" s="69" t="s">
        <v>6230</v>
      </c>
      <c r="E356" s="69" t="s">
        <v>6398</v>
      </c>
    </row>
    <row r="357" spans="1:5">
      <c r="A357" t="s">
        <v>73</v>
      </c>
      <c r="B357" t="s">
        <v>6751</v>
      </c>
      <c r="C357" t="s">
        <v>3329</v>
      </c>
      <c r="D357" s="69" t="s">
        <v>6230</v>
      </c>
      <c r="E357" s="69" t="s">
        <v>6402</v>
      </c>
    </row>
    <row r="358" spans="1:5">
      <c r="A358" t="s">
        <v>73</v>
      </c>
      <c r="B358" t="s">
        <v>6752</v>
      </c>
      <c r="C358" t="s">
        <v>3329</v>
      </c>
      <c r="D358" s="69" t="s">
        <v>6230</v>
      </c>
      <c r="E358" s="69" t="s">
        <v>6398</v>
      </c>
    </row>
    <row r="359" spans="1:5">
      <c r="A359" t="s">
        <v>73</v>
      </c>
      <c r="B359" t="s">
        <v>6753</v>
      </c>
      <c r="C359" t="s">
        <v>3329</v>
      </c>
      <c r="D359" s="69" t="s">
        <v>6230</v>
      </c>
      <c r="E359" s="69" t="s">
        <v>4913</v>
      </c>
    </row>
    <row r="360" spans="1:5">
      <c r="A360" t="s">
        <v>73</v>
      </c>
      <c r="B360" t="s">
        <v>6754</v>
      </c>
      <c r="C360" t="s">
        <v>3329</v>
      </c>
      <c r="D360" s="69" t="s">
        <v>6297</v>
      </c>
      <c r="E360" s="69" t="s">
        <v>4913</v>
      </c>
    </row>
    <row r="361" spans="1:5">
      <c r="A361" t="s">
        <v>73</v>
      </c>
      <c r="B361" t="s">
        <v>6755</v>
      </c>
      <c r="C361" t="s">
        <v>3329</v>
      </c>
      <c r="D361" s="69" t="s">
        <v>6230</v>
      </c>
      <c r="E361" s="69" t="s">
        <v>6402</v>
      </c>
    </row>
    <row r="362" spans="1:5">
      <c r="A362" t="s">
        <v>73</v>
      </c>
      <c r="B362" t="s">
        <v>6756</v>
      </c>
      <c r="C362" t="s">
        <v>3329</v>
      </c>
      <c r="D362" s="69" t="s">
        <v>6230</v>
      </c>
      <c r="E362" s="69" t="s">
        <v>6402</v>
      </c>
    </row>
    <row r="363" spans="1:5">
      <c r="A363" t="s">
        <v>73</v>
      </c>
      <c r="B363" t="s">
        <v>6757</v>
      </c>
      <c r="C363" t="s">
        <v>3329</v>
      </c>
      <c r="D363" s="69" t="s">
        <v>6230</v>
      </c>
      <c r="E363" s="69" t="s">
        <v>4913</v>
      </c>
    </row>
    <row r="364" spans="1:5">
      <c r="A364" t="s">
        <v>73</v>
      </c>
      <c r="B364" t="s">
        <v>4120</v>
      </c>
      <c r="C364" t="s">
        <v>3162</v>
      </c>
      <c r="D364" s="69" t="s">
        <v>6230</v>
      </c>
      <c r="E364" s="69" t="s">
        <v>6230</v>
      </c>
    </row>
    <row r="365" spans="1:5">
      <c r="A365" t="s">
        <v>73</v>
      </c>
      <c r="B365" t="s">
        <v>6758</v>
      </c>
      <c r="C365" t="s">
        <v>3162</v>
      </c>
      <c r="D365" s="69" t="s">
        <v>6230</v>
      </c>
      <c r="E365" s="69" t="s">
        <v>6398</v>
      </c>
    </row>
    <row r="366" spans="1:5">
      <c r="A366" t="s">
        <v>73</v>
      </c>
      <c r="B366" t="s">
        <v>6759</v>
      </c>
      <c r="C366" t="s">
        <v>3162</v>
      </c>
      <c r="D366" s="69" t="s">
        <v>6230</v>
      </c>
      <c r="E366" s="69" t="s">
        <v>6411</v>
      </c>
    </row>
    <row r="367" spans="1:5">
      <c r="A367" t="s">
        <v>73</v>
      </c>
      <c r="B367" t="s">
        <v>6760</v>
      </c>
      <c r="C367" t="s">
        <v>3162</v>
      </c>
      <c r="D367" s="69" t="s">
        <v>6230</v>
      </c>
      <c r="E367" s="69" t="s">
        <v>6398</v>
      </c>
    </row>
    <row r="368" spans="1:5">
      <c r="A368" t="s">
        <v>73</v>
      </c>
      <c r="B368" t="s">
        <v>6761</v>
      </c>
      <c r="C368" t="s">
        <v>3162</v>
      </c>
      <c r="D368" s="69" t="s">
        <v>6230</v>
      </c>
      <c r="E368" s="69" t="s">
        <v>6398</v>
      </c>
    </row>
    <row r="369" spans="1:5">
      <c r="A369" t="s">
        <v>73</v>
      </c>
      <c r="B369" t="s">
        <v>3247</v>
      </c>
      <c r="C369" t="s">
        <v>6444</v>
      </c>
      <c r="D369" s="69" t="s">
        <v>6230</v>
      </c>
      <c r="E369" s="69" t="s">
        <v>6230</v>
      </c>
    </row>
    <row r="370" spans="1:5">
      <c r="A370" t="s">
        <v>73</v>
      </c>
      <c r="B370" t="s">
        <v>6762</v>
      </c>
      <c r="C370" t="s">
        <v>6444</v>
      </c>
      <c r="D370" s="69" t="s">
        <v>6230</v>
      </c>
      <c r="E370" s="69" t="s">
        <v>4913</v>
      </c>
    </row>
    <row r="371" spans="1:5">
      <c r="A371" t="s">
        <v>73</v>
      </c>
      <c r="B371" t="s">
        <v>3229</v>
      </c>
      <c r="C371" t="s">
        <v>6444</v>
      </c>
      <c r="D371" s="69" t="s">
        <v>6230</v>
      </c>
      <c r="E371" s="69" t="s">
        <v>6402</v>
      </c>
    </row>
    <row r="372" spans="1:5">
      <c r="A372" t="s">
        <v>73</v>
      </c>
      <c r="B372" t="s">
        <v>3249</v>
      </c>
      <c r="C372" t="s">
        <v>6444</v>
      </c>
      <c r="D372" s="69" t="s">
        <v>6230</v>
      </c>
      <c r="E372" s="69" t="s">
        <v>6398</v>
      </c>
    </row>
    <row r="373" spans="1:5">
      <c r="A373" t="s">
        <v>73</v>
      </c>
      <c r="B373" t="s">
        <v>6763</v>
      </c>
      <c r="C373" t="s">
        <v>6444</v>
      </c>
      <c r="D373" s="69" t="s">
        <v>6288</v>
      </c>
      <c r="E373" s="69" t="s">
        <v>4913</v>
      </c>
    </row>
    <row r="374" spans="1:5">
      <c r="A374" t="s">
        <v>73</v>
      </c>
      <c r="B374" t="s">
        <v>6764</v>
      </c>
      <c r="C374" t="s">
        <v>6444</v>
      </c>
      <c r="D374" s="69" t="s">
        <v>6230</v>
      </c>
      <c r="E374" s="69" t="s">
        <v>4913</v>
      </c>
    </row>
    <row r="375" spans="1:5">
      <c r="A375" t="s">
        <v>73</v>
      </c>
      <c r="B375" t="s">
        <v>6765</v>
      </c>
      <c r="C375" t="s">
        <v>6444</v>
      </c>
      <c r="D375" s="69" t="s">
        <v>6230</v>
      </c>
      <c r="E375" s="69" t="s">
        <v>4913</v>
      </c>
    </row>
    <row r="376" spans="1:5">
      <c r="A376" t="s">
        <v>73</v>
      </c>
      <c r="B376" t="s">
        <v>6766</v>
      </c>
      <c r="C376" t="s">
        <v>3224</v>
      </c>
      <c r="D376" s="69" t="s">
        <v>6230</v>
      </c>
      <c r="E376" s="69" t="s">
        <v>6398</v>
      </c>
    </row>
    <row r="377" spans="1:5">
      <c r="A377" t="s">
        <v>73</v>
      </c>
      <c r="B377" t="s">
        <v>4139</v>
      </c>
      <c r="C377" t="s">
        <v>4244</v>
      </c>
      <c r="D377" s="69" t="s">
        <v>6230</v>
      </c>
      <c r="E377" s="69" t="s">
        <v>6230</v>
      </c>
    </row>
    <row r="378" spans="1:5">
      <c r="A378" t="s">
        <v>73</v>
      </c>
      <c r="B378" t="s">
        <v>2998</v>
      </c>
      <c r="C378" t="s">
        <v>4244</v>
      </c>
      <c r="D378" s="69" t="s">
        <v>6424</v>
      </c>
      <c r="E378" s="69" t="s">
        <v>6411</v>
      </c>
    </row>
    <row r="379" spans="1:5">
      <c r="A379" t="s">
        <v>73</v>
      </c>
      <c r="B379" t="s">
        <v>6767</v>
      </c>
      <c r="C379" t="s">
        <v>4244</v>
      </c>
      <c r="D379" s="69" t="s">
        <v>6230</v>
      </c>
      <c r="E379" s="69" t="s">
        <v>4913</v>
      </c>
    </row>
    <row r="380" spans="1:5">
      <c r="A380" t="s">
        <v>73</v>
      </c>
      <c r="B380" t="s">
        <v>4141</v>
      </c>
      <c r="C380" t="s">
        <v>6543</v>
      </c>
      <c r="D380" s="69" t="s">
        <v>6230</v>
      </c>
      <c r="E380" s="69" t="s">
        <v>6230</v>
      </c>
    </row>
    <row r="381" spans="1:5">
      <c r="A381" t="s">
        <v>73</v>
      </c>
      <c r="B381" t="s">
        <v>6768</v>
      </c>
      <c r="C381" t="s">
        <v>3266</v>
      </c>
      <c r="D381" s="69" t="s">
        <v>6230</v>
      </c>
      <c r="E381" s="69" t="s">
        <v>4913</v>
      </c>
    </row>
    <row r="382" spans="1:5">
      <c r="A382" t="s">
        <v>79</v>
      </c>
      <c r="B382" t="s">
        <v>6769</v>
      </c>
      <c r="C382" t="s">
        <v>2933</v>
      </c>
      <c r="D382" s="69" t="s">
        <v>6230</v>
      </c>
      <c r="E382" s="69" t="s">
        <v>6398</v>
      </c>
    </row>
    <row r="383" spans="1:5">
      <c r="A383" t="s">
        <v>79</v>
      </c>
      <c r="B383" t="s">
        <v>6770</v>
      </c>
      <c r="C383" t="s">
        <v>2933</v>
      </c>
      <c r="D383" s="69" t="s">
        <v>6230</v>
      </c>
      <c r="E383" s="69" t="s">
        <v>6398</v>
      </c>
    </row>
    <row r="384" spans="1:5">
      <c r="A384" t="s">
        <v>79</v>
      </c>
      <c r="B384" t="s">
        <v>6771</v>
      </c>
      <c r="C384" t="s">
        <v>2933</v>
      </c>
      <c r="D384" s="69" t="s">
        <v>6308</v>
      </c>
      <c r="E384" s="69" t="s">
        <v>6411</v>
      </c>
    </row>
    <row r="385" spans="1:5">
      <c r="A385" t="s">
        <v>79</v>
      </c>
      <c r="B385" t="s">
        <v>6772</v>
      </c>
      <c r="C385" t="s">
        <v>2933</v>
      </c>
      <c r="D385" s="69" t="s">
        <v>6230</v>
      </c>
      <c r="E385" s="69" t="s">
        <v>6411</v>
      </c>
    </row>
    <row r="386" spans="1:5">
      <c r="A386" t="s">
        <v>79</v>
      </c>
      <c r="B386" t="s">
        <v>6773</v>
      </c>
      <c r="C386" t="s">
        <v>2933</v>
      </c>
      <c r="D386" s="69" t="s">
        <v>6230</v>
      </c>
      <c r="E386" s="69" t="s">
        <v>6398</v>
      </c>
    </row>
    <row r="387" spans="1:5">
      <c r="A387" t="s">
        <v>79</v>
      </c>
      <c r="B387" t="s">
        <v>6774</v>
      </c>
      <c r="C387" t="s">
        <v>2933</v>
      </c>
      <c r="D387" s="69" t="s">
        <v>6230</v>
      </c>
      <c r="E387" s="69" t="s">
        <v>6398</v>
      </c>
    </row>
    <row r="388" spans="1:5">
      <c r="A388" t="s">
        <v>79</v>
      </c>
      <c r="B388" t="s">
        <v>6775</v>
      </c>
      <c r="C388" t="s">
        <v>2933</v>
      </c>
      <c r="D388" s="69" t="s">
        <v>6230</v>
      </c>
      <c r="E388" s="69" t="s">
        <v>6402</v>
      </c>
    </row>
    <row r="389" spans="1:5">
      <c r="A389" t="s">
        <v>79</v>
      </c>
      <c r="B389" t="s">
        <v>6776</v>
      </c>
      <c r="C389" t="s">
        <v>2933</v>
      </c>
      <c r="D389" s="69" t="s">
        <v>6230</v>
      </c>
      <c r="E389" s="69" t="s">
        <v>6398</v>
      </c>
    </row>
    <row r="390" spans="1:5">
      <c r="A390" t="s">
        <v>79</v>
      </c>
      <c r="B390" t="s">
        <v>6777</v>
      </c>
      <c r="C390" t="s">
        <v>2933</v>
      </c>
      <c r="D390" s="69" t="s">
        <v>6230</v>
      </c>
      <c r="E390" s="69" t="s">
        <v>6398</v>
      </c>
    </row>
    <row r="391" spans="1:5">
      <c r="A391" t="s">
        <v>79</v>
      </c>
      <c r="B391" t="s">
        <v>6778</v>
      </c>
      <c r="C391" t="s">
        <v>2933</v>
      </c>
      <c r="D391" s="69" t="s">
        <v>6230</v>
      </c>
      <c r="E391" s="69" t="s">
        <v>6402</v>
      </c>
    </row>
    <row r="392" spans="1:5">
      <c r="A392" t="s">
        <v>79</v>
      </c>
      <c r="B392" t="s">
        <v>3277</v>
      </c>
      <c r="C392" t="s">
        <v>2933</v>
      </c>
      <c r="D392" s="69" t="s">
        <v>6230</v>
      </c>
      <c r="E392" s="69" t="s">
        <v>6398</v>
      </c>
    </row>
    <row r="393" spans="1:5">
      <c r="A393" t="s">
        <v>79</v>
      </c>
      <c r="B393" t="s">
        <v>6779</v>
      </c>
      <c r="C393" t="s">
        <v>2933</v>
      </c>
      <c r="D393" s="69" t="s">
        <v>6230</v>
      </c>
      <c r="E393" s="69" t="s">
        <v>4913</v>
      </c>
    </row>
    <row r="394" spans="1:5">
      <c r="A394" t="s">
        <v>79</v>
      </c>
      <c r="B394" t="s">
        <v>6780</v>
      </c>
      <c r="C394" t="s">
        <v>2933</v>
      </c>
      <c r="D394" s="69" t="s">
        <v>6297</v>
      </c>
      <c r="E394" s="69" t="s">
        <v>6398</v>
      </c>
    </row>
    <row r="395" spans="1:5">
      <c r="A395" t="s">
        <v>79</v>
      </c>
      <c r="B395" t="s">
        <v>6781</v>
      </c>
      <c r="C395" t="s">
        <v>2933</v>
      </c>
      <c r="D395" s="69" t="s">
        <v>6230</v>
      </c>
      <c r="E395" s="69" t="s">
        <v>6398</v>
      </c>
    </row>
    <row r="396" spans="1:5">
      <c r="A396" t="s">
        <v>79</v>
      </c>
      <c r="B396" t="s">
        <v>6782</v>
      </c>
      <c r="C396" t="s">
        <v>2933</v>
      </c>
      <c r="D396" s="69" t="s">
        <v>6297</v>
      </c>
      <c r="E396" s="69" t="s">
        <v>6398</v>
      </c>
    </row>
    <row r="397" spans="1:5">
      <c r="A397" t="s">
        <v>79</v>
      </c>
      <c r="B397" t="s">
        <v>6783</v>
      </c>
      <c r="C397" t="s">
        <v>2933</v>
      </c>
      <c r="D397" s="69" t="s">
        <v>6230</v>
      </c>
      <c r="E397" s="69" t="s">
        <v>4913</v>
      </c>
    </row>
    <row r="398" spans="1:5">
      <c r="A398" t="s">
        <v>79</v>
      </c>
      <c r="B398" t="s">
        <v>3287</v>
      </c>
      <c r="C398" t="s">
        <v>2933</v>
      </c>
      <c r="D398" s="69" t="s">
        <v>6230</v>
      </c>
      <c r="E398" s="69" t="s">
        <v>6398</v>
      </c>
    </row>
    <row r="399" spans="1:5">
      <c r="A399" t="s">
        <v>79</v>
      </c>
      <c r="B399" t="s">
        <v>6784</v>
      </c>
      <c r="C399" t="s">
        <v>2933</v>
      </c>
      <c r="D399" s="69" t="s">
        <v>6230</v>
      </c>
      <c r="E399" s="69" t="s">
        <v>4913</v>
      </c>
    </row>
    <row r="400" spans="1:5">
      <c r="A400" t="s">
        <v>79</v>
      </c>
      <c r="B400" t="s">
        <v>3299</v>
      </c>
      <c r="C400" t="s">
        <v>2933</v>
      </c>
      <c r="D400" s="69" t="s">
        <v>6230</v>
      </c>
      <c r="E400" s="69" t="s">
        <v>4913</v>
      </c>
    </row>
    <row r="401" spans="1:5">
      <c r="A401" t="s">
        <v>79</v>
      </c>
      <c r="B401" t="s">
        <v>6785</v>
      </c>
      <c r="C401" t="s">
        <v>2933</v>
      </c>
      <c r="D401" s="69" t="s">
        <v>6230</v>
      </c>
      <c r="E401" s="69" t="s">
        <v>6411</v>
      </c>
    </row>
    <row r="402" spans="1:5">
      <c r="A402" t="s">
        <v>79</v>
      </c>
      <c r="B402" t="s">
        <v>6786</v>
      </c>
      <c r="C402" t="s">
        <v>3986</v>
      </c>
      <c r="D402" s="69" t="s">
        <v>6230</v>
      </c>
      <c r="E402" s="69" t="s">
        <v>6398</v>
      </c>
    </row>
    <row r="403" spans="1:5">
      <c r="A403" t="s">
        <v>79</v>
      </c>
      <c r="B403" t="s">
        <v>6787</v>
      </c>
      <c r="C403" t="s">
        <v>3986</v>
      </c>
      <c r="D403" s="69" t="s">
        <v>6308</v>
      </c>
      <c r="E403" s="69" t="s">
        <v>6398</v>
      </c>
    </row>
    <row r="404" spans="1:5">
      <c r="A404" t="s">
        <v>79</v>
      </c>
      <c r="B404" t="s">
        <v>4170</v>
      </c>
      <c r="C404" t="s">
        <v>3986</v>
      </c>
      <c r="D404" s="69" t="s">
        <v>6230</v>
      </c>
      <c r="E404" s="69" t="s">
        <v>6398</v>
      </c>
    </row>
    <row r="405" spans="1:5">
      <c r="A405" t="s">
        <v>79</v>
      </c>
      <c r="B405" t="s">
        <v>6788</v>
      </c>
      <c r="C405" t="s">
        <v>3986</v>
      </c>
      <c r="D405" s="69" t="s">
        <v>6230</v>
      </c>
      <c r="E405" s="69" t="s">
        <v>6398</v>
      </c>
    </row>
    <row r="406" spans="1:5">
      <c r="A406" t="s">
        <v>79</v>
      </c>
      <c r="B406" t="s">
        <v>6789</v>
      </c>
      <c r="C406" t="s">
        <v>3986</v>
      </c>
      <c r="D406" s="69" t="s">
        <v>6297</v>
      </c>
      <c r="E406" s="69" t="s">
        <v>6402</v>
      </c>
    </row>
    <row r="407" spans="1:5">
      <c r="A407" t="s">
        <v>79</v>
      </c>
      <c r="B407" t="s">
        <v>6790</v>
      </c>
      <c r="C407" t="s">
        <v>3986</v>
      </c>
      <c r="D407" s="69" t="s">
        <v>6230</v>
      </c>
      <c r="E407" s="69" t="s">
        <v>6398</v>
      </c>
    </row>
    <row r="408" spans="1:5">
      <c r="A408" t="s">
        <v>79</v>
      </c>
      <c r="B408" t="s">
        <v>3275</v>
      </c>
      <c r="C408" t="s">
        <v>3986</v>
      </c>
      <c r="D408" s="69" t="s">
        <v>6230</v>
      </c>
      <c r="E408" s="69" t="s">
        <v>6398</v>
      </c>
    </row>
    <row r="409" spans="1:5">
      <c r="A409" t="s">
        <v>79</v>
      </c>
      <c r="B409" t="s">
        <v>6791</v>
      </c>
      <c r="C409" t="s">
        <v>3986</v>
      </c>
      <c r="D409" s="69" t="s">
        <v>6299</v>
      </c>
      <c r="E409" s="69" t="s">
        <v>4913</v>
      </c>
    </row>
    <row r="410" spans="1:5">
      <c r="A410" t="s">
        <v>79</v>
      </c>
      <c r="B410" t="s">
        <v>6792</v>
      </c>
      <c r="C410" t="s">
        <v>3986</v>
      </c>
      <c r="D410" s="69" t="s">
        <v>6297</v>
      </c>
      <c r="E410" s="69" t="s">
        <v>4913</v>
      </c>
    </row>
    <row r="411" spans="1:5">
      <c r="A411" t="s">
        <v>79</v>
      </c>
      <c r="B411" t="s">
        <v>6793</v>
      </c>
      <c r="C411" t="s">
        <v>3986</v>
      </c>
      <c r="D411" s="69" t="s">
        <v>6230</v>
      </c>
      <c r="E411" s="69" t="s">
        <v>6398</v>
      </c>
    </row>
    <row r="412" spans="1:5">
      <c r="A412" t="s">
        <v>79</v>
      </c>
      <c r="B412" t="s">
        <v>6794</v>
      </c>
      <c r="C412" t="s">
        <v>3986</v>
      </c>
      <c r="D412" s="69" t="s">
        <v>6230</v>
      </c>
      <c r="E412" s="69" t="s">
        <v>6398</v>
      </c>
    </row>
    <row r="413" spans="1:5">
      <c r="A413" t="s">
        <v>79</v>
      </c>
      <c r="B413" t="s">
        <v>6795</v>
      </c>
      <c r="C413" t="s">
        <v>3986</v>
      </c>
      <c r="D413" s="69" t="s">
        <v>6299</v>
      </c>
      <c r="E413" s="69" t="s">
        <v>6398</v>
      </c>
    </row>
    <row r="414" spans="1:5">
      <c r="A414" t="s">
        <v>79</v>
      </c>
      <c r="B414" t="s">
        <v>4250</v>
      </c>
      <c r="C414" t="s">
        <v>3986</v>
      </c>
      <c r="D414" s="69" t="s">
        <v>6288</v>
      </c>
      <c r="E414" s="69" t="s">
        <v>6398</v>
      </c>
    </row>
    <row r="415" spans="1:5">
      <c r="A415" t="s">
        <v>79</v>
      </c>
      <c r="B415" t="s">
        <v>6796</v>
      </c>
      <c r="C415" t="s">
        <v>3273</v>
      </c>
      <c r="D415" s="69" t="s">
        <v>6299</v>
      </c>
      <c r="E415" s="69" t="s">
        <v>6411</v>
      </c>
    </row>
    <row r="416" spans="1:5">
      <c r="A416" t="s">
        <v>79</v>
      </c>
      <c r="B416" t="s">
        <v>6797</v>
      </c>
      <c r="C416" t="s">
        <v>3273</v>
      </c>
      <c r="D416" s="69" t="s">
        <v>6230</v>
      </c>
      <c r="E416" s="69" t="s">
        <v>6398</v>
      </c>
    </row>
    <row r="417" spans="1:5">
      <c r="A417" t="s">
        <v>79</v>
      </c>
      <c r="B417" t="s">
        <v>6798</v>
      </c>
      <c r="C417" t="s">
        <v>3273</v>
      </c>
      <c r="D417" s="69" t="s">
        <v>6230</v>
      </c>
      <c r="E417" s="69" t="s">
        <v>6398</v>
      </c>
    </row>
    <row r="418" spans="1:5">
      <c r="A418" t="s">
        <v>79</v>
      </c>
      <c r="B418" t="s">
        <v>6799</v>
      </c>
      <c r="C418" t="s">
        <v>3273</v>
      </c>
      <c r="D418" s="69" t="s">
        <v>6230</v>
      </c>
      <c r="E418" s="69" t="s">
        <v>6402</v>
      </c>
    </row>
    <row r="419" spans="1:5">
      <c r="A419" t="s">
        <v>79</v>
      </c>
      <c r="B419" t="s">
        <v>6800</v>
      </c>
      <c r="C419" t="s">
        <v>3273</v>
      </c>
      <c r="D419" s="69" t="s">
        <v>6305</v>
      </c>
      <c r="E419" s="69" t="s">
        <v>6398</v>
      </c>
    </row>
    <row r="420" spans="1:5">
      <c r="A420" t="s">
        <v>79</v>
      </c>
      <c r="B420" t="s">
        <v>6801</v>
      </c>
      <c r="C420" t="s">
        <v>3273</v>
      </c>
      <c r="D420" s="69" t="s">
        <v>6305</v>
      </c>
      <c r="E420" s="69" t="s">
        <v>4913</v>
      </c>
    </row>
    <row r="421" spans="1:5">
      <c r="A421" t="s">
        <v>79</v>
      </c>
      <c r="B421" t="s">
        <v>6802</v>
      </c>
      <c r="C421" t="s">
        <v>3273</v>
      </c>
      <c r="D421" s="69" t="s">
        <v>6230</v>
      </c>
      <c r="E421" s="69" t="s">
        <v>4913</v>
      </c>
    </row>
    <row r="422" spans="1:5">
      <c r="A422" t="s">
        <v>79</v>
      </c>
      <c r="B422" t="s">
        <v>6803</v>
      </c>
      <c r="C422" t="s">
        <v>3273</v>
      </c>
      <c r="D422" s="69" t="s">
        <v>6230</v>
      </c>
      <c r="E422" s="69" t="s">
        <v>6398</v>
      </c>
    </row>
    <row r="423" spans="1:5">
      <c r="A423" t="s">
        <v>79</v>
      </c>
      <c r="B423" t="s">
        <v>6804</v>
      </c>
      <c r="C423" t="s">
        <v>3273</v>
      </c>
      <c r="D423" s="69" t="s">
        <v>6297</v>
      </c>
      <c r="E423" s="69" t="s">
        <v>6398</v>
      </c>
    </row>
    <row r="424" spans="1:5">
      <c r="A424" t="s">
        <v>79</v>
      </c>
      <c r="B424" t="s">
        <v>6805</v>
      </c>
      <c r="C424" t="s">
        <v>3329</v>
      </c>
      <c r="D424" s="69" t="s">
        <v>6297</v>
      </c>
      <c r="E424" s="69" t="s">
        <v>4913</v>
      </c>
    </row>
    <row r="425" spans="1:5">
      <c r="A425" t="s">
        <v>79</v>
      </c>
      <c r="B425" t="s">
        <v>6806</v>
      </c>
      <c r="C425" t="s">
        <v>3329</v>
      </c>
      <c r="D425" s="69" t="s">
        <v>6297</v>
      </c>
      <c r="E425" s="69" t="s">
        <v>6402</v>
      </c>
    </row>
    <row r="426" spans="1:5">
      <c r="A426" t="s">
        <v>79</v>
      </c>
      <c r="B426" t="s">
        <v>6807</v>
      </c>
      <c r="C426" t="s">
        <v>3329</v>
      </c>
      <c r="D426" s="69" t="s">
        <v>6299</v>
      </c>
      <c r="E426" s="69" t="s">
        <v>6411</v>
      </c>
    </row>
    <row r="427" spans="1:5">
      <c r="A427" t="s">
        <v>79</v>
      </c>
      <c r="B427" t="s">
        <v>6808</v>
      </c>
      <c r="C427" t="s">
        <v>3329</v>
      </c>
      <c r="D427" s="69" t="s">
        <v>6230</v>
      </c>
      <c r="E427" s="69" t="s">
        <v>6398</v>
      </c>
    </row>
    <row r="428" spans="1:5">
      <c r="A428" t="s">
        <v>79</v>
      </c>
      <c r="B428" t="s">
        <v>6809</v>
      </c>
      <c r="C428" t="s">
        <v>3329</v>
      </c>
      <c r="D428" s="69" t="s">
        <v>6230</v>
      </c>
      <c r="E428" s="69" t="s">
        <v>6398</v>
      </c>
    </row>
    <row r="429" spans="1:5">
      <c r="A429" t="s">
        <v>79</v>
      </c>
      <c r="B429" t="s">
        <v>6810</v>
      </c>
      <c r="C429" t="s">
        <v>3329</v>
      </c>
      <c r="D429" s="69" t="s">
        <v>6373</v>
      </c>
      <c r="E429" s="69" t="s">
        <v>6411</v>
      </c>
    </row>
    <row r="430" spans="1:5">
      <c r="A430" t="s">
        <v>79</v>
      </c>
      <c r="B430" t="s">
        <v>6811</v>
      </c>
      <c r="C430" t="s">
        <v>3162</v>
      </c>
      <c r="D430" s="69" t="s">
        <v>6288</v>
      </c>
      <c r="E430" s="69" t="s">
        <v>6398</v>
      </c>
    </row>
    <row r="431" spans="1:5">
      <c r="A431" t="s">
        <v>79</v>
      </c>
      <c r="B431" t="s">
        <v>4239</v>
      </c>
      <c r="C431" t="s">
        <v>3162</v>
      </c>
      <c r="D431" s="69" t="s">
        <v>6230</v>
      </c>
      <c r="E431" s="69" t="s">
        <v>6398</v>
      </c>
    </row>
    <row r="432" spans="1:5">
      <c r="A432" t="s">
        <v>79</v>
      </c>
      <c r="B432" t="s">
        <v>6812</v>
      </c>
      <c r="C432" t="s">
        <v>3162</v>
      </c>
      <c r="D432" s="69" t="s">
        <v>6230</v>
      </c>
      <c r="E432" s="69" t="s">
        <v>4913</v>
      </c>
    </row>
    <row r="433" spans="1:5">
      <c r="A433" t="s">
        <v>79</v>
      </c>
      <c r="B433" t="s">
        <v>6813</v>
      </c>
      <c r="C433" t="s">
        <v>6444</v>
      </c>
      <c r="D433" s="69" t="s">
        <v>6299</v>
      </c>
      <c r="E433" s="69" t="s">
        <v>6411</v>
      </c>
    </row>
    <row r="434" spans="1:5">
      <c r="A434" t="s">
        <v>79</v>
      </c>
      <c r="B434" t="s">
        <v>6814</v>
      </c>
      <c r="C434" t="s">
        <v>6444</v>
      </c>
      <c r="D434" s="69" t="s">
        <v>6230</v>
      </c>
      <c r="E434" s="69" t="s">
        <v>6398</v>
      </c>
    </row>
    <row r="435" spans="1:5">
      <c r="A435" t="s">
        <v>79</v>
      </c>
      <c r="B435" t="s">
        <v>6815</v>
      </c>
      <c r="C435" t="s">
        <v>6444</v>
      </c>
      <c r="D435" s="69" t="s">
        <v>6230</v>
      </c>
      <c r="E435" s="69" t="s">
        <v>6398</v>
      </c>
    </row>
    <row r="436" spans="1:5">
      <c r="A436" t="s">
        <v>79</v>
      </c>
      <c r="B436" t="s">
        <v>6816</v>
      </c>
      <c r="C436" t="s">
        <v>3224</v>
      </c>
      <c r="D436" s="69" t="s">
        <v>6288</v>
      </c>
      <c r="E436" s="69" t="s">
        <v>6398</v>
      </c>
    </row>
    <row r="437" spans="1:5">
      <c r="A437" t="s">
        <v>79</v>
      </c>
      <c r="B437" t="s">
        <v>4243</v>
      </c>
      <c r="C437" t="s">
        <v>4244</v>
      </c>
      <c r="D437" s="69" t="s">
        <v>6297</v>
      </c>
      <c r="E437" s="69" t="s">
        <v>6411</v>
      </c>
    </row>
    <row r="438" spans="1:5">
      <c r="A438" t="s">
        <v>79</v>
      </c>
      <c r="B438" t="s">
        <v>6817</v>
      </c>
      <c r="C438" t="s">
        <v>4244</v>
      </c>
      <c r="D438" s="69" t="s">
        <v>6230</v>
      </c>
      <c r="E438" s="69" t="s">
        <v>6398</v>
      </c>
    </row>
    <row r="439" spans="1:5">
      <c r="A439" t="s">
        <v>98</v>
      </c>
      <c r="B439" t="s">
        <v>6818</v>
      </c>
      <c r="C439" t="s">
        <v>6819</v>
      </c>
      <c r="D439" s="69" t="s">
        <v>6230</v>
      </c>
      <c r="E439" s="69" t="s">
        <v>4913</v>
      </c>
    </row>
    <row r="440" spans="1:5">
      <c r="A440" t="s">
        <v>98</v>
      </c>
      <c r="B440" t="s">
        <v>6820</v>
      </c>
      <c r="C440" t="s">
        <v>6819</v>
      </c>
      <c r="D440" s="69" t="s">
        <v>6230</v>
      </c>
      <c r="E440" s="69" t="s">
        <v>4913</v>
      </c>
    </row>
    <row r="441" spans="1:5">
      <c r="A441" t="s">
        <v>98</v>
      </c>
      <c r="B441" t="s">
        <v>6821</v>
      </c>
      <c r="C441" t="s">
        <v>6819</v>
      </c>
      <c r="D441" s="69" t="s">
        <v>6230</v>
      </c>
      <c r="E441" s="69" t="s">
        <v>6398</v>
      </c>
    </row>
    <row r="442" spans="1:5">
      <c r="A442" t="s">
        <v>98</v>
      </c>
      <c r="B442" t="s">
        <v>6822</v>
      </c>
      <c r="C442" t="s">
        <v>6819</v>
      </c>
      <c r="D442" s="69" t="s">
        <v>6424</v>
      </c>
      <c r="E442" s="69" t="s">
        <v>6398</v>
      </c>
    </row>
    <row r="443" spans="1:5">
      <c r="A443" t="s">
        <v>98</v>
      </c>
      <c r="B443" t="s">
        <v>6823</v>
      </c>
      <c r="C443" t="s">
        <v>6819</v>
      </c>
      <c r="D443" s="69" t="s">
        <v>6230</v>
      </c>
      <c r="E443" s="69" t="s">
        <v>6402</v>
      </c>
    </row>
    <row r="444" spans="1:5">
      <c r="A444" t="s">
        <v>98</v>
      </c>
      <c r="B444" t="s">
        <v>6824</v>
      </c>
      <c r="C444" t="s">
        <v>6819</v>
      </c>
      <c r="D444" s="69" t="s">
        <v>6230</v>
      </c>
      <c r="E444" s="69" t="s">
        <v>6411</v>
      </c>
    </row>
    <row r="445" spans="1:5">
      <c r="A445" t="s">
        <v>98</v>
      </c>
      <c r="B445" t="s">
        <v>6825</v>
      </c>
      <c r="C445" t="s">
        <v>6819</v>
      </c>
      <c r="D445" s="69" t="s">
        <v>6230</v>
      </c>
      <c r="E445" s="69" t="s">
        <v>6398</v>
      </c>
    </row>
    <row r="446" spans="1:5">
      <c r="A446" t="s">
        <v>98</v>
      </c>
      <c r="B446" t="s">
        <v>6826</v>
      </c>
      <c r="C446" t="s">
        <v>6819</v>
      </c>
      <c r="D446" s="69" t="s">
        <v>6230</v>
      </c>
      <c r="E446" s="69" t="s">
        <v>6402</v>
      </c>
    </row>
    <row r="447" spans="1:5">
      <c r="A447" t="s">
        <v>98</v>
      </c>
      <c r="B447" t="s">
        <v>6827</v>
      </c>
      <c r="C447" t="s">
        <v>6819</v>
      </c>
      <c r="D447" s="69" t="s">
        <v>6230</v>
      </c>
      <c r="E447" s="69" t="s">
        <v>6398</v>
      </c>
    </row>
    <row r="448" spans="1:5">
      <c r="A448" t="s">
        <v>98</v>
      </c>
      <c r="B448" t="s">
        <v>6828</v>
      </c>
      <c r="C448" t="s">
        <v>6819</v>
      </c>
      <c r="D448" s="69" t="s">
        <v>6297</v>
      </c>
      <c r="E448" s="69" t="s">
        <v>4913</v>
      </c>
    </row>
    <row r="449" spans="1:5">
      <c r="A449" t="s">
        <v>98</v>
      </c>
      <c r="B449" t="s">
        <v>6829</v>
      </c>
      <c r="C449" t="s">
        <v>6819</v>
      </c>
      <c r="D449" s="69" t="s">
        <v>6230</v>
      </c>
      <c r="E449" s="69" t="s">
        <v>6398</v>
      </c>
    </row>
    <row r="450" spans="1:5">
      <c r="A450" t="s">
        <v>98</v>
      </c>
      <c r="B450" t="s">
        <v>6830</v>
      </c>
      <c r="C450" t="s">
        <v>6819</v>
      </c>
      <c r="D450" s="69" t="s">
        <v>6230</v>
      </c>
      <c r="E450" s="69" t="s">
        <v>6402</v>
      </c>
    </row>
    <row r="451" spans="1:5">
      <c r="A451" t="s">
        <v>98</v>
      </c>
      <c r="B451" t="s">
        <v>6831</v>
      </c>
      <c r="C451" t="s">
        <v>6819</v>
      </c>
      <c r="D451" s="69" t="s">
        <v>6230</v>
      </c>
      <c r="E451" s="69" t="s">
        <v>6398</v>
      </c>
    </row>
    <row r="452" spans="1:5">
      <c r="A452" t="s">
        <v>98</v>
      </c>
      <c r="B452" t="s">
        <v>6832</v>
      </c>
      <c r="C452" t="s">
        <v>6819</v>
      </c>
      <c r="D452" s="69" t="s">
        <v>6230</v>
      </c>
      <c r="E452" s="69" t="s">
        <v>6398</v>
      </c>
    </row>
    <row r="453" spans="1:5">
      <c r="A453" t="s">
        <v>98</v>
      </c>
      <c r="B453" t="s">
        <v>6833</v>
      </c>
      <c r="C453" t="s">
        <v>6819</v>
      </c>
      <c r="D453" s="69" t="s">
        <v>6230</v>
      </c>
      <c r="E453" s="69" t="s">
        <v>6402</v>
      </c>
    </row>
    <row r="454" spans="1:5">
      <c r="A454" t="s">
        <v>98</v>
      </c>
      <c r="B454" t="s">
        <v>6834</v>
      </c>
      <c r="C454" t="s">
        <v>6819</v>
      </c>
      <c r="D454" s="69" t="s">
        <v>6230</v>
      </c>
      <c r="E454" s="69" t="s">
        <v>6398</v>
      </c>
    </row>
    <row r="455" spans="1:5">
      <c r="A455" t="s">
        <v>98</v>
      </c>
      <c r="B455" t="s">
        <v>6835</v>
      </c>
      <c r="C455" t="s">
        <v>6836</v>
      </c>
      <c r="D455" s="69" t="s">
        <v>6305</v>
      </c>
      <c r="E455" s="69" t="s">
        <v>6398</v>
      </c>
    </row>
    <row r="456" spans="1:5">
      <c r="A456" t="s">
        <v>98</v>
      </c>
      <c r="B456" t="s">
        <v>6837</v>
      </c>
      <c r="C456" t="s">
        <v>6836</v>
      </c>
      <c r="D456" s="69" t="s">
        <v>6230</v>
      </c>
      <c r="E456" s="69" t="s">
        <v>6398</v>
      </c>
    </row>
    <row r="457" spans="1:5">
      <c r="A457" t="s">
        <v>98</v>
      </c>
      <c r="B457" t="s">
        <v>6838</v>
      </c>
      <c r="C457" t="s">
        <v>6836</v>
      </c>
      <c r="D457" s="69" t="s">
        <v>6230</v>
      </c>
      <c r="E457" s="69" t="s">
        <v>4913</v>
      </c>
    </row>
    <row r="458" spans="1:5">
      <c r="A458" t="s">
        <v>98</v>
      </c>
      <c r="B458" t="s">
        <v>6839</v>
      </c>
      <c r="C458" t="s">
        <v>6836</v>
      </c>
      <c r="D458" s="69" t="s">
        <v>6230</v>
      </c>
      <c r="E458" s="69" t="s">
        <v>6398</v>
      </c>
    </row>
    <row r="459" spans="1:5">
      <c r="A459" t="s">
        <v>98</v>
      </c>
      <c r="B459" t="s">
        <v>6840</v>
      </c>
      <c r="C459" t="s">
        <v>6836</v>
      </c>
      <c r="D459" s="69" t="s">
        <v>6230</v>
      </c>
      <c r="E459" s="69" t="s">
        <v>6398</v>
      </c>
    </row>
    <row r="460" spans="1:5">
      <c r="A460" t="s">
        <v>98</v>
      </c>
      <c r="B460" t="s">
        <v>6841</v>
      </c>
      <c r="C460" t="s">
        <v>6836</v>
      </c>
      <c r="D460" s="69" t="s">
        <v>6230</v>
      </c>
      <c r="E460" s="69" t="s">
        <v>6398</v>
      </c>
    </row>
    <row r="461" spans="1:5">
      <c r="A461" t="s">
        <v>98</v>
      </c>
      <c r="B461" t="s">
        <v>6842</v>
      </c>
      <c r="C461" t="s">
        <v>6836</v>
      </c>
      <c r="D461" s="69" t="s">
        <v>6230</v>
      </c>
      <c r="E461" s="69" t="s">
        <v>6402</v>
      </c>
    </row>
    <row r="462" spans="1:5">
      <c r="A462" t="s">
        <v>98</v>
      </c>
      <c r="B462" t="s">
        <v>6843</v>
      </c>
      <c r="C462" t="s">
        <v>6836</v>
      </c>
      <c r="D462" s="69" t="s">
        <v>6230</v>
      </c>
      <c r="E462" s="69" t="s">
        <v>4913</v>
      </c>
    </row>
    <row r="463" spans="1:5">
      <c r="A463" t="s">
        <v>98</v>
      </c>
      <c r="B463" t="s">
        <v>6844</v>
      </c>
      <c r="C463" t="s">
        <v>6836</v>
      </c>
      <c r="D463" s="69" t="s">
        <v>6230</v>
      </c>
      <c r="E463" s="69" t="s">
        <v>6402</v>
      </c>
    </row>
    <row r="464" spans="1:5">
      <c r="A464" t="s">
        <v>98</v>
      </c>
      <c r="B464" t="s">
        <v>6845</v>
      </c>
      <c r="C464" t="s">
        <v>6836</v>
      </c>
      <c r="D464" s="69" t="s">
        <v>6230</v>
      </c>
      <c r="E464" s="69" t="s">
        <v>6398</v>
      </c>
    </row>
    <row r="465" spans="1:5">
      <c r="A465" t="s">
        <v>98</v>
      </c>
      <c r="B465" t="s">
        <v>6846</v>
      </c>
      <c r="C465" t="s">
        <v>6836</v>
      </c>
      <c r="D465" s="69" t="s">
        <v>6230</v>
      </c>
      <c r="E465" s="69" t="s">
        <v>6402</v>
      </c>
    </row>
    <row r="466" spans="1:5">
      <c r="A466" t="s">
        <v>98</v>
      </c>
      <c r="B466" t="s">
        <v>6847</v>
      </c>
      <c r="C466" t="s">
        <v>6836</v>
      </c>
      <c r="D466" s="69" t="s">
        <v>6230</v>
      </c>
      <c r="E466" s="69" t="s">
        <v>6398</v>
      </c>
    </row>
    <row r="467" spans="1:5">
      <c r="A467" t="s">
        <v>98</v>
      </c>
      <c r="B467" t="s">
        <v>6848</v>
      </c>
      <c r="C467" t="s">
        <v>6836</v>
      </c>
      <c r="D467" s="69" t="s">
        <v>6297</v>
      </c>
      <c r="E467" s="69" t="s">
        <v>6398</v>
      </c>
    </row>
    <row r="468" spans="1:5">
      <c r="A468" t="s">
        <v>98</v>
      </c>
      <c r="B468" t="s">
        <v>6849</v>
      </c>
      <c r="C468" t="s">
        <v>6850</v>
      </c>
      <c r="D468" s="69" t="s">
        <v>6297</v>
      </c>
      <c r="E468" s="69" t="s">
        <v>4913</v>
      </c>
    </row>
    <row r="469" spans="1:5">
      <c r="A469" t="s">
        <v>98</v>
      </c>
      <c r="B469" t="s">
        <v>6851</v>
      </c>
      <c r="C469" t="s">
        <v>6850</v>
      </c>
      <c r="D469" s="69" t="s">
        <v>6230</v>
      </c>
      <c r="E469" s="69" t="s">
        <v>6402</v>
      </c>
    </row>
    <row r="470" spans="1:5">
      <c r="A470" t="s">
        <v>98</v>
      </c>
      <c r="B470" t="s">
        <v>6852</v>
      </c>
      <c r="C470" t="s">
        <v>6850</v>
      </c>
      <c r="D470" s="69" t="s">
        <v>6297</v>
      </c>
      <c r="E470" s="69" t="s">
        <v>6398</v>
      </c>
    </row>
    <row r="471" spans="1:5">
      <c r="A471" t="s">
        <v>98</v>
      </c>
      <c r="B471" t="s">
        <v>6853</v>
      </c>
      <c r="C471" t="s">
        <v>6850</v>
      </c>
      <c r="D471" s="69" t="s">
        <v>6230</v>
      </c>
      <c r="E471" s="69" t="s">
        <v>6398</v>
      </c>
    </row>
    <row r="472" spans="1:5">
      <c r="A472" t="s">
        <v>98</v>
      </c>
      <c r="B472" t="s">
        <v>6854</v>
      </c>
      <c r="C472" t="s">
        <v>6850</v>
      </c>
      <c r="D472" s="69" t="s">
        <v>6230</v>
      </c>
      <c r="E472" s="69" t="s">
        <v>6230</v>
      </c>
    </row>
    <row r="473" spans="1:5">
      <c r="A473" t="s">
        <v>98</v>
      </c>
      <c r="B473" t="s">
        <v>6855</v>
      </c>
      <c r="C473" t="s">
        <v>6850</v>
      </c>
      <c r="D473" s="69" t="s">
        <v>6230</v>
      </c>
      <c r="E473" s="69" t="s">
        <v>4913</v>
      </c>
    </row>
    <row r="474" spans="1:5">
      <c r="A474" t="s">
        <v>98</v>
      </c>
      <c r="B474" t="s">
        <v>6856</v>
      </c>
      <c r="C474" t="s">
        <v>6850</v>
      </c>
      <c r="D474" s="69" t="s">
        <v>6230</v>
      </c>
      <c r="E474" s="69" t="s">
        <v>6398</v>
      </c>
    </row>
    <row r="475" spans="1:5">
      <c r="A475" t="s">
        <v>98</v>
      </c>
      <c r="B475" t="s">
        <v>6857</v>
      </c>
      <c r="C475" t="s">
        <v>6850</v>
      </c>
      <c r="D475" s="69" t="s">
        <v>6230</v>
      </c>
      <c r="E475" s="69" t="s">
        <v>4913</v>
      </c>
    </row>
    <row r="476" spans="1:5">
      <c r="A476" t="s">
        <v>98</v>
      </c>
      <c r="B476" t="s">
        <v>6858</v>
      </c>
      <c r="C476" t="s">
        <v>6859</v>
      </c>
      <c r="D476" s="69" t="s">
        <v>6230</v>
      </c>
      <c r="E476" s="69" t="s">
        <v>6398</v>
      </c>
    </row>
    <row r="477" spans="1:5">
      <c r="A477" t="s">
        <v>98</v>
      </c>
      <c r="B477" t="s">
        <v>4254</v>
      </c>
      <c r="C477" t="s">
        <v>6859</v>
      </c>
      <c r="D477" s="69" t="s">
        <v>6230</v>
      </c>
      <c r="E477" s="69" t="s">
        <v>6230</v>
      </c>
    </row>
    <row r="478" spans="1:5">
      <c r="A478" t="s">
        <v>98</v>
      </c>
      <c r="B478" t="s">
        <v>6860</v>
      </c>
      <c r="C478" t="s">
        <v>6859</v>
      </c>
      <c r="D478" s="69" t="s">
        <v>6230</v>
      </c>
      <c r="E478" s="69" t="s">
        <v>6398</v>
      </c>
    </row>
    <row r="479" spans="1:5">
      <c r="A479" t="s">
        <v>98</v>
      </c>
      <c r="B479" t="s">
        <v>6861</v>
      </c>
      <c r="C479" t="s">
        <v>6859</v>
      </c>
      <c r="D479" s="69" t="s">
        <v>6230</v>
      </c>
      <c r="E479" s="69" t="s">
        <v>6402</v>
      </c>
    </row>
    <row r="480" spans="1:5">
      <c r="A480" t="s">
        <v>98</v>
      </c>
      <c r="B480" t="s">
        <v>6862</v>
      </c>
      <c r="C480" t="s">
        <v>6859</v>
      </c>
      <c r="D480" s="69" t="s">
        <v>6230</v>
      </c>
      <c r="E480" s="69" t="s">
        <v>4913</v>
      </c>
    </row>
    <row r="481" spans="1:5">
      <c r="A481" t="s">
        <v>98</v>
      </c>
      <c r="B481" t="s">
        <v>6863</v>
      </c>
      <c r="C481" t="s">
        <v>6859</v>
      </c>
      <c r="D481" s="69" t="s">
        <v>6230</v>
      </c>
      <c r="E481" s="69" t="s">
        <v>6230</v>
      </c>
    </row>
    <row r="482" spans="1:5">
      <c r="A482" t="s">
        <v>98</v>
      </c>
      <c r="B482" t="s">
        <v>6864</v>
      </c>
      <c r="C482" t="s">
        <v>6859</v>
      </c>
      <c r="D482" s="69" t="s">
        <v>6230</v>
      </c>
      <c r="E482" s="69" t="s">
        <v>6398</v>
      </c>
    </row>
    <row r="483" spans="1:5">
      <c r="A483" t="s">
        <v>98</v>
      </c>
      <c r="B483" t="s">
        <v>6865</v>
      </c>
      <c r="C483" t="s">
        <v>6859</v>
      </c>
      <c r="D483" s="69" t="s">
        <v>6230</v>
      </c>
      <c r="E483" s="69" t="s">
        <v>6402</v>
      </c>
    </row>
    <row r="484" spans="1:5">
      <c r="A484" t="s">
        <v>98</v>
      </c>
      <c r="B484" t="s">
        <v>6866</v>
      </c>
      <c r="C484" t="s">
        <v>6859</v>
      </c>
      <c r="D484" s="69" t="s">
        <v>6230</v>
      </c>
      <c r="E484" s="69" t="s">
        <v>6398</v>
      </c>
    </row>
    <row r="485" spans="1:5">
      <c r="A485" t="s">
        <v>98</v>
      </c>
      <c r="B485" t="s">
        <v>6867</v>
      </c>
      <c r="C485" t="s">
        <v>6868</v>
      </c>
      <c r="D485" s="69" t="s">
        <v>6305</v>
      </c>
      <c r="E485" s="69" t="s">
        <v>6398</v>
      </c>
    </row>
    <row r="486" spans="1:5">
      <c r="A486" t="s">
        <v>98</v>
      </c>
      <c r="B486" t="s">
        <v>6869</v>
      </c>
      <c r="C486" t="s">
        <v>6868</v>
      </c>
      <c r="D486" s="69" t="s">
        <v>6230</v>
      </c>
      <c r="E486" s="69" t="s">
        <v>6398</v>
      </c>
    </row>
    <row r="487" spans="1:5">
      <c r="A487" t="s">
        <v>98</v>
      </c>
      <c r="B487" t="s">
        <v>6870</v>
      </c>
      <c r="C487" t="s">
        <v>6868</v>
      </c>
      <c r="D487" s="69" t="s">
        <v>6230</v>
      </c>
      <c r="E487" s="69" t="s">
        <v>6398</v>
      </c>
    </row>
    <row r="488" spans="1:5">
      <c r="A488" t="s">
        <v>98</v>
      </c>
      <c r="B488" t="s">
        <v>6871</v>
      </c>
      <c r="C488" t="s">
        <v>6868</v>
      </c>
      <c r="D488" s="69" t="s">
        <v>6230</v>
      </c>
      <c r="E488" s="69" t="s">
        <v>6402</v>
      </c>
    </row>
    <row r="489" spans="1:5">
      <c r="A489" t="s">
        <v>98</v>
      </c>
      <c r="B489" t="s">
        <v>6872</v>
      </c>
      <c r="C489" t="s">
        <v>6868</v>
      </c>
      <c r="D489" s="69" t="s">
        <v>6230</v>
      </c>
      <c r="E489" s="69" t="s">
        <v>4913</v>
      </c>
    </row>
    <row r="490" spans="1:5">
      <c r="A490" t="s">
        <v>98</v>
      </c>
      <c r="B490" t="s">
        <v>6873</v>
      </c>
      <c r="C490" t="s">
        <v>6868</v>
      </c>
      <c r="D490" s="69" t="s">
        <v>6230</v>
      </c>
      <c r="E490" s="69" t="s">
        <v>4913</v>
      </c>
    </row>
    <row r="491" spans="1:5">
      <c r="A491" t="s">
        <v>98</v>
      </c>
      <c r="B491" t="s">
        <v>4318</v>
      </c>
      <c r="C491" t="s">
        <v>6868</v>
      </c>
      <c r="D491" s="69" t="s">
        <v>6230</v>
      </c>
      <c r="E491" s="69" t="s">
        <v>4913</v>
      </c>
    </row>
    <row r="492" spans="1:5">
      <c r="A492" t="s">
        <v>98</v>
      </c>
      <c r="B492" t="s">
        <v>4261</v>
      </c>
      <c r="C492" t="s">
        <v>6868</v>
      </c>
      <c r="D492" s="69" t="s">
        <v>6230</v>
      </c>
      <c r="E492" s="69" t="s">
        <v>4913</v>
      </c>
    </row>
    <row r="493" spans="1:5">
      <c r="A493" t="s">
        <v>98</v>
      </c>
      <c r="B493" t="s">
        <v>6874</v>
      </c>
      <c r="C493" t="s">
        <v>6868</v>
      </c>
      <c r="D493" s="69" t="s">
        <v>6230</v>
      </c>
      <c r="E493" s="69" t="s">
        <v>6402</v>
      </c>
    </row>
    <row r="494" spans="1:5">
      <c r="A494" t="s">
        <v>98</v>
      </c>
      <c r="B494" t="s">
        <v>6875</v>
      </c>
      <c r="C494" t="s">
        <v>6868</v>
      </c>
      <c r="D494" s="69" t="s">
        <v>6230</v>
      </c>
      <c r="E494" s="69" t="s">
        <v>4913</v>
      </c>
    </row>
    <row r="495" spans="1:5">
      <c r="A495" t="s">
        <v>98</v>
      </c>
      <c r="B495" t="s">
        <v>6876</v>
      </c>
      <c r="C495" t="s">
        <v>6877</v>
      </c>
      <c r="D495" s="69" t="s">
        <v>6230</v>
      </c>
      <c r="E495" s="69" t="s">
        <v>6402</v>
      </c>
    </row>
    <row r="496" spans="1:5">
      <c r="A496" t="s">
        <v>98</v>
      </c>
      <c r="B496" t="s">
        <v>6878</v>
      </c>
      <c r="C496" t="s">
        <v>6877</v>
      </c>
      <c r="D496" s="69" t="s">
        <v>6373</v>
      </c>
      <c r="E496" s="69" t="s">
        <v>6411</v>
      </c>
    </row>
    <row r="497" spans="1:5">
      <c r="A497" t="s">
        <v>98</v>
      </c>
      <c r="B497" t="s">
        <v>6879</v>
      </c>
      <c r="C497" t="s">
        <v>6877</v>
      </c>
      <c r="D497" s="69" t="s">
        <v>6230</v>
      </c>
      <c r="E497" s="69" t="s">
        <v>6398</v>
      </c>
    </row>
    <row r="498" spans="1:5">
      <c r="A498" t="s">
        <v>98</v>
      </c>
      <c r="B498" t="s">
        <v>6880</v>
      </c>
      <c r="C498" t="s">
        <v>6877</v>
      </c>
      <c r="D498" s="69" t="s">
        <v>6230</v>
      </c>
      <c r="E498" s="69" t="s">
        <v>6411</v>
      </c>
    </row>
    <row r="499" spans="1:5">
      <c r="A499" t="s">
        <v>98</v>
      </c>
      <c r="B499" t="s">
        <v>6881</v>
      </c>
      <c r="C499" t="s">
        <v>6877</v>
      </c>
      <c r="D499" s="69" t="s">
        <v>6230</v>
      </c>
      <c r="E499" s="69" t="s">
        <v>4913</v>
      </c>
    </row>
    <row r="500" spans="1:5">
      <c r="A500" t="s">
        <v>98</v>
      </c>
      <c r="B500" t="s">
        <v>6882</v>
      </c>
      <c r="C500" t="s">
        <v>6877</v>
      </c>
      <c r="D500" s="69" t="s">
        <v>6230</v>
      </c>
      <c r="E500" s="69" t="s">
        <v>4913</v>
      </c>
    </row>
    <row r="501" spans="1:5">
      <c r="A501" t="s">
        <v>98</v>
      </c>
      <c r="B501" t="s">
        <v>6883</v>
      </c>
      <c r="C501" t="s">
        <v>6884</v>
      </c>
      <c r="D501" s="69" t="s">
        <v>6230</v>
      </c>
      <c r="E501" s="69" t="s">
        <v>6402</v>
      </c>
    </row>
    <row r="502" spans="1:5">
      <c r="A502" t="s">
        <v>98</v>
      </c>
      <c r="B502" t="s">
        <v>6885</v>
      </c>
      <c r="C502" t="s">
        <v>6884</v>
      </c>
      <c r="D502" s="69" t="s">
        <v>6297</v>
      </c>
      <c r="E502" s="69" t="s">
        <v>6398</v>
      </c>
    </row>
    <row r="503" spans="1:5">
      <c r="A503" t="s">
        <v>98</v>
      </c>
      <c r="B503" t="s">
        <v>3328</v>
      </c>
      <c r="C503" t="s">
        <v>6884</v>
      </c>
      <c r="D503" s="69" t="s">
        <v>6297</v>
      </c>
      <c r="E503" s="69" t="s">
        <v>6398</v>
      </c>
    </row>
    <row r="504" spans="1:5">
      <c r="A504" t="s">
        <v>98</v>
      </c>
      <c r="B504" t="s">
        <v>6886</v>
      </c>
      <c r="C504" t="s">
        <v>6884</v>
      </c>
      <c r="D504" s="69" t="s">
        <v>6230</v>
      </c>
      <c r="E504" s="69" t="s">
        <v>4913</v>
      </c>
    </row>
    <row r="505" spans="1:5">
      <c r="A505" t="s">
        <v>98</v>
      </c>
      <c r="B505" t="s">
        <v>6887</v>
      </c>
      <c r="C505" t="s">
        <v>6884</v>
      </c>
      <c r="D505" s="69" t="s">
        <v>6230</v>
      </c>
      <c r="E505" s="69" t="s">
        <v>6398</v>
      </c>
    </row>
    <row r="506" spans="1:5">
      <c r="A506" t="s">
        <v>98</v>
      </c>
      <c r="B506" t="s">
        <v>4265</v>
      </c>
      <c r="C506" t="s">
        <v>6884</v>
      </c>
      <c r="D506" s="69" t="s">
        <v>6230</v>
      </c>
      <c r="E506" s="69" t="s">
        <v>6888</v>
      </c>
    </row>
    <row r="507" spans="1:5">
      <c r="A507" t="s">
        <v>98</v>
      </c>
      <c r="B507" t="s">
        <v>6889</v>
      </c>
      <c r="C507" t="s">
        <v>6884</v>
      </c>
      <c r="D507" s="69" t="s">
        <v>6230</v>
      </c>
      <c r="E507" s="69" t="s">
        <v>6402</v>
      </c>
    </row>
    <row r="508" spans="1:5">
      <c r="A508" t="s">
        <v>98</v>
      </c>
      <c r="B508" t="s">
        <v>6890</v>
      </c>
      <c r="C508" t="s">
        <v>6884</v>
      </c>
      <c r="D508" s="69" t="s">
        <v>6230</v>
      </c>
      <c r="E508" s="69" t="s">
        <v>6398</v>
      </c>
    </row>
    <row r="509" spans="1:5">
      <c r="A509" t="s">
        <v>98</v>
      </c>
      <c r="B509" t="s">
        <v>6891</v>
      </c>
      <c r="C509" t="s">
        <v>6892</v>
      </c>
      <c r="D509" s="69" t="s">
        <v>6230</v>
      </c>
      <c r="E509" s="69" t="s">
        <v>4913</v>
      </c>
    </row>
    <row r="510" spans="1:5">
      <c r="A510" t="s">
        <v>98</v>
      </c>
      <c r="B510" t="s">
        <v>6893</v>
      </c>
      <c r="C510" t="s">
        <v>6892</v>
      </c>
      <c r="D510" s="69" t="s">
        <v>6230</v>
      </c>
      <c r="E510" s="69" t="s">
        <v>6398</v>
      </c>
    </row>
    <row r="511" spans="1:5">
      <c r="A511" t="s">
        <v>98</v>
      </c>
      <c r="B511" t="s">
        <v>4267</v>
      </c>
      <c r="C511" t="s">
        <v>6892</v>
      </c>
      <c r="D511" s="69" t="s">
        <v>6230</v>
      </c>
      <c r="E511" s="69" t="s">
        <v>6888</v>
      </c>
    </row>
    <row r="512" spans="1:5">
      <c r="A512" t="s">
        <v>98</v>
      </c>
      <c r="B512" t="s">
        <v>6894</v>
      </c>
      <c r="C512" t="s">
        <v>6892</v>
      </c>
      <c r="D512" s="69" t="s">
        <v>6297</v>
      </c>
      <c r="E512" s="69" t="s">
        <v>6398</v>
      </c>
    </row>
    <row r="513" spans="1:5">
      <c r="A513" t="s">
        <v>98</v>
      </c>
      <c r="B513" t="s">
        <v>4269</v>
      </c>
      <c r="C513" t="s">
        <v>6895</v>
      </c>
      <c r="D513" s="69" t="s">
        <v>6230</v>
      </c>
      <c r="E513" s="69" t="s">
        <v>4913</v>
      </c>
    </row>
    <row r="514" spans="1:5">
      <c r="A514" t="s">
        <v>98</v>
      </c>
      <c r="B514" t="s">
        <v>6896</v>
      </c>
      <c r="C514" t="s">
        <v>6895</v>
      </c>
      <c r="D514" s="69" t="s">
        <v>6230</v>
      </c>
      <c r="E514" s="69" t="s">
        <v>4913</v>
      </c>
    </row>
    <row r="515" spans="1:5">
      <c r="A515" t="s">
        <v>98</v>
      </c>
      <c r="B515" t="s">
        <v>6897</v>
      </c>
      <c r="C515" t="s">
        <v>6895</v>
      </c>
      <c r="D515" s="69" t="s">
        <v>6230</v>
      </c>
      <c r="E515" s="69" t="s">
        <v>6398</v>
      </c>
    </row>
    <row r="516" spans="1:5">
      <c r="A516" t="s">
        <v>98</v>
      </c>
      <c r="B516" t="s">
        <v>6898</v>
      </c>
      <c r="C516" t="s">
        <v>6895</v>
      </c>
      <c r="D516" s="69" t="s">
        <v>6297</v>
      </c>
      <c r="E516" s="69" t="s">
        <v>6398</v>
      </c>
    </row>
    <row r="517" spans="1:5">
      <c r="A517" t="s">
        <v>98</v>
      </c>
      <c r="B517" t="s">
        <v>6899</v>
      </c>
      <c r="C517" t="s">
        <v>6895</v>
      </c>
      <c r="D517" s="69" t="s">
        <v>6230</v>
      </c>
      <c r="E517" s="69" t="s">
        <v>6398</v>
      </c>
    </row>
    <row r="518" spans="1:5">
      <c r="A518" t="s">
        <v>98</v>
      </c>
      <c r="B518" t="s">
        <v>6900</v>
      </c>
      <c r="C518" t="s">
        <v>6895</v>
      </c>
      <c r="D518" s="69" t="s">
        <v>6297</v>
      </c>
      <c r="E518" s="69" t="s">
        <v>6411</v>
      </c>
    </row>
    <row r="519" spans="1:5">
      <c r="A519" t="s">
        <v>98</v>
      </c>
      <c r="B519" t="s">
        <v>6901</v>
      </c>
      <c r="C519" t="s">
        <v>6895</v>
      </c>
      <c r="D519" s="69" t="s">
        <v>6230</v>
      </c>
      <c r="E519" s="69" t="s">
        <v>6398</v>
      </c>
    </row>
    <row r="520" spans="1:5">
      <c r="A520" t="s">
        <v>98</v>
      </c>
      <c r="B520" t="s">
        <v>6902</v>
      </c>
      <c r="C520" t="s">
        <v>6895</v>
      </c>
      <c r="D520" s="69" t="s">
        <v>6297</v>
      </c>
      <c r="E520" s="69" t="s">
        <v>6411</v>
      </c>
    </row>
    <row r="521" spans="1:5">
      <c r="A521" t="s">
        <v>98</v>
      </c>
      <c r="B521" t="s">
        <v>6903</v>
      </c>
      <c r="C521" t="s">
        <v>6895</v>
      </c>
      <c r="D521" s="69" t="s">
        <v>6230</v>
      </c>
      <c r="E521" s="69" t="s">
        <v>6398</v>
      </c>
    </row>
    <row r="522" spans="1:5">
      <c r="A522" t="s">
        <v>98</v>
      </c>
      <c r="B522" t="s">
        <v>6904</v>
      </c>
      <c r="C522" t="s">
        <v>6895</v>
      </c>
      <c r="D522" s="69" t="s">
        <v>6230</v>
      </c>
      <c r="E522" s="69" t="s">
        <v>4913</v>
      </c>
    </row>
    <row r="523" spans="1:5">
      <c r="A523" t="s">
        <v>98</v>
      </c>
      <c r="B523" t="s">
        <v>6905</v>
      </c>
      <c r="C523" t="s">
        <v>6895</v>
      </c>
      <c r="D523" s="69" t="s">
        <v>6230</v>
      </c>
      <c r="E523" s="69" t="s">
        <v>6398</v>
      </c>
    </row>
    <row r="524" spans="1:5">
      <c r="A524" t="s">
        <v>98</v>
      </c>
      <c r="B524" t="s">
        <v>6906</v>
      </c>
      <c r="C524" t="s">
        <v>6907</v>
      </c>
      <c r="D524" s="69" t="s">
        <v>6297</v>
      </c>
      <c r="E524" s="69" t="s">
        <v>6398</v>
      </c>
    </row>
    <row r="525" spans="1:5">
      <c r="A525" t="s">
        <v>98</v>
      </c>
      <c r="B525" t="s">
        <v>6908</v>
      </c>
      <c r="C525" t="s">
        <v>6907</v>
      </c>
      <c r="D525" s="69" t="s">
        <v>6230</v>
      </c>
      <c r="E525" s="69" t="s">
        <v>4913</v>
      </c>
    </row>
    <row r="526" spans="1:5">
      <c r="A526" t="s">
        <v>98</v>
      </c>
      <c r="B526" t="s">
        <v>4274</v>
      </c>
      <c r="C526" t="s">
        <v>6907</v>
      </c>
      <c r="D526" s="69" t="s">
        <v>6230</v>
      </c>
      <c r="E526" s="69" t="s">
        <v>6230</v>
      </c>
    </row>
    <row r="527" spans="1:5">
      <c r="A527" t="s">
        <v>98</v>
      </c>
      <c r="B527" t="s">
        <v>6909</v>
      </c>
      <c r="C527" t="s">
        <v>6907</v>
      </c>
      <c r="D527" s="69" t="s">
        <v>6230</v>
      </c>
      <c r="E527" s="69" t="s">
        <v>6398</v>
      </c>
    </row>
    <row r="528" spans="1:5">
      <c r="A528" t="s">
        <v>98</v>
      </c>
      <c r="B528" t="s">
        <v>4279</v>
      </c>
      <c r="C528" t="s">
        <v>6907</v>
      </c>
      <c r="D528" s="69" t="s">
        <v>6230</v>
      </c>
      <c r="E528" s="69" t="s">
        <v>4913</v>
      </c>
    </row>
    <row r="529" spans="1:5">
      <c r="A529" t="s">
        <v>98</v>
      </c>
      <c r="B529" t="s">
        <v>6910</v>
      </c>
      <c r="C529" t="s">
        <v>6907</v>
      </c>
      <c r="D529" s="69" t="s">
        <v>6230</v>
      </c>
      <c r="E529" s="69" t="s">
        <v>6398</v>
      </c>
    </row>
    <row r="530" spans="1:5">
      <c r="A530" t="s">
        <v>98</v>
      </c>
      <c r="B530" t="s">
        <v>6911</v>
      </c>
      <c r="C530" t="s">
        <v>6907</v>
      </c>
      <c r="D530" s="69" t="s">
        <v>6230</v>
      </c>
      <c r="E530" s="69" t="s">
        <v>6398</v>
      </c>
    </row>
    <row r="531" spans="1:5">
      <c r="A531" t="s">
        <v>98</v>
      </c>
      <c r="B531" t="s">
        <v>6912</v>
      </c>
      <c r="C531" t="s">
        <v>4345</v>
      </c>
      <c r="D531" s="69" t="s">
        <v>6230</v>
      </c>
      <c r="E531" s="69" t="s">
        <v>6398</v>
      </c>
    </row>
    <row r="532" spans="1:5">
      <c r="A532" t="s">
        <v>98</v>
      </c>
      <c r="B532" t="s">
        <v>4281</v>
      </c>
      <c r="C532" t="s">
        <v>4345</v>
      </c>
      <c r="D532" s="69" t="s">
        <v>6230</v>
      </c>
      <c r="E532" s="69" t="s">
        <v>4913</v>
      </c>
    </row>
    <row r="533" spans="1:5">
      <c r="A533" t="s">
        <v>98</v>
      </c>
      <c r="B533" t="s">
        <v>6913</v>
      </c>
      <c r="C533" t="s">
        <v>4345</v>
      </c>
      <c r="D533" s="69" t="s">
        <v>6424</v>
      </c>
      <c r="E533" s="69" t="s">
        <v>4913</v>
      </c>
    </row>
    <row r="534" spans="1:5">
      <c r="A534" t="s">
        <v>98</v>
      </c>
      <c r="B534" t="s">
        <v>6914</v>
      </c>
      <c r="C534" t="s">
        <v>4345</v>
      </c>
      <c r="D534" s="69" t="s">
        <v>6230</v>
      </c>
      <c r="E534" s="69" t="s">
        <v>6411</v>
      </c>
    </row>
    <row r="535" spans="1:5">
      <c r="A535" t="s">
        <v>98</v>
      </c>
      <c r="B535" t="s">
        <v>6915</v>
      </c>
      <c r="C535" t="s">
        <v>4345</v>
      </c>
      <c r="D535" s="69" t="s">
        <v>6230</v>
      </c>
      <c r="E535" s="69" t="s">
        <v>6398</v>
      </c>
    </row>
    <row r="536" spans="1:5">
      <c r="A536" t="s">
        <v>98</v>
      </c>
      <c r="B536" t="s">
        <v>3304</v>
      </c>
      <c r="C536" t="s">
        <v>6916</v>
      </c>
      <c r="D536" s="69" t="s">
        <v>6230</v>
      </c>
      <c r="E536" s="69" t="s">
        <v>6398</v>
      </c>
    </row>
    <row r="537" spans="1:5">
      <c r="A537" t="s">
        <v>98</v>
      </c>
      <c r="B537" t="s">
        <v>6917</v>
      </c>
      <c r="C537" t="s">
        <v>6916</v>
      </c>
      <c r="D537" s="69" t="s">
        <v>6230</v>
      </c>
      <c r="E537" s="69" t="s">
        <v>6402</v>
      </c>
    </row>
    <row r="538" spans="1:5">
      <c r="A538" t="s">
        <v>98</v>
      </c>
      <c r="B538" t="s">
        <v>6918</v>
      </c>
      <c r="C538" t="s">
        <v>6916</v>
      </c>
      <c r="D538" s="69" t="s">
        <v>6230</v>
      </c>
      <c r="E538" s="69" t="s">
        <v>6402</v>
      </c>
    </row>
    <row r="539" spans="1:5">
      <c r="A539" t="s">
        <v>98</v>
      </c>
      <c r="B539" t="s">
        <v>6919</v>
      </c>
      <c r="C539" t="s">
        <v>4323</v>
      </c>
      <c r="D539" s="69" t="s">
        <v>6297</v>
      </c>
      <c r="E539" s="69" t="s">
        <v>6398</v>
      </c>
    </row>
    <row r="540" spans="1:5">
      <c r="A540" t="s">
        <v>98</v>
      </c>
      <c r="B540" t="s">
        <v>6920</v>
      </c>
      <c r="C540" t="s">
        <v>6921</v>
      </c>
      <c r="D540" s="69" t="s">
        <v>6230</v>
      </c>
      <c r="E540" s="69" t="s">
        <v>4913</v>
      </c>
    </row>
    <row r="541" spans="1:5">
      <c r="A541" t="s">
        <v>98</v>
      </c>
      <c r="B541" t="s">
        <v>3606</v>
      </c>
      <c r="C541" t="s">
        <v>6921</v>
      </c>
      <c r="D541" s="69" t="s">
        <v>6230</v>
      </c>
      <c r="E541" s="69" t="s">
        <v>4913</v>
      </c>
    </row>
    <row r="542" spans="1:5">
      <c r="A542" t="s">
        <v>98</v>
      </c>
      <c r="B542" t="s">
        <v>6922</v>
      </c>
      <c r="C542" t="s">
        <v>6921</v>
      </c>
      <c r="D542" s="69" t="s">
        <v>6230</v>
      </c>
      <c r="E542" s="69" t="s">
        <v>6402</v>
      </c>
    </row>
    <row r="543" spans="1:5">
      <c r="A543" t="s">
        <v>98</v>
      </c>
      <c r="B543" t="s">
        <v>6923</v>
      </c>
      <c r="C543" t="s">
        <v>6921</v>
      </c>
      <c r="D543" s="69" t="s">
        <v>6230</v>
      </c>
      <c r="E543" s="69" t="s">
        <v>6230</v>
      </c>
    </row>
    <row r="544" spans="1:5">
      <c r="A544" t="s">
        <v>98</v>
      </c>
      <c r="B544" t="s">
        <v>6924</v>
      </c>
      <c r="C544" t="s">
        <v>6921</v>
      </c>
      <c r="D544" s="69" t="s">
        <v>6230</v>
      </c>
      <c r="E544" s="69" t="s">
        <v>6398</v>
      </c>
    </row>
    <row r="545" spans="1:5">
      <c r="A545" t="s">
        <v>98</v>
      </c>
      <c r="B545" t="s">
        <v>6925</v>
      </c>
      <c r="C545" t="s">
        <v>6921</v>
      </c>
      <c r="D545" s="69" t="s">
        <v>6230</v>
      </c>
      <c r="E545" s="69" t="s">
        <v>6411</v>
      </c>
    </row>
    <row r="546" spans="1:5">
      <c r="A546" t="s">
        <v>98</v>
      </c>
      <c r="B546" t="s">
        <v>6926</v>
      </c>
      <c r="C546" t="s">
        <v>3332</v>
      </c>
      <c r="D546" s="69" t="s">
        <v>6230</v>
      </c>
      <c r="E546" s="69" t="s">
        <v>6402</v>
      </c>
    </row>
    <row r="547" spans="1:5">
      <c r="A547" t="s">
        <v>98</v>
      </c>
      <c r="B547" t="s">
        <v>6927</v>
      </c>
      <c r="C547" t="s">
        <v>3332</v>
      </c>
      <c r="D547" s="69" t="s">
        <v>6230</v>
      </c>
      <c r="E547" s="69" t="s">
        <v>6411</v>
      </c>
    </row>
    <row r="548" spans="1:5">
      <c r="A548" t="s">
        <v>98</v>
      </c>
      <c r="B548" t="s">
        <v>6928</v>
      </c>
      <c r="C548" t="s">
        <v>3332</v>
      </c>
      <c r="D548" s="69" t="s">
        <v>6297</v>
      </c>
      <c r="E548" s="69" t="s">
        <v>6411</v>
      </c>
    </row>
    <row r="549" spans="1:5">
      <c r="A549" t="s">
        <v>98</v>
      </c>
      <c r="B549" t="s">
        <v>6929</v>
      </c>
      <c r="C549" t="s">
        <v>3332</v>
      </c>
      <c r="D549" s="69" t="s">
        <v>6310</v>
      </c>
      <c r="E549" s="69" t="s">
        <v>4913</v>
      </c>
    </row>
    <row r="550" spans="1:5">
      <c r="A550" t="s">
        <v>98</v>
      </c>
      <c r="B550" t="s">
        <v>6930</v>
      </c>
      <c r="C550" t="s">
        <v>3326</v>
      </c>
      <c r="D550" s="69" t="s">
        <v>6230</v>
      </c>
      <c r="E550" s="69" t="s">
        <v>6230</v>
      </c>
    </row>
    <row r="551" spans="1:5">
      <c r="A551" t="s">
        <v>98</v>
      </c>
      <c r="B551" t="s">
        <v>3325</v>
      </c>
      <c r="C551" t="s">
        <v>3326</v>
      </c>
      <c r="D551" s="69" t="s">
        <v>6230</v>
      </c>
      <c r="E551" s="69" t="s">
        <v>6398</v>
      </c>
    </row>
    <row r="552" spans="1:5">
      <c r="A552" t="s">
        <v>98</v>
      </c>
      <c r="B552" t="s">
        <v>3014</v>
      </c>
      <c r="C552" t="s">
        <v>3326</v>
      </c>
      <c r="D552" s="69" t="s">
        <v>6305</v>
      </c>
      <c r="E552" s="69" t="s">
        <v>6398</v>
      </c>
    </row>
    <row r="553" spans="1:5">
      <c r="A553" t="s">
        <v>98</v>
      </c>
      <c r="B553" t="s">
        <v>6931</v>
      </c>
      <c r="C553" t="s">
        <v>3326</v>
      </c>
      <c r="D553" s="69" t="s">
        <v>6299</v>
      </c>
      <c r="E553" s="69" t="s">
        <v>6398</v>
      </c>
    </row>
    <row r="554" spans="1:5">
      <c r="A554" t="s">
        <v>98</v>
      </c>
      <c r="B554" t="s">
        <v>6932</v>
      </c>
      <c r="C554" t="s">
        <v>3326</v>
      </c>
      <c r="D554" s="69" t="s">
        <v>6297</v>
      </c>
      <c r="E554" s="69" t="s">
        <v>6398</v>
      </c>
    </row>
    <row r="555" spans="1:5">
      <c r="A555" t="s">
        <v>98</v>
      </c>
      <c r="B555" t="s">
        <v>4301</v>
      </c>
      <c r="C555" t="s">
        <v>6933</v>
      </c>
      <c r="D555" s="69" t="s">
        <v>6230</v>
      </c>
      <c r="E555" s="69" t="s">
        <v>6888</v>
      </c>
    </row>
    <row r="556" spans="1:5">
      <c r="A556" t="s">
        <v>98</v>
      </c>
      <c r="B556" t="s">
        <v>6934</v>
      </c>
      <c r="C556" t="s">
        <v>6933</v>
      </c>
      <c r="D556" s="69" t="s">
        <v>6230</v>
      </c>
      <c r="E556" s="69" t="s">
        <v>6398</v>
      </c>
    </row>
    <row r="557" spans="1:5">
      <c r="A557" t="s">
        <v>98</v>
      </c>
      <c r="B557" t="s">
        <v>6935</v>
      </c>
      <c r="C557" t="s">
        <v>6936</v>
      </c>
      <c r="D557" s="69" t="s">
        <v>6230</v>
      </c>
      <c r="E557" s="69" t="s">
        <v>6398</v>
      </c>
    </row>
    <row r="558" spans="1:5">
      <c r="A558" t="s">
        <v>98</v>
      </c>
      <c r="B558" t="s">
        <v>6937</v>
      </c>
      <c r="C558" t="s">
        <v>6936</v>
      </c>
      <c r="D558" s="69" t="s">
        <v>6230</v>
      </c>
      <c r="E558" s="69" t="s">
        <v>6398</v>
      </c>
    </row>
    <row r="559" spans="1:5">
      <c r="A559" t="s">
        <v>98</v>
      </c>
      <c r="B559" t="s">
        <v>6938</v>
      </c>
      <c r="C559" t="s">
        <v>6936</v>
      </c>
      <c r="D559" s="69" t="s">
        <v>6230</v>
      </c>
      <c r="E559" s="69" t="s">
        <v>6398</v>
      </c>
    </row>
    <row r="560" spans="1:5">
      <c r="A560" t="s">
        <v>98</v>
      </c>
      <c r="B560" t="s">
        <v>6939</v>
      </c>
      <c r="C560" t="s">
        <v>4332</v>
      </c>
      <c r="D560" s="69" t="s">
        <v>6230</v>
      </c>
      <c r="E560" s="69" t="s">
        <v>6230</v>
      </c>
    </row>
    <row r="561" spans="1:5">
      <c r="A561" t="s">
        <v>98</v>
      </c>
      <c r="B561" t="s">
        <v>4347</v>
      </c>
      <c r="C561" t="s">
        <v>4348</v>
      </c>
      <c r="D561" s="69" t="s">
        <v>6230</v>
      </c>
      <c r="E561" s="69" t="s">
        <v>6230</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2903</v>
      </c>
      <c r="C1" t="s">
        <v>1</v>
      </c>
      <c r="D1" t="s">
        <v>6394</v>
      </c>
      <c r="E1" t="s">
        <v>6395</v>
      </c>
    </row>
    <row r="2" spans="1:5">
      <c r="A2" t="s">
        <v>32</v>
      </c>
      <c r="B2" t="s">
        <v>6442</v>
      </c>
      <c r="C2" t="s">
        <v>3162</v>
      </c>
      <c r="D2" s="69" t="s">
        <v>6230</v>
      </c>
      <c r="E2" s="69" t="s">
        <v>6398</v>
      </c>
    </row>
    <row r="3" spans="1:5">
      <c r="A3" t="s">
        <v>62</v>
      </c>
      <c r="B3" t="s">
        <v>2915</v>
      </c>
      <c r="C3" t="s">
        <v>6473</v>
      </c>
      <c r="D3" s="69" t="s">
        <v>6230</v>
      </c>
      <c r="E3" s="69" t="s">
        <v>4913</v>
      </c>
    </row>
    <row r="4" spans="1:5">
      <c r="A4" t="s">
        <v>62</v>
      </c>
      <c r="B4" t="s">
        <v>6940</v>
      </c>
      <c r="C4" t="s">
        <v>6478</v>
      </c>
      <c r="D4" s="69" t="s">
        <v>6230</v>
      </c>
      <c r="E4" s="69" t="s">
        <v>4913</v>
      </c>
    </row>
    <row r="5" spans="1:5">
      <c r="A5" t="s">
        <v>62</v>
      </c>
      <c r="B5" t="s">
        <v>6482</v>
      </c>
      <c r="C5" t="s">
        <v>6478</v>
      </c>
      <c r="D5" s="69" t="s">
        <v>6230</v>
      </c>
      <c r="E5" s="69" t="s">
        <v>6411</v>
      </c>
    </row>
    <row r="6" spans="1:5">
      <c r="A6" t="s">
        <v>62</v>
      </c>
      <c r="B6" t="s">
        <v>6488</v>
      </c>
      <c r="C6" t="s">
        <v>3928</v>
      </c>
      <c r="D6" s="69" t="s">
        <v>6230</v>
      </c>
      <c r="E6" s="69" t="s">
        <v>6230</v>
      </c>
    </row>
    <row r="7" spans="1:5">
      <c r="A7" t="s">
        <v>62</v>
      </c>
      <c r="B7" t="s">
        <v>6494</v>
      </c>
      <c r="C7" t="s">
        <v>6492</v>
      </c>
      <c r="D7" s="69" t="s">
        <v>6305</v>
      </c>
      <c r="E7" s="69" t="s">
        <v>6398</v>
      </c>
    </row>
    <row r="8" spans="1:5">
      <c r="A8" t="s">
        <v>62</v>
      </c>
      <c r="B8" t="s">
        <v>3925</v>
      </c>
      <c r="C8" t="s">
        <v>3136</v>
      </c>
      <c r="D8" s="69" t="s">
        <v>6230</v>
      </c>
      <c r="E8" s="69" t="s">
        <v>6230</v>
      </c>
    </row>
    <row r="9" spans="1:5">
      <c r="A9" t="s">
        <v>66</v>
      </c>
      <c r="B9" t="s">
        <v>6526</v>
      </c>
      <c r="C9" t="s">
        <v>2933</v>
      </c>
      <c r="D9" s="69" t="s">
        <v>6230</v>
      </c>
      <c r="E9" s="69" t="s">
        <v>6398</v>
      </c>
    </row>
    <row r="10" spans="1:5">
      <c r="A10" t="s">
        <v>66</v>
      </c>
      <c r="B10" t="s">
        <v>6941</v>
      </c>
      <c r="C10" t="s">
        <v>3986</v>
      </c>
      <c r="D10" s="69" t="s">
        <v>6230</v>
      </c>
      <c r="E10" s="69" t="s">
        <v>6398</v>
      </c>
    </row>
    <row r="11" spans="1:5">
      <c r="A11" t="s">
        <v>70</v>
      </c>
      <c r="B11" t="s">
        <v>6545</v>
      </c>
      <c r="C11" t="s">
        <v>2933</v>
      </c>
      <c r="D11" s="69" t="s">
        <v>6230</v>
      </c>
      <c r="E11" s="69" t="s">
        <v>6230</v>
      </c>
    </row>
    <row r="12" spans="1:5">
      <c r="A12" t="s">
        <v>70</v>
      </c>
      <c r="B12" t="s">
        <v>6942</v>
      </c>
      <c r="C12" t="s">
        <v>2933</v>
      </c>
      <c r="D12" s="69" t="s">
        <v>6297</v>
      </c>
      <c r="E12" s="69" t="s">
        <v>4913</v>
      </c>
    </row>
    <row r="13" spans="1:5">
      <c r="A13" t="s">
        <v>70</v>
      </c>
      <c r="B13" t="s">
        <v>6554</v>
      </c>
      <c r="C13" t="s">
        <v>2933</v>
      </c>
      <c r="D13" s="69" t="s">
        <v>6230</v>
      </c>
      <c r="E13" s="69" t="s">
        <v>6230</v>
      </c>
    </row>
    <row r="14" spans="1:5">
      <c r="A14" t="s">
        <v>70</v>
      </c>
      <c r="B14" t="s">
        <v>6560</v>
      </c>
      <c r="C14" t="s">
        <v>2933</v>
      </c>
      <c r="D14" s="69" t="s">
        <v>6230</v>
      </c>
      <c r="E14" s="69" t="s">
        <v>6398</v>
      </c>
    </row>
    <row r="15" spans="1:5">
      <c r="A15" t="s">
        <v>70</v>
      </c>
      <c r="B15" t="s">
        <v>6943</v>
      </c>
      <c r="C15" t="s">
        <v>6568</v>
      </c>
      <c r="D15" s="69" t="s">
        <v>6230</v>
      </c>
      <c r="E15" s="69" t="s">
        <v>6398</v>
      </c>
    </row>
    <row r="16" spans="1:5">
      <c r="A16" t="s">
        <v>70</v>
      </c>
      <c r="B16" t="s">
        <v>6567</v>
      </c>
      <c r="C16" t="s">
        <v>6568</v>
      </c>
      <c r="D16" s="69" t="s">
        <v>6230</v>
      </c>
      <c r="E16" s="69" t="s">
        <v>6398</v>
      </c>
    </row>
    <row r="17" spans="1:5">
      <c r="A17" t="s">
        <v>70</v>
      </c>
      <c r="B17" t="s">
        <v>6572</v>
      </c>
      <c r="C17" t="s">
        <v>6573</v>
      </c>
      <c r="D17" s="69" t="s">
        <v>6230</v>
      </c>
      <c r="E17" s="69" t="s">
        <v>6230</v>
      </c>
    </row>
    <row r="18" spans="1:5">
      <c r="A18" t="s">
        <v>70</v>
      </c>
      <c r="B18" t="s">
        <v>6589</v>
      </c>
      <c r="C18" t="s">
        <v>6590</v>
      </c>
      <c r="D18" s="69" t="s">
        <v>6230</v>
      </c>
      <c r="E18" s="69" t="s">
        <v>6398</v>
      </c>
    </row>
    <row r="19" spans="1:5">
      <c r="A19" t="s">
        <v>70</v>
      </c>
      <c r="B19" t="s">
        <v>6944</v>
      </c>
      <c r="C19" t="s">
        <v>6590</v>
      </c>
      <c r="D19" s="69" t="s">
        <v>6230</v>
      </c>
      <c r="E19" s="69" t="s">
        <v>6398</v>
      </c>
    </row>
    <row r="20" spans="1:5">
      <c r="A20" t="s">
        <v>70</v>
      </c>
      <c r="B20" t="s">
        <v>6595</v>
      </c>
      <c r="C20" t="s">
        <v>6596</v>
      </c>
      <c r="D20" s="69" t="s">
        <v>6230</v>
      </c>
      <c r="E20" s="69" t="s">
        <v>6230</v>
      </c>
    </row>
    <row r="21" spans="1:5">
      <c r="A21" t="s">
        <v>70</v>
      </c>
      <c r="B21" t="s">
        <v>6945</v>
      </c>
      <c r="C21" t="s">
        <v>6596</v>
      </c>
      <c r="D21" s="69" t="s">
        <v>6230</v>
      </c>
      <c r="E21" s="69" t="s">
        <v>6398</v>
      </c>
    </row>
    <row r="22" spans="1:5">
      <c r="A22" t="s">
        <v>70</v>
      </c>
      <c r="B22" t="s">
        <v>6597</v>
      </c>
      <c r="C22" t="s">
        <v>6596</v>
      </c>
      <c r="D22" s="69" t="s">
        <v>6230</v>
      </c>
      <c r="E22" s="69" t="s">
        <v>6398</v>
      </c>
    </row>
    <row r="23" spans="1:5">
      <c r="A23" t="s">
        <v>70</v>
      </c>
      <c r="B23" t="s">
        <v>6598</v>
      </c>
      <c r="C23" t="s">
        <v>6599</v>
      </c>
      <c r="D23" s="69" t="s">
        <v>6230</v>
      </c>
      <c r="E23" s="69" t="s">
        <v>6230</v>
      </c>
    </row>
    <row r="24" spans="1:5">
      <c r="A24" t="s">
        <v>70</v>
      </c>
      <c r="B24" t="s">
        <v>6946</v>
      </c>
      <c r="C24" t="s">
        <v>6599</v>
      </c>
      <c r="D24" s="69" t="s">
        <v>6297</v>
      </c>
      <c r="E24" s="69" t="s">
        <v>6398</v>
      </c>
    </row>
    <row r="25" spans="1:5">
      <c r="A25" t="s">
        <v>71</v>
      </c>
      <c r="B25" t="s">
        <v>6632</v>
      </c>
      <c r="C25" t="s">
        <v>2933</v>
      </c>
      <c r="D25" s="69" t="s">
        <v>6230</v>
      </c>
      <c r="E25" s="69" t="s">
        <v>6230</v>
      </c>
    </row>
    <row r="26" spans="1:5">
      <c r="A26" t="s">
        <v>71</v>
      </c>
      <c r="B26" t="s">
        <v>6635</v>
      </c>
      <c r="C26" t="s">
        <v>2933</v>
      </c>
      <c r="D26" s="69" t="s">
        <v>6230</v>
      </c>
      <c r="E26" s="69" t="s">
        <v>4913</v>
      </c>
    </row>
    <row r="27" spans="1:5">
      <c r="A27" t="s">
        <v>71</v>
      </c>
      <c r="B27" t="s">
        <v>6636</v>
      </c>
      <c r="C27" t="s">
        <v>2933</v>
      </c>
      <c r="D27" s="69" t="s">
        <v>6230</v>
      </c>
      <c r="E27" s="69" t="s">
        <v>6398</v>
      </c>
    </row>
    <row r="28" spans="1:5">
      <c r="A28" t="s">
        <v>71</v>
      </c>
      <c r="B28" t="s">
        <v>6646</v>
      </c>
      <c r="C28" t="s">
        <v>2933</v>
      </c>
      <c r="D28" s="69" t="s">
        <v>6230</v>
      </c>
      <c r="E28" s="69" t="s">
        <v>6398</v>
      </c>
    </row>
    <row r="29" spans="1:5">
      <c r="A29" t="s">
        <v>71</v>
      </c>
      <c r="B29" t="s">
        <v>6670</v>
      </c>
      <c r="C29" t="s">
        <v>3273</v>
      </c>
      <c r="D29" s="69" t="s">
        <v>6297</v>
      </c>
      <c r="E29" s="69" t="s">
        <v>6398</v>
      </c>
    </row>
    <row r="30" spans="1:5">
      <c r="A30" t="s">
        <v>73</v>
      </c>
      <c r="B30" t="s">
        <v>6739</v>
      </c>
      <c r="C30" t="s">
        <v>3986</v>
      </c>
      <c r="D30" s="69" t="s">
        <v>6230</v>
      </c>
      <c r="E30" s="69" t="s">
        <v>4913</v>
      </c>
    </row>
    <row r="31" spans="1:5">
      <c r="A31" t="s">
        <v>73</v>
      </c>
      <c r="B31" t="s">
        <v>6749</v>
      </c>
      <c r="C31" t="s">
        <v>3273</v>
      </c>
      <c r="D31" s="69" t="s">
        <v>6230</v>
      </c>
      <c r="E31" s="69" t="s">
        <v>6398</v>
      </c>
    </row>
    <row r="32" spans="1:5">
      <c r="A32" t="s">
        <v>73</v>
      </c>
      <c r="B32" t="s">
        <v>6762</v>
      </c>
      <c r="C32" t="s">
        <v>6444</v>
      </c>
      <c r="D32" s="69" t="s">
        <v>6230</v>
      </c>
      <c r="E32" s="69" t="s">
        <v>4913</v>
      </c>
    </row>
    <row r="33" spans="1:5">
      <c r="A33" t="s">
        <v>73</v>
      </c>
      <c r="B33" t="s">
        <v>3229</v>
      </c>
      <c r="C33" t="s">
        <v>6444</v>
      </c>
      <c r="D33" s="69" t="s">
        <v>6230</v>
      </c>
      <c r="E33" s="69" t="s">
        <v>6402</v>
      </c>
    </row>
    <row r="34" spans="1:5">
      <c r="A34" t="s">
        <v>73</v>
      </c>
      <c r="B34" t="s">
        <v>6947</v>
      </c>
      <c r="C34" t="s">
        <v>6444</v>
      </c>
      <c r="D34" s="69" t="s">
        <v>6297</v>
      </c>
      <c r="E34" s="69" t="s">
        <v>6398</v>
      </c>
    </row>
    <row r="35" spans="1:5">
      <c r="A35" t="s">
        <v>73</v>
      </c>
      <c r="B35" t="s">
        <v>6948</v>
      </c>
      <c r="C35" t="s">
        <v>3224</v>
      </c>
      <c r="D35" s="69" t="s">
        <v>6230</v>
      </c>
      <c r="E35" s="69" t="s">
        <v>6230</v>
      </c>
    </row>
    <row r="36" spans="1:5">
      <c r="A36" t="s">
        <v>79</v>
      </c>
      <c r="B36" t="s">
        <v>6769</v>
      </c>
      <c r="C36" t="s">
        <v>2933</v>
      </c>
      <c r="D36" s="69" t="s">
        <v>6230</v>
      </c>
      <c r="E36" s="69" t="s">
        <v>6398</v>
      </c>
    </row>
    <row r="37" spans="1:5">
      <c r="A37" t="s">
        <v>79</v>
      </c>
      <c r="B37" t="s">
        <v>6807</v>
      </c>
      <c r="C37" t="s">
        <v>3329</v>
      </c>
      <c r="D37" s="69" t="s">
        <v>6299</v>
      </c>
      <c r="E37" s="69" t="s">
        <v>6411</v>
      </c>
    </row>
    <row r="38" spans="1:5">
      <c r="A38" t="s">
        <v>79</v>
      </c>
      <c r="B38" t="s">
        <v>6813</v>
      </c>
      <c r="C38" t="s">
        <v>6444</v>
      </c>
      <c r="D38" s="69" t="s">
        <v>6299</v>
      </c>
      <c r="E38" s="69" t="s">
        <v>6411</v>
      </c>
    </row>
    <row r="39" spans="1:5">
      <c r="A39" t="s">
        <v>79</v>
      </c>
      <c r="B39" t="s">
        <v>6814</v>
      </c>
      <c r="C39" t="s">
        <v>6444</v>
      </c>
      <c r="D39" s="69" t="s">
        <v>6230</v>
      </c>
      <c r="E39" s="69" t="s">
        <v>6398</v>
      </c>
    </row>
    <row r="40" spans="1:5">
      <c r="A40" t="s">
        <v>98</v>
      </c>
      <c r="B40" t="s">
        <v>6839</v>
      </c>
      <c r="C40" t="s">
        <v>2933</v>
      </c>
      <c r="D40" s="69" t="s">
        <v>6230</v>
      </c>
      <c r="E40" s="69" t="s">
        <v>6398</v>
      </c>
    </row>
    <row r="41" spans="1:5">
      <c r="A41" t="s">
        <v>98</v>
      </c>
      <c r="B41" t="s">
        <v>6872</v>
      </c>
      <c r="C41" t="s">
        <v>3273</v>
      </c>
      <c r="D41" s="69" t="s">
        <v>6230</v>
      </c>
      <c r="E41" s="69" t="s">
        <v>4913</v>
      </c>
    </row>
    <row r="42" spans="1:5">
      <c r="A42" t="s">
        <v>98</v>
      </c>
      <c r="B42" t="s">
        <v>6911</v>
      </c>
      <c r="C42" t="s">
        <v>6907</v>
      </c>
      <c r="D42" s="69" t="s">
        <v>6230</v>
      </c>
      <c r="E42" s="69" t="s">
        <v>6398</v>
      </c>
    </row>
    <row r="43" spans="1:5">
      <c r="A43" t="s">
        <v>98</v>
      </c>
      <c r="B43" t="s">
        <v>6917</v>
      </c>
      <c r="C43" t="s">
        <v>6916</v>
      </c>
      <c r="D43" s="69" t="s">
        <v>6230</v>
      </c>
      <c r="E43" s="69" t="s">
        <v>6402</v>
      </c>
    </row>
    <row r="44" spans="1:5">
      <c r="A44" t="s">
        <v>98</v>
      </c>
      <c r="B44" t="s">
        <v>6923</v>
      </c>
      <c r="C44" t="s">
        <v>6921</v>
      </c>
      <c r="D44" s="69" t="s">
        <v>6230</v>
      </c>
      <c r="E44" s="69" t="s">
        <v>6398</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2026-09-14T15:02:36Z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