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60" documentId="8_{9058C769-37DB-4D75-B77A-5C1D47EA4B73}" xr6:coauthVersionLast="47" xr6:coauthVersionMax="47" xr10:uidLastSave="{F79A3CEC-051A-4626-8961-D01A07FBBC6D}"/>
  <bookViews>
    <workbookView minimized="1" xWindow="12140" yWindow="340" windowWidth="7400" windowHeight="11790" tabRatio="500" firstSheet="22" activeTab="22"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42" i="21" l="1"/>
  <c r="O242" i="21"/>
  <c r="K242" i="21"/>
  <c r="B242" i="21"/>
  <c r="K238" i="21"/>
  <c r="O238" i="21"/>
  <c r="R238" i="21"/>
  <c r="B239" i="21"/>
  <c r="K239" i="21"/>
  <c r="O239" i="21"/>
  <c r="R239" i="21"/>
  <c r="T239" i="21"/>
  <c r="B240" i="21"/>
  <c r="K240" i="21"/>
  <c r="O240" i="21"/>
  <c r="R240" i="21"/>
  <c r="B241" i="21"/>
  <c r="K241" i="21"/>
  <c r="O241" i="21"/>
  <c r="R241" i="21"/>
  <c r="B243" i="21"/>
  <c r="K243" i="21"/>
  <c r="O243" i="21"/>
  <c r="R243" i="21"/>
  <c r="B244" i="21"/>
  <c r="K244" i="21"/>
  <c r="O244" i="21"/>
  <c r="R244" i="21"/>
  <c r="B245" i="21"/>
  <c r="K245" i="21"/>
  <c r="O245" i="21"/>
  <c r="R245" i="21"/>
  <c r="B246" i="21"/>
  <c r="K246" i="21"/>
  <c r="O246" i="21"/>
  <c r="R246" i="21"/>
  <c r="B247" i="21"/>
  <c r="K247" i="21"/>
  <c r="O247" i="21"/>
  <c r="R247" i="21"/>
  <c r="E231" i="2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<sst xmlns="http://schemas.openxmlformats.org/spreadsheetml/2006/main" count="102279" uniqueCount="7053">
  <si>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</si>
  <si>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</si>
  <si>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</si>
  <si>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</si>
  <si>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</si>
  <si>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</si>
  <si>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</si>
  <si>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</si>
  <si>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</si>
  <si>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</si>
  <si>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</si>
  <si>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</si>
  <si>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</si>
  <si>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</si>
  <si>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</si>
  <si>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</si>
  <si>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</si>
  <si>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</si>
  <si>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</si>
  <si>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</si>
  <si>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</si>
  <si>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</si>
  <si>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</si>
  <si>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</si>
  <si>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</si>
  <si>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</si>
  <si>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</si>
  <si>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</si>
  <si>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</si>
  <si>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</si>
  <si>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</si>
  <si>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</si>
  <si>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</si>
  <si>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</si>
  <si>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</si>
  <si>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</si>
  <si>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</si>
  <si>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</si>
  <si>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</si>
  <si>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</si>
  <si>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</si>
  <si>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</si>
  <si>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</si>
  <si>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</si>
  <si>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</si>
  <si>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</si>
  <si>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</si>
  <si>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</si>
  <si>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</si>
  <si>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</si>
  <si>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</si>
  <si>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</si>
  <si>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</si>
  <si>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</si>
  <si>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</si>
  <si>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</si>
  <si>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</si>
  <si>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</si>
  <si>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</si>
  <si>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</si>
  <si>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</si>
  <si>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</si>
  <si>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</si>
  <si>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</si>
  <si>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</si>
  <si>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</si>
  <si>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</si>
  <si>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</si>
  <si>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</si>
  <si>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</si>
  <si>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</si>
  <si>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</si>
  <si>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</si>
  <si>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</si>
  <si>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</si>
  <si>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</si>
  <si>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</si>
  <si>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</si>
  <si>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</si>
  <si>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</si>
  <si>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</si>
  <si>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</si>
  <si>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</si>
  <si>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</si>
  <si>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</si>
  <si>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</si>
  <si>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</si>
  <si>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</si>
  <si>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</si>
  <si>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</si>
  <si>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</si>
  <si>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</si>
  <si>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</si>
  <si>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</si>
  <si>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</si>
  <si>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</si>
  <si>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</si>
  <si>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</si>
  <si>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</si>
  <si>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</si>
  <si>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</si>
  <si>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</si>
  <si>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</si>
  <si>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</si>
  <si>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</si>
  <si>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</si>
  <si>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</si>
  <si>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</si>
  <si>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</si>
  <si>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</si>
  <si>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</si>
  <si>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</si>
  <si>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</si>
  <si>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</si>
  <si>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</si>
  <si>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</si>
  <si>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</si>
  <si>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</si>
  <si>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</si>
  <si>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</si>
  <si>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</si>
  <si>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</si>
  <si>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</si>
  <si>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</si>
  <si>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</si>
  <si>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</si>
  <si>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</si>
  <si>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</si>
  <si>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</si>
  <si>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</si>
  <si>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</si>
  <si>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</si>
  <si>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</si>
  <si>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</si>
  <si>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</si>
  <si>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</si>
  <si>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</si>
  <si>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</si>
  <si>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</si>
  <si>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</si>
  <si>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</si>
  <si>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</si>
  <si>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</si>
  <si>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</si>
  <si>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</si>
  <si>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</si>
  <si>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</si>
  <si>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</si>
  <si>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</si>
  <si>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</si>
  <si>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</si>
  <si>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</si>
  <si>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</si>
  <si>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</si>
  <si>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</si>
  <si>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</si>
  <si>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</si>
  <si>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</si>
  <si>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</si>
  <si>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</si>
  <si>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</si>
  <si>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</si>
  <si>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</si>
  <si>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</si>
  <si>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</si>
  <si>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</si>
  <si>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</si>
  <si>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</si>
  <si>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</si>
  <si>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</si>
  <si>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</si>
  <si>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</si>
  <si>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</si>
  <si>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</si>
  <si>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</si>
  <si>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</si>
  <si>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</si>
  <si>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</si>
  <si>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</si>
  <si>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</si>
  <si>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</si>
  <si>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</si>
  <si>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</si>
  <si>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</si>
  <si>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</si>
  <si>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</si>
  <si>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</si>
  <si>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</si>
  <si>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</si>
  <si>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</si>
  <si>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</si>
  <si>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</si>
  <si>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</si>
  <si>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</si>
  <si>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</si>
  <si>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</si>
  <si>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</si>
  <si>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</si>
  <si>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</si>
  <si>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</si>
  <si>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</si>
  <si>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</si>
  <si>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</si>
  <si>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</si>
  <si>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</si>
  <si>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</si>
  <si>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</si>
  <si>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</si>
  <si>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</si>
  <si>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</si>
  <si>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</si>
  <si>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</si>
  <si>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</si>
  <si>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</si>
  <si>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</si>
  <si>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</si>
  <si>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</si>
  <si>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</si>
  <si>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</si>
  <si>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</si>
  <si>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</si>
  <si>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</si>
  <si>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</si>
  <si>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</si>
  <si>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</si>
  <si>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</si>
  <si>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</si>
  <si>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</si>
  <si>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</si>
  <si>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</si>
  <si>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</si>
  <si>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</si>
  <si>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</si>
  <si>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</si>
  <si>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</si>
  <si>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</si>
  <si>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</si>
  <si>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</si>
  <si>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</si>
  <si>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</si>
  <si>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</si>
  <si>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</si>
  <si>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</si>
  <si>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</si>
  <si>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</si>
  <si>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</si>
  <si>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</si>
  <si>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</si>
  <si>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</si>
  <si>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</si>
  <si>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</si>
  <si>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</si>
  <si>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</si>
  <si>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</si>
  <si>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</si>
  <si>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</si>
  <si>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</si>
  <si>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</si>
  <si>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</si>
  <si>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</si>
  <si>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</si>
  <si>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</si>
  <si>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</si>
  <si>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</si>
  <si>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</si>
  <si>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</si>
  <si>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</si>
  <si>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</si>
  <si>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</si>
  <si>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</si>
  <si>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</si>
  <si>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</si>
  <si>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</si>
  <si>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</si>
  <si>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</si>
  <si>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</si>
  <si>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</si>
  <si>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</si>
  <si>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</si>
  <si>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</si>
  <si>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</si>
  <si>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</si>
  <si>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</si>
  <si>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</si>
  <si>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</si>
  <si>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</si>
  <si>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</si>
  <si>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</si>
  <si>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</si>
  <si>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</si>
  <si>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</si>
  <si>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</si>
  <si>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</si>
  <si>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</si>
  <si>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</si>
  <si>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</si>
  <si>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</si>
  <si>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</si>
  <si>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</si>
  <si>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</si>
  <si>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</si>
  <si>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</si>
  <si>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</si>
  <si>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</si>
  <si>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</si>
  <si>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</si>
  <si>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</si>
  <si>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</si>
  <si>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</si>
  <si>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</si>
  <si>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</si>
  <si>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</si>
  <si>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</si>
  <si>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</si>
  <si>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</si>
  <si>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</si>
  <si>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</si>
  <si>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</si>
  <si>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</si>
  <si>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</si>
  <si>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</si>
  <si>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</si>
  <si>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</si>
  <si>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</si>
  <si>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</si>
  <si>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</si>
  <si>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</si>
  <si>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</si>
  <si>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</si>
  <si>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</si>
  <si>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</si>
  <si>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</si>
  <si>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</si>
  <si>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</si>
  <si>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</si>
  <si>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</si>
  <si>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</si>
  <si>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</si>
  <si>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</si>
  <si>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</si>
  <si>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</si>
  <si>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</si>
  <si>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</si>
  <si>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</si>
  <si>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</si>
  <si>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</si>
  <si>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</si>
  <si>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</si>
  <si>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</si>
  <si>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</si>
  <si>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</si>
  <si>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</si>
  <si>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</si>
  <si>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</si>
  <si>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</si>
  <si>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</si>
  <si>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</si>
  <si>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</si>
  <si>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</si>
  <si>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</si>
  <si>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</si>
  <si>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</si>
  <si>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</si>
  <si>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</si>
  <si>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</si>
  <si>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</si>
  <si>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</si>
  <si>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</si>
  <si>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</si>
  <si>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</si>
  <si>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</si>
  <si>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</si>
  <si>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</si>
  <si>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</si>
  <si>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</si>
  <si>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</si>
  <si>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</si>
  <si>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</si>
  <si>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</si>
  <si>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</si>
  <si>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</si>
  <si>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</si>
  <si>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</si>
  <si>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</si>
  <si>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</si>
  <si>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</si>
  <si>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</si>
  <si>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</si>
  <si>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</si>
  <si>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</si>
  <si>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</si>
  <si>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</si>
  <si>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</si>
  <si>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</si>
  <si>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</si>
  <si>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</si>
  <si>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</si>
  <si>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</si>
  <si>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</si>
  <si>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</si>
  <si>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</si>
  <si>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</si>
  <si>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</si>
  <si>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</si>
  <si>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</si>
  <si>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</si>
  <si>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</si>
  <si>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</si>
  <si>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</si>
  <si>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</si>
  <si>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</si>
  <si>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</si>
  <si>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</si>
  <si>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</si>
  <si>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</si>
  <si>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</si>
  <si>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</si>
  <si>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</si>
  <si>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</si>
  <si>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</si>
  <si>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</si>
  <si>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</si>
  <si>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</si>
  <si>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</si>
  <si>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</si>
  <si>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</si>
  <si>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</si>
  <si>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</si>
  <si>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</si>
  <si>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</si>
  <si>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</si>
  <si>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</si>
  <si>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</si>
  <si>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</si>
  <si>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</si>
  <si>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</si>
  <si>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</si>
  <si>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</si>
  <si>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</si>
  <si>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</si>
  <si>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</si>
  <si>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</si>
  <si>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</si>
  <si>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</si>
  <si>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</si>
  <si>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</si>
  <si>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</si>
  <si>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</si>
  <si>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</si>
  <si>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</si>
  <si>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</si>
  <si>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</si>
  <si>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</si>
  <si>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</si>
  <si>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</si>
  <si>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</si>
  <si>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</si>
  <si>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</si>
  <si>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</si>
  <si>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</si>
  <si>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</si>
  <si>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</si>
  <si>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</si>
  <si>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</si>
  <si>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</si>
  <si>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</si>
  <si>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</si>
  <si>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</si>
  <si>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</si>
  <si>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</si>
  <si>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</si>
  <si>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</si>
  <si>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</si>
  <si>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</si>
  <si>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</si>
  <si>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</si>
  <si>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</si>
  <si>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</si>
  <si>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</si>
  <si>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</si>
  <si>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</si>
  <si>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</si>
  <si>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</si>
  <si>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</si>
  <si>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</si>
  <si>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</si>
  <si>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</si>
  <si>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</si>
  <si>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</si>
  <si>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</si>
  <si>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</si>
  <si>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</si>
  <si>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</si>
  <si>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</si>
  <si>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</si>
  <si>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</si>
  <si>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</si>
  <si>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</si>
  <si>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</si>
  <si>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</si>
  <si>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</si>
  <si>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</si>
  <si>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</si>
  <si>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</si>
  <si>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</si>
  <si>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</si>
  <si>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</si>
  <si>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</si>
  <si>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</si>
  <si>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</si>
  <si>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</si>
  <si>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</si>
  <si>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</si>
  <si>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</si>
  <si>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</si>
  <si>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</si>
  <si>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</si>
  <si>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</si>
  <si>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</si>
  <si>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</si>
  <si>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</si>
  <si>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</si>
  <si>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</si>
  <si>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</si>
  <si>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</si>
  <si>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</si>
  <si>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</si>
  <si>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</si>
  <si>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</si>
  <si>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</si>
  <si>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</si>
  <si>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</si>
  <si>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</si>
  <si>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</si>
  <si>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</si>
  <si>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</si>
  <si>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</si>
  <si>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</si>
  <si>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</si>
  <si>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</si>
  <si>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</si>
  <si>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</si>
  <si>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</si>
  <si>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</si>
  <si>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</si>
  <si>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</si>
  <si>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</si>
  <si>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</si>
  <si>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</si>
  <si>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</si>
  <si>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</si>
  <si>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</si>
  <si>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</si>
  <si>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</si>
  <si>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</si>
  <si>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</si>
  <si>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</si>
  <si>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</si>
  <si>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</si>
  <si>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</si>
  <si>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</si>
  <si>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</si>
  <si>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</si>
  <si>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</si>
  <si>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</si>
  <si>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</si>
  <si>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</si>
  <si>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</si>
  <si>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</si>
  <si>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</si>
  <si>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</si>
  <si>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</si>
  <si>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</si>
  <si>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</si>
  <si>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</si>
  <si>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</si>
  <si>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</si>
  <si>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</si>
  <si>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</si>
  <si>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</si>
  <si>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</si>
  <si>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</si>
  <si>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</si>
  <si>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</si>
  <si>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</si>
  <si>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</si>
  <si>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</si>
  <si>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</si>
  <si>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</si>
  <si>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</si>
  <si>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</si>
  <si>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</si>
  <si>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</si>
  <si>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</si>
  <si>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</si>
  <si>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</si>
  <si>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</si>
  <si>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</si>
  <si>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</si>
  <si>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</si>
  <si>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</si>
  <si>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</si>
  <si>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</si>
  <si>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</si>
  <si>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</si>
  <si>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</si>
  <si>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</si>
  <si>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</si>
  <si>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</si>
  <si>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</si>
  <si>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</si>
  <si>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</si>
  <si>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</si>
  <si>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</si>
  <si>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</si>
  <si>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</si>
  <si>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</si>
  <si>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</si>
  <si>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</si>
  <si>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</si>
  <si>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</si>
  <si>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</si>
  <si>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</si>
  <si>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</si>
  <si>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</si>
  <si>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</si>
  <si>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</si>
  <si>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</si>
  <si>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</si>
  <si>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</si>
  <si>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</si>
  <si>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</si>
  <si>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</si>
  <si>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</si>
  <si>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</si>
  <si>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</si>
  <si>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</si>
  <si>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</si>
  <si>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</si>
  <si>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</si>
  <si>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</si>
  <si>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</si>
  <si>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</si>
  <si>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</si>
  <si>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</si>
  <si>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</si>
  <si>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</si>
  <si>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</si>
  <si>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</si>
  <si>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</si>
  <si>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</si>
  <si>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</si>
  <si>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</si>
  <si>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</si>
  <si>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</si>
  <si>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</si>
  <si>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</si>
  <si>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</si>
  <si>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</si>
  <si>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</si>
  <si>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</si>
  <si>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</si>
  <si>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</si>
  <si>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</si>
  <si>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</si>
  <si>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</si>
  <si>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</si>
  <si>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</si>
  <si>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</si>
  <si>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</si>
  <si>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</si>
  <si>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</si>
  <si>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</si>
  <si>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</si>
  <si>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</si>
  <si>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</si>
  <si>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</si>
  <si>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</si>
  <si>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</si>
  <si>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</si>
  <si>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</si>
  <si>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</si>
  <si>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</si>
  <si>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</si>
  <si>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</si>
  <si>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</si>
  <si>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</si>
  <si>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</si>
  <si>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</si>
  <si>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</si>
  <si>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</si>
  <si>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</si>
  <si>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</si>
  <si>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</si>
  <si>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</si>
  <si>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</si>
  <si>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</si>
  <si>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</si>
  <si>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</si>
  <si>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</si>
  <si>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</si>
  <si>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</si>
  <si>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</si>
  <si>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</si>
  <si>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</si>
  <si>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</si>
  <si>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</si>
  <si>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</si>
  <si>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</si>
  <si>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</si>
  <si>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</si>
  <si>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</si>
  <si>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</si>
  <si>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</si>
  <si>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</si>
  <si>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</si>
  <si>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</si>
  <si>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</si>
  <si>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</si>
  <si>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</si>
  <si>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</si>
  <si>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</si>
  <si>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</si>
  <si>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</si>
  <si>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</si>
  <si>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</si>
  <si>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</si>
  <si>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</si>
  <si>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</si>
  <si>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</si>
  <si>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</si>
  <si>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</si>
  <si>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</si>
  <si>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</si>
  <si>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</si>
  <si>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</si>
  <si>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</si>
  <si>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</si>
  <si>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</si>
  <si>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</si>
  <si>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</si>
  <si>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</si>
  <si>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</si>
  <si>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</si>
  <si>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</si>
  <si>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</si>
  <si>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</si>
  <si>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</si>
  <si>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</si>
  <si>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</si>
  <si>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</si>
  <si>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</si>
  <si>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</si>
  <si>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</si>
  <si>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</si>
  <si>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</si>
  <si>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</si>
  <si>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</si>
  <si>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</si>
  <si>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</si>
  <si>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</si>
  <si>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</si>
  <si>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</si>
  <si>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</si>
  <si>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</si>
  <si>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</si>
  <si>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</si>
  <si>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</si>
  <si>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</si>
  <si>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</si>
  <si>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</si>
  <si>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</si>
  <si>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</si>
  <si>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</si>
  <si>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</si>
  <si>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</si>
  <si>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</si>
  <si>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</si>
  <si>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</si>
  <si>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</si>
  <si>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</si>
  <si>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</si>
  <si>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</si>
  <si>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</si>
  <si>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</si>
  <si>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</si>
  <si>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</si>
  <si>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</si>
  <si>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</si>
  <si>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</si>
  <si>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</si>
  <si>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</si>
  <si>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</si>
  <si>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</si>
  <si>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</si>
  <si>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</si>
  <si>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</si>
  <si>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</si>
  <si>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</si>
  <si>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</si>
  <si>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</si>
  <si>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</si>
  <si>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</si>
  <si>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</si>
  <si>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</si>
  <si>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</si>
  <si>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</si>
  <si>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</si>
  <si>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</si>
  <si>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</si>
  <si>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</si>
  <si>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</si>
  <si>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</si>
  <si>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</si>
  <si>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</si>
  <si>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</si>
  <si>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</si>
  <si>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</si>
  <si>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</si>
  <si>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</si>
  <si>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</si>
  <si>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</si>
  <si>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</si>
  <si>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</si>
  <si>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</si>
  <si>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</si>
  <si>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</si>
  <si>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</si>
  <si>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</si>
  <si>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</si>
  <si>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</si>
  <si>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</si>
  <si>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</si>
  <si>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</si>
  <si>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</si>
  <si>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</si>
  <si>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</si>
  <si>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</si>
  <si>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</si>
  <si>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</si>
  <si>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</si>
  <si>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</si>
  <si>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</si>
  <si>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</si>
  <si>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</si>
  <si>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</si>
  <si>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</si>
  <si>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</si>
  <si>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</si>
  <si>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</si>
  <si>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</si>
  <si>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</si>
  <si>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</si>
  <si>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</si>
  <si>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</si>
  <si>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</si>
  <si>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</si>
  <si>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</si>
  <si>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</si>
  <si>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</si>
  <si>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</si>
  <si>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</si>
  <si>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</si>
  <si>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</si>
  <si>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</si>
  <si>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</si>
  <si>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</si>
  <si>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</si>
  <si>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</si>
  <si>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</si>
  <si>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</si>
  <si>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</si>
  <si>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</si>
  <si>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</si>
  <si>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</si>
  <si>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</si>
  <si>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</si>
  <si>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</si>
  <si>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</si>
  <si>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</si>
  <si>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</si>
  <si>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</si>
  <si>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</si>
  <si>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</si>
  <si>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</si>
  <si>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</si>
  <si>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</si>
  <si>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</si>
  <si>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</si>
  <si>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</si>
  <si>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</si>
  <si>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</si>
  <si>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</si>
  <si>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</si>
  <si>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</si>
  <si>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</si>
  <si>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</si>
  <si>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</si>
  <si>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</si>
  <si>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</si>
  <si>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</si>
  <si>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</si>
  <si>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</si>
  <si>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</si>
  <si>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</si>
  <si>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</si>
  <si>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</si>
  <si>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</si>
  <si>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</si>
  <si>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</si>
  <si>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</si>
  <si>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</si>
  <si>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</si>
  <si>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</si>
  <si>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</si>
  <si>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</si>
  <si>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</si>
  <si>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</si>
  <si>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</si>
  <si>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</si>
  <si>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</si>
  <si>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</si>
  <si>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</si>
  <si>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</si>
  <si>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</si>
  <si>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</si>
  <si>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</si>
  <si>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</si>
  <si>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</si>
  <si>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</si>
  <si>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</si>
  <si>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</si>
  <si>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</si>
  <si>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</si>
  <si>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</si>
  <si>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</si>
  <si>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</si>
  <si>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</si>
  <si>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</si>
  <si>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</si>
  <si>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</si>
  <si>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</si>
  <si>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</si>
  <si>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</si>
  <si>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</si>
  <si>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</si>
  <si>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</si>
  <si>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</si>
  <si>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</si>
  <si>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</si>
  <si>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</si>
  <si>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</si>
  <si>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</si>
  <si>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</si>
  <si>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</si>
  <si>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</si>
  <si>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</si>
  <si>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</si>
  <si>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</si>
  <si>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</si>
  <si>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</si>
  <si>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</si>
  <si>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</si>
  <si>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</si>
  <si>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</si>
  <si>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</si>
  <si>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</si>
  <si>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</si>
  <si>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</si>
  <si>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</si>
  <si>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</si>
  <si>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</si>
  <si>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</si>
  <si>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</si>
  <si>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</si>
  <si>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</si>
  <si>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</si>
  <si>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</si>
  <si>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</si>
  <si>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</si>
  <si>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</si>
  <si>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</si>
  <si>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</si>
  <si>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</si>
  <si>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</si>
  <si>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</si>
  <si>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</si>
  <si>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</si>
  <si>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</si>
  <si>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</si>
  <si>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</si>
  <si>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</si>
  <si>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</si>
  <si>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</si>
  <si>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</si>
  <si>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</si>
  <si>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</si>
  <si>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</si>
  <si>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</si>
  <si>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</si>
  <si>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</si>
  <si>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</si>
  <si>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</si>
  <si>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</si>
  <si>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</si>
  <si>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</si>
  <si>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</si>
  <si>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</si>
  <si>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</si>
  <si>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</si>
  <si>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</si>
  <si>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</si>
  <si>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</si>
  <si>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</si>
  <si>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</si>
  <si>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</si>
  <si>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</si>
  <si>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</si>
  <si>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</si>
  <si>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</si>
  <si>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</si>
  <si>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</si>
  <si>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</si>
  <si>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</si>
  <si>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</si>
  <si>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</si>
  <si>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</si>
  <si>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</si>
  <si>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</si>
  <si>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</si>
  <si>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</si>
  <si>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</si>
  <si>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</si>
  <si>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</si>
  <si>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</si>
  <si>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</si>
  <si>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</si>
  <si>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</si>
  <si>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</si>
  <si>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</si>
  <si>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</si>
  <si>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</si>
  <si>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</si>
  <si>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</si>
  <si>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</si>
  <si>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</si>
  <si>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</si>
  <si>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</si>
  <si>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</si>
  <si>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</si>
  <si>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</si>
  <si>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</si>
  <si>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</si>
  <si>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</si>
  <si>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</si>
  <si>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</si>
  <si>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</si>
  <si>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</si>
  <si>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</si>
  <si>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</si>
  <si>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</si>
  <si>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</si>
  <si>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</si>
  <si>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</si>
  <si>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</si>
  <si>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</si>
  <si>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</si>
  <si>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</si>
  <si>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</si>
  <si>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</si>
  <si>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</si>
  <si>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</si>
  <si>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</si>
  <si>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</si>
  <si>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</si>
  <si>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</si>
  <si>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</si>
  <si>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</si>
  <si>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</si>
  <si>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</si>
  <si>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</si>
  <si>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</si>
  <si>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</si>
  <si>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</si>
  <si>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</si>
  <si>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</si>
  <si>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</si>
  <si>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</si>
  <si>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</si>
  <si>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</si>
  <si>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</si>
  <si>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</si>
  <si>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</si>
  <si>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</si>
  <si>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</si>
  <si>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</si>
  <si>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</si>
  <si>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</si>
  <si>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</si>
  <si>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</si>
  <si>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</si>
  <si>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</si>
  <si>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</si>
  <si>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</si>
  <si>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</si>
  <si>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</si>
  <si>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</si>
  <si>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</si>
  <si>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</si>
  <si>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</si>
  <si>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</si>
  <si>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</si>
  <si>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</si>
  <si>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</si>
  <si>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</si>
  <si>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</si>
  <si>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</si>
  <si>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</si>
  <si>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</si>
  <si>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</si>
  <si>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</si>
  <si>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</si>
  <si>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</si>
  <si>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</si>
  <si>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</si>
  <si>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</si>
  <si>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</si>
  <si>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</si>
  <si>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</si>
  <si>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</si>
  <si>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</si>
  <si>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</si>
  <si>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</si>
  <si>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</si>
  <si>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</si>
  <si>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</si>
  <si>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</si>
  <si>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</si>
  <si>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</si>
  <si>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</si>
  <si>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</si>
  <si>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</si>
  <si>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</si>
  <si>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</si>
  <si>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</si>
  <si>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</si>
  <si>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</si>
  <si>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</si>
  <si>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</si>
  <si>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</si>
  <si>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</si>
  <si>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</si>
  <si>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</si>
  <si>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</si>
  <si>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</si>
  <si>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</si>
  <si>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</si>
  <si>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</si>
  <si>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</si>
  <si>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</si>
  <si>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</si>
  <si>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</si>
  <si>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</si>
  <si>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</si>
  <si>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</si>
  <si>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</si>
  <si>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</si>
  <si>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</si>
  <si>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</si>
  <si>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</si>
  <si>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</si>
  <si>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</si>
  <si>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</si>
  <si>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</si>
  <si>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</si>
  <si>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</si>
  <si>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</si>
  <si>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</si>
  <si>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</si>
  <si>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</si>
  <si>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</si>
  <si>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</si>
  <si>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</si>
  <si>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</si>
  <si>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</si>
  <si>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</si>
  <si>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</si>
  <si>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</si>
  <si>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</si>
  <si>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</si>
  <si>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</si>
  <si>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</si>
  <si>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</si>
  <si>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</si>
  <si>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</si>
  <si>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</si>
  <si>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</si>
  <si>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</si>
  <si>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</si>
  <si>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</si>
  <si>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</si>
  <si>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</si>
  <si>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</si>
  <si>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</si>
  <si>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</si>
  <si>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</si>
  <si>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</si>
  <si>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</si>
  <si>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</si>
  <si>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</si>
  <si>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</si>
  <si>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</si>
  <si>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</si>
  <si>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</si>
  <si>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</si>
  <si>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</si>
  <si>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</si>
  <si>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</si>
  <si>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</si>
  <si>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</si>
  <si>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</si>
  <si>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</si>
  <si>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</si>
  <si>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</si>
  <si>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</si>
  <si>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</si>
  <si>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</si>
  <si>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</si>
  <si>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</si>
  <si>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</si>
  <si>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</si>
  <si>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</si>
  <si>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</si>
  <si>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</si>
  <si>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</si>
  <si>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</si>
  <si>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</si>
  <si>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</si>
  <si>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</si>
  <si>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</si>
  <si>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</si>
  <si>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</si>
  <si>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</si>
  <si>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</si>
  <si>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</si>
  <si>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</si>
  <si>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</si>
  <si>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</si>
  <si>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</si>
  <si>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</si>
  <si>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</si>
  <si>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</si>
  <si>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</si>
  <si>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</si>
  <si>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</si>
  <si>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</si>
  <si>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</si>
  <si>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</si>
  <si>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</si>
  <si>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</si>
  <si>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</si>
  <si>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</si>
  <si>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</si>
  <si>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</si>
  <si>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</si>
  <si>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</si>
  <si>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</si>
  <si>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</si>
  <si>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</si>
  <si>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</si>
  <si>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</si>
  <si>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</si>
  <si>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</si>
  <si>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</si>
  <si>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</si>
  <si>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</si>
  <si>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</si>
  <si>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</si>
  <si>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</si>
  <si>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</si>
  <si>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</si>
  <si>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</si>
  <si>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</si>
  <si>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</si>
  <si>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</si>
  <si>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</si>
  <si>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</si>
  <si>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</si>
  <si>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</si>
  <si>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</si>
  <si>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</si>
  <si>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</si>
  <si>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</si>
  <si>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</si>
  <si>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</si>
  <si>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</si>
  <si>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</si>
  <si>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</si>
  <si>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</si>
  <si>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</si>
  <si>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</si>
  <si>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</si>
  <si>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</si>
  <si>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</si>
  <si>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</si>
  <si>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</si>
  <si>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</si>
  <si>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</si>
  <si>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</si>
  <si>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</si>
  <si>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</si>
  <si>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</si>
  <si>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</si>
  <si>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</si>
  <si>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</si>
  <si>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</si>
  <si>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</si>
  <si>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</si>
  <si>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</si>
  <si>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</si>
  <si>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</si>
  <si>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</si>
  <si>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</si>
  <si>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</si>
  <si>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</si>
  <si>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</si>
  <si>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</si>
  <si>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</si>
  <si>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</si>
  <si>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</si>
  <si>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</si>
  <si>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</si>
  <si>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</si>
  <si>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</si>
  <si>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</si>
  <si>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</si>
  <si>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</si>
  <si>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</si>
  <si>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</si>
  <si>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</si>
  <si>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</si>
  <si>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</si>
  <si>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</si>
  <si>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</si>
  <si>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</si>
  <si>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</si>
  <si>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</si>
  <si>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</si>
  <si>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</si>
  <si>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</si>
  <si>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</si>
  <si>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</si>
  <si>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</si>
  <si>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</si>
  <si>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</si>
  <si>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</si>
  <si>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</si>
  <si>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</si>
  <si>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</si>
  <si>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</si>
  <si>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</si>
  <si>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</si>
  <si>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</si>
  <si>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</si>
  <si>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</si>
  <si>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</si>
  <si>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</si>
  <si>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</si>
  <si>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</si>
  <si>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</si>
  <si>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</si>
  <si>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</si>
  <si>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</si>
  <si>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</si>
  <si>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</si>
  <si>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</si>
  <si>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</si>
  <si>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</si>
  <si>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</si>
  <si>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</si>
  <si>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</si>
  <si>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</si>
  <si>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</si>
  <si>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</si>
  <si>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</si>
  <si>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</si>
  <si>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</si>
  <si>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</si>
  <si>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</si>
  <si>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</si>
  <si>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</si>
  <si>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</si>
  <si>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</si>
  <si>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</si>
  <si>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</si>
  <si>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</si>
  <si>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</si>
  <si>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</si>
  <si>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</si>
  <si>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</si>
  <si>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</si>
  <si>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</si>
  <si>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</si>
  <si>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</si>
  <si>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</si>
  <si>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</si>
  <si>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</si>
  <si>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</si>
  <si>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</si>
  <si>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</si>
  <si>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</si>
  <si>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</si>
  <si>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</si>
  <si>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</si>
  <si>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</si>
  <si>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</si>
  <si>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</si>
  <si>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</si>
  <si>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</si>
  <si>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</si>
  <si>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</si>
  <si>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</si>
  <si>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</si>
  <si>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</si>
  <si>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</si>
  <si>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</si>
  <si>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</si>
  <si>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</si>
  <si>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</si>
  <si>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</si>
  <si>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</si>
  <si>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</si>
  <si>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</si>
  <si>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</si>
  <si>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</si>
  <si>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</si>
  <si>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</si>
  <si>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</si>
  <si>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</si>
  <si>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</si>
  <si>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</si>
  <si>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</si>
  <si>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</si>
  <si>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</si>
  <si>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</si>
  <si>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</si>
  <si>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</si>
  <si>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</si>
  <si>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</si>
  <si>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</si>
  <si>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</si>
  <si>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</si>
  <si>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</si>
  <si>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</si>
  <si>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</si>
  <si>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</si>
  <si>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</si>
  <si>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</si>
  <si>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</si>
  <si>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</si>
  <si>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</si>
  <si>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</si>
  <si>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</si>
  <si>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</si>
  <si>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</si>
  <si>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</si>
  <si>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</si>
  <si>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</si>
  <si>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</si>
  <si>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</si>
  <si>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</si>
  <si>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</si>
  <si>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</si>
  <si>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</si>
  <si>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</si>
  <si>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</si>
  <si>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</si>
  <si>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</si>
  <si>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</si>
  <si>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</si>
  <si>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</si>
  <si>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</si>
  <si>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</si>
  <si>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</si>
  <si>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</si>
  <si>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</si>
  <si>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</si>
  <si>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</si>
  <si>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</si>
  <si>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</si>
  <si>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</si>
  <si>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</si>
  <si>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</si>
  <si>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</si>
  <si>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</si>
  <si>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</si>
  <si>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</si>
  <si>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</si>
  <si>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</si>
  <si>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</si>
  <si>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</si>
  <si>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</si>
  <si>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</si>
  <si>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</si>
  <si>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</si>
  <si>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</si>
  <si>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</si>
  <si>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</si>
  <si>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</si>
  <si>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</si>
  <si>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</si>
  <si>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</si>
  <si>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</si>
  <si>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</si>
  <si>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</si>
  <si>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</si>
  <si>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</si>
  <si>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</si>
  <si>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</si>
  <si>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</si>
  <si>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</si>
  <si>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</si>
  <si>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</si>
  <si>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</si>
  <si>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</si>
  <si>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</si>
  <si>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</si>
  <si>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</si>
  <si>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</si>
  <si>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</si>
  <si>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</si>
  <si>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</si>
  <si>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</si>
  <si>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</si>
  <si>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</si>
  <si>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</si>
  <si>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</si>
  <si>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</si>
  <si>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</si>
  <si>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</si>
  <si>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</si>
  <si>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</si>
  <si>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</si>
  <si>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</si>
  <si>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</si>
  <si>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</si>
  <si>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</si>
  <si>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</si>
  <si>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</si>
  <si>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</si>
  <si>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</si>
  <si>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</si>
  <si>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</si>
  <si>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</si>
  <si>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</si>
  <si>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</si>
  <si>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</si>
  <si>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</si>
  <si>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</si>
  <si>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</si>
  <si>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</si>
  <si>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</si>
  <si>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</si>
  <si>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</si>
  <si>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</si>
  <si>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</si>
  <si>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</si>
  <si>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</si>
  <si>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</si>
  <si>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</si>
  <si>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</si>
  <si>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</si>
  <si>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</si>
  <si>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</si>
  <si>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</si>
  <si>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</si>
  <si>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</si>
  <si>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</si>
  <si>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</si>
  <si>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</si>
  <si>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</si>
  <si>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</si>
  <si>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</si>
  <si>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</si>
  <si>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</si>
  <si>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</si>
  <si>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</si>
  <si>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</si>
  <si>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</si>
  <si>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</si>
  <si>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</si>
  <si>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</si>
  <si>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</si>
  <si>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</si>
  <si>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</si>
  <si>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</si>
  <si>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</si>
  <si>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</si>
  <si>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</si>
  <si>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</si>
  <si>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</si>
  <si>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</si>
  <si>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</si>
  <si>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</si>
  <si>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</si>
  <si>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</si>
  <si>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</si>
  <si>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</si>
  <si>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</si>
  <si>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</si>
  <si>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</si>
  <si>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</si>
  <si>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</si>
  <si>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</si>
  <si>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</si>
  <si>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</si>
  <si>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</si>
  <si>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</si>
  <si>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</si>
  <si>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</si>
  <si>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</si>
  <si>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</si>
  <si>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</si>
  <si>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</si>
  <si>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</si>
  <si>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</si>
  <si>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</si>
  <si>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</si>
  <si>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</si>
  <si>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</si>
  <si>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</si>
  <si>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</si>
  <si>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</si>
  <si>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</si>
  <si>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</si>
  <si>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</si>
  <si>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</si>
  <si>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</si>
  <si>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</si>
  <si>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</si>
  <si>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</si>
  <si>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</si>
  <si>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</si>
  <si>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</si>
  <si>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</si>
  <si>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</si>
  <si>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</si>
  <si>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</si>
  <si>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</si>
  <si>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</si>
  <si>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</si>
  <si>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</si>
  <si>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</si>
  <si>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</si>
  <si>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</si>
  <si>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</si>
  <si>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</si>
  <si>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</si>
  <si>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</si>
  <si>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</si>
  <si>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</si>
  <si>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</si>
  <si>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</si>
  <si>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</si>
  <si>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</si>
  <si>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</si>
  <si>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</si>
  <si>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</si>
  <si>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</si>
  <si>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</si>
  <si>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</si>
  <si>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</si>
  <si>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</si>
  <si>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</si>
  <si>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</si>
  <si>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</si>
  <si>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</si>
  <si>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</si>
  <si>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</si>
  <si>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</si>
  <si>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</si>
  <si>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</si>
  <si>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</si>
  <si>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</si>
  <si>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</si>
  <si>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</si>
  <si>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</si>
  <si>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</si>
  <si>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</si>
  <si>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</si>
  <si>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</si>
  <si>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</si>
  <si>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</si>
  <si>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</si>
  <si>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</si>
  <si>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</si>
  <si>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</si>
  <si>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</si>
  <si>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</si>
  <si>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</si>
  <si>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</si>
  <si>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</si>
  <si>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</si>
  <si>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</si>
  <si>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</si>
  <si>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</si>
  <si>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</si>
  <si>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</si>
  <si>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</si>
  <si>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</si>
  <si>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</si>
  <si>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</si>
  <si>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</si>
  <si>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</si>
  <si>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</si>
  <si>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</si>
  <si>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</si>
  <si>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</si>
  <si>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</si>
  <si>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</si>
  <si>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</si>
  <si>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</si>
  <si>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</si>
  <si>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</si>
  <si>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</si>
  <si>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</si>
  <si>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</si>
  <si>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</si>
  <si>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</si>
  <si>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</si>
  <si>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</si>
  <si>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</si>
  <si>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</si>
  <si>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</si>
  <si>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</si>
  <si>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</si>
  <si>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</si>
  <si>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</si>
  <si>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</si>
  <si>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</si>
  <si>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</si>
  <si>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</si>
  <si>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</si>
  <si>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</si>
  <si>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</si>
  <si>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</si>
  <si>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</si>
  <si>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</si>
  <si>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</si>
  <si>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</si>
  <si>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</si>
  <si>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</si>
  <si>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</si>
  <si>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</si>
  <si>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</si>
  <si>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</si>
  <si>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</si>
  <si>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</si>
  <si>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</si>
  <si>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</si>
  <si>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</si>
  <si>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</si>
  <si>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</si>
  <si>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</si>
  <si>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</si>
  <si>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</si>
  <si>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</si>
  <si>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</si>
  <si>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</si>
  <si>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</si>
  <si>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</si>
  <si>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</si>
  <si>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</si>
  <si>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</si>
  <si>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</si>
  <si>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</si>
  <si>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</si>
  <si>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</si>
  <si>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</si>
  <si>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</si>
  <si>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</si>
  <si>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</si>
  <si>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</si>
  <si>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</si>
  <si>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</si>
  <si>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</si>
  <si>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</si>
  <si>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</si>
  <si>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</si>
  <si>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</si>
  <si>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</si>
  <si>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</si>
  <si>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</si>
  <si>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</si>
  <si>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</si>
  <si>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</si>
  <si>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</si>
  <si>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</si>
  <si>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</si>
  <si>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</si>
  <si>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</si>
  <si>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</si>
  <si>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</si>
  <si>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</si>
  <si>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</si>
  <si>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</si>
  <si>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</si>
  <si>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</si>
  <si>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</si>
  <si>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</si>
  <si>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</si>
  <si>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</si>
  <si>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</si>
  <si>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</si>
  <si>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</si>
  <si>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</si>
  <si>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</si>
  <si>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</si>
  <si>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</si>
  <si>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</si>
  <si>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</si>
  <si>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</si>
  <si>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</si>
  <si>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</si>
  <si>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</si>
  <si>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</si>
  <si>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</si>
  <si>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</si>
  <si>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</si>
  <si>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</si>
  <si>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</si>
  <si>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</si>
  <si>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</si>
  <si>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</si>
  <si>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</si>
  <si>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</si>
  <si>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</si>
  <si>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</si>
  <si>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</si>
  <si>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</si>
  <si>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</si>
  <si>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</si>
  <si>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</si>
  <si>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</si>
  <si>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</si>
  <si>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</si>
  <si>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</si>
  <si>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</si>
  <si>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</si>
  <si>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</si>
  <si>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</si>
  <si>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</si>
  <si>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</si>
  <si>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</si>
  <si>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</si>
  <si>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</si>
  <si>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</si>
  <si>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</si>
  <si>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</si>
  <si>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</si>
  <si>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</si>
  <si>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</si>
  <si>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</si>
  <si>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</si>
  <si>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</si>
  <si>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</si>
  <si>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</si>
  <si>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</si>
  <si>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</si>
  <si>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</si>
  <si>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</si>
  <si>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</si>
  <si>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</si>
  <si>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</si>
  <si>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</si>
  <si>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</si>
  <si>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</si>
  <si>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</si>
  <si>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</si>
  <si>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</si>
  <si>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</si>
  <si>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</si>
  <si>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</si>
  <si>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</si>
  <si>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</si>
  <si>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</si>
  <si>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</si>
  <si>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</si>
  <si>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</si>
  <si>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</si>
  <si>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</si>
  <si>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</si>
  <si>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</si>
  <si>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</si>
  <si>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</si>
  <si>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</si>
  <si>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</si>
  <si>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</si>
  <si>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</si>
  <si>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</si>
  <si>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</si>
  <si>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</si>
  <si>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</si>
  <si>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</si>
  <si>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</si>
  <si>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</si>
  <si>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</si>
  <si>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</si>
  <si>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</si>
  <si>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</si>
  <si>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</si>
  <si>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</si>
  <si>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</si>
  <si>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</si>
  <si>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</si>
  <si>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</si>
  <si>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</si>
  <si>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</si>
  <si>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</si>
  <si>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</si>
  <si>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</si>
  <si>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</si>
  <si>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</si>
  <si>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</si>
  <si>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</si>
  <si>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</si>
  <si>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</si>
  <si>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</si>
  <si>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</si>
  <si>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</si>
  <si>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</si>
  <si>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</si>
  <si>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</si>
  <si>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</si>
  <si>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</si>
  <si>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</si>
  <si>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</si>
  <si>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</si>
  <si>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</si>
  <si>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</si>
  <si>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</si>
  <si>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</si>
  <si>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</si>
  <si>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</si>
  <si>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</si>
  <si>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</si>
  <si>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</si>
  <si>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</si>
  <si>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</si>
  <si>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</si>
  <si>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</si>
  <si>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</si>
  <si>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</si>
  <si>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</si>
  <si>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</si>
  <si>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</si>
  <si>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</si>
  <si>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</si>
  <si>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</si>
  <si>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</si>
  <si>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</si>
  <si>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</si>
  <si>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</si>
  <si>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</si>
  <si>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</si>
  <si>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</si>
  <si>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</si>
  <si>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</si>
  <si>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</si>
  <si>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</si>
  <si>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</si>
  <si>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</si>
  <si>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</si>
  <si>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</si>
  <si>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</si>
  <si>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</si>
  <si>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</si>
  <si>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</si>
  <si>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</si>
  <si>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</si>
  <si>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</si>
  <si>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</si>
  <si>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</si>
  <si>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</si>
  <si>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</si>
  <si>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</si>
  <si>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</si>
  <si>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</si>
  <si>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</si>
  <si>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</si>
  <si>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</si>
  <si>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</si>
  <si>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</si>
  <si>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</si>
  <si>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</si>
  <si>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</si>
  <si>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</si>
  <si>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</si>
  <si>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</si>
  <si>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</si>
  <si>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</si>
  <si>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</si>
  <si>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</si>
  <si>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</si>
  <si>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</si>
  <si>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</si>
  <si>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</si>
  <si>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</si>
  <si>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</si>
  <si>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</si>
  <si>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</si>
  <si>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</si>
  <si>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</si>
  <si>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</si>
  <si>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</si>
  <si>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</si>
  <si>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</si>
  <si>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</si>
  <si>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</si>
  <si>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</si>
  <si>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</si>
  <si>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</si>
  <si>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</si>
  <si>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</si>
  <si>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</si>
  <si>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</si>
  <si>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</si>
  <si>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</si>
  <si>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</si>
  <si>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</si>
  <si>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</si>
  <si>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</si>
  <si>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</si>
  <si>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</si>
  <si>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</si>
  <si>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</si>
  <si>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</si>
  <si>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</si>
  <si>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</si>
  <si>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</si>
  <si>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</si>
  <si>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</si>
  <si>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</si>
  <si>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</si>
  <si>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</si>
  <si>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</si>
  <si>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</si>
  <si>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</si>
  <si>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</si>
  <si>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</si>
  <si>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</si>
  <si>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</si>
  <si>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</si>
  <si>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</si>
  <si>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</si>
  <si>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</si>
  <si>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</si>
  <si>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</si>
  <si>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</si>
  <si>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</si>
  <si>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</si>
  <si>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</si>
  <si>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</si>
  <si>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</si>
  <si>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</si>
  <si>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</si>
  <si>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</si>
  <si>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</si>
  <si>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</si>
  <si>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</si>
  <si>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</si>
  <si>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</si>
  <si>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</si>
  <si>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</si>
  <si>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</si>
  <si>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</si>
  <si>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</si>
  <si>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</si>
  <si>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</si>
  <si>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</si>
  <si>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</si>
  <si>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</si>
  <si>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</si>
  <si>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</si>
  <si>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</si>
  <si>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</si>
  <si>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</si>
  <si>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</si>
  <si>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</si>
  <si>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</si>
  <si>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</si>
  <si>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</si>
  <si>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</si>
  <si>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</si>
  <si>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</si>
  <si>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</si>
  <si>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</si>
  <si>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</si>
  <si>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</si>
  <si>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</si>
  <si>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</si>
  <si>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</si>
  <si>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</si>
  <si>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</si>
  <si>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</si>
  <si>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</si>
  <si>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</si>
  <si>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</si>
  <si>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</si>
  <si>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</si>
  <si>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</si>
  <si>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</si>
  <si>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</si>
  <si>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</si>
  <si>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</si>
  <si>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</si>
  <si>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</si>
  <si>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</si>
  <si>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</si>
  <si>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</si>
  <si>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</si>
  <si>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</si>
  <si>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</si>
  <si>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</si>
  <si>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</si>
  <si>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</si>
  <si>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</si>
  <si>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</si>
  <si>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</si>
  <si>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</si>
  <si>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</si>
  <si>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</si>
  <si>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</si>
  <si>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</si>
  <si>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</si>
  <si>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</si>
  <si>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</si>
  <si>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</si>
  <si>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</si>
  <si>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</si>
  <si>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</si>
  <si>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</si>
  <si>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</si>
  <si>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</si>
  <si>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</si>
  <si>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</si>
  <si>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</si>
  <si>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</si>
  <si>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</si>
  <si>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</si>
  <si>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</si>
  <si>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</si>
  <si>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</si>
  <si>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</si>
  <si>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</si>
  <si>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</si>
  <si>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</si>
  <si>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</si>
  <si>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</si>
  <si>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</si>
  <si>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</si>
  <si>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</si>
  <si>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</si>
  <si>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</si>
  <si>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</si>
  <si>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</si>
  <si>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</si>
  <si>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</si>
  <si>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</si>
  <si>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</si>
  <si>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</si>
  <si>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</si>
  <si>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</si>
  <si>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</si>
  <si>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</si>
  <si>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</si>
  <si>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</si>
  <si>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</si>
  <si>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</si>
  <si>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</si>
  <si>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</si>
  <si>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</si>
  <si>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</si>
  <si>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</si>
  <si>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</si>
  <si>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</si>
  <si>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</si>
  <si>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</si>
  <si>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</si>
  <si>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</si>
  <si>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</si>
  <si>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</si>
  <si>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</si>
  <si>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</si>
  <si>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</si>
  <si>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</si>
  <si>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</si>
  <si>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</si>
  <si>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</si>
  <si>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</si>
  <si>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</si>
  <si>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</si>
  <si>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</si>
  <si>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</si>
  <si>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</si>
  <si>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</si>
  <si>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</si>
  <si>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</si>
  <si>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</si>
  <si>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</si>
  <si>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</si>
  <si>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</si>
  <si>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</si>
  <si>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</si>
  <si>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</si>
  <si>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</si>
  <si>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</si>
  <si>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</si>
  <si>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</si>
  <si>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</si>
  <si>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</si>
  <si>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</si>
  <si>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</si>
  <si>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</si>
  <si>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</si>
  <si>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</si>
  <si>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</si>
  <si>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</si>
  <si>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</si>
  <si>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</si>
  <si>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</si>
  <si>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</si>
  <si>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</si>
  <si>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</si>
  <si>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</si>
  <si>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</si>
  <si>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</si>
  <si>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</si>
  <si>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</si>
  <si>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</si>
  <si>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</si>
  <si>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</si>
  <si>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</si>
  <si>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</si>
  <si>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</si>
  <si>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</si>
  <si>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</si>
  <si>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</si>
  <si>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</si>
  <si>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</si>
  <si>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</si>
  <si>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</si>
  <si>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</si>
  <si>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</si>
  <si>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</si>
  <si>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</si>
  <si>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</si>
  <si>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</si>
  <si>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</si>
  <si>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</si>
  <si>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</si>
  <si>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</si>
  <si>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</si>
  <si>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</si>
  <si>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</si>
  <si>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</si>
  <si>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</si>
  <si>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</si>
  <si>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</si>
  <si>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</si>
  <si>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</si>
  <si>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</si>
  <si>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</si>
  <si>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</si>
  <si>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</si>
  <si>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</si>
  <si>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</si>
  <si>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</si>
  <si>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</si>
  <si>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</si>
  <si>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</si>
  <si>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</si>
  <si>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</si>
  <si>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</si>
  <si>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</si>
  <si>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</si>
  <si>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</si>
  <si>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</si>
  <si>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</si>
  <si>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</si>
  <si>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</si>
  <si>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</si>
  <si>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</si>
  <si>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</si>
  <si>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</si>
  <si>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</si>
  <si>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</si>
  <si>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</si>
  <si>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</si>
  <si>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</si>
  <si>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</si>
  <si>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</si>
  <si>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</si>
  <si>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</si>
  <si>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</si>
  <si>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</si>
  <si>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</si>
  <si>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</si>
  <si>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</si>
  <si>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</si>
  <si>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</si>
  <si>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</si>
  <si>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</si>
  <si>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</si>
  <si>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</si>
  <si>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</si>
  <si>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</si>
  <si>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</si>
  <si>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</si>
  <si>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</si>
  <si>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</si>
  <si>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</si>
  <si>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</si>
  <si>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</si>
  <si>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</si>
  <si>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</si>
  <si>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</si>
  <si>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</si>
  <si>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</si>
  <si>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</si>
  <si>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</si>
  <si>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</si>
  <si>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</si>
  <si>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</si>
  <si>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</si>
  <si>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</si>
  <si>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</si>
  <si>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</si>
  <si>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</si>
  <si>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</si>
  <si>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</si>
  <si>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</si>
  <si>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</si>
  <si>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</si>
  <si>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</si>
  <si>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</si>
  <si>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</si>
  <si>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</si>
  <si>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</si>
  <si>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</si>
  <si>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</si>
  <si>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</si>
  <si>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</si>
  <si>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</si>
  <si>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</si>
  <si>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</si>
  <si>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</si>
  <si>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</si>
  <si>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</si>
  <si>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</si>
  <si>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</si>
  <si>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</si>
  <si>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</si>
  <si>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</si>
  <si>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</si>
  <si>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</si>
  <si>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</si>
  <si>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</si>
  <si>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</si>
  <si>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</si>
  <si>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</si>
  <si>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</si>
  <si>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</si>
  <si>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</si>
  <si>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</si>
  <si>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</si>
  <si>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</si>
  <si>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</si>
  <si>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</si>
  <si>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</si>
  <si>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</si>
  <si>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</si>
  <si>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</si>
  <si>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</si>
  <si>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</si>
  <si>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</si>
  <si>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</si>
  <si>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</si>
  <si>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</si>
  <si>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</si>
  <si>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</si>
  <si>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</si>
  <si>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</si>
  <si>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</si>
  <si>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</si>
  <si>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</si>
  <si>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</si>
  <si>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</si>
  <si>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</si>
  <si>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</si>
  <si>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</si>
  <si>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</si>
  <si>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</si>
  <si>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</si>
  <si>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</si>
  <si>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</si>
  <si>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</si>
  <si>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</si>
  <si>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</si>
  <si>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</si>
  <si>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</si>
  <si>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</si>
  <si>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</si>
  <si>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</si>
  <si>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</si>
  <si>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</si>
  <si>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</si>
  <si>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</si>
  <si>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</si>
  <si>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</si>
  <si>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</si>
  <si>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</si>
  <si>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</si>
  <si>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</si>
  <si>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</si>
  <si>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</si>
  <si>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</si>
  <si>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</si>
  <si>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</si>
  <si>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</si>
  <si>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</si>
  <si>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</si>
  <si>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</si>
  <si>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</si>
  <si>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</si>
  <si>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</si>
  <si>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</si>
  <si>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</si>
  <si>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</si>
  <si>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</si>
  <si>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</si>
  <si>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</si>
  <si>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</si>
  <si>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</si>
  <si>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</si>
  <si>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</si>
  <si>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</si>
  <si>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</si>
  <si>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</si>
  <si>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</si>
  <si>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</si>
  <si>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</si>
  <si>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</si>
  <si>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</si>
  <si>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</si>
  <si>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</si>
  <si>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</si>
  <si>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</si>
  <si>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</si>
  <si>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</si>
  <si>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</si>
  <si>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</si>
  <si>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</si>
  <si>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</si>
  <si>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</si>
  <si>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</si>
  <si>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</si>
  <si>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</si>
  <si>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</si>
  <si>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</si>
  <si>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</si>
  <si>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</si>
  <si>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</si>
  <si>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</si>
  <si>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</si>
  <si>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</si>
  <si>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</si>
  <si>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</si>
  <si>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</si>
  <si>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</si>
  <si>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</si>
  <si>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</si>
  <si>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</si>
  <si>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</si>
  <si>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</si>
  <si>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</si>
  <si>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</si>
  <si>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</si>
  <si>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</si>
  <si>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</si>
  <si>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</si>
  <si>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</si>
  <si>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</si>
  <si>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</si>
  <si>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</si>
  <si>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</si>
  <si>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</si>
  <si>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</si>
  <si>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</si>
  <si>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</si>
  <si>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</si>
  <si>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</si>
  <si>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</si>
  <si>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</si>
  <si>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</si>
  <si>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</si>
  <si>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</si>
  <si>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</si>
  <si>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</si>
  <si>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</si>
  <si>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</si>
  <si>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</si>
  <si>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</si>
  <si>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</si>
  <si>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</si>
  <si>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</si>
  <si>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</si>
  <si>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</si>
  <si>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</si>
  <si>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</si>
  <si>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</si>
  <si>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</si>
  <si>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</si>
  <si>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</si>
  <si>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</si>
  <si>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</si>
  <si>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</si>
  <si>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</si>
  <si>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</si>
  <si>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</si>
  <si>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</si>
  <si>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</si>
  <si>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</si>
  <si>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</si>
  <si>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</si>
  <si>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</si>
  <si>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</si>
  <si>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</si>
  <si>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</si>
  <si>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</si>
  <si>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</si>
  <si>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</si>
  <si>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</si>
  <si>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</si>
  <si>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</si>
  <si>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</si>
  <si>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</si>
  <si>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</si>
  <si>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</si>
  <si>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</si>
  <si>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</si>
  <si>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</si>
  <si>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</si>
  <si>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</si>
  <si>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</si>
  <si>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</si>
  <si>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</si>
  <si>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</si>
  <si>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</si>
  <si>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</si>
  <si>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</si>
  <si>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</si>
  <si>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</si>
  <si>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</si>
  <si>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</si>
  <si>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</si>
  <si>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</si>
  <si>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</si>
  <si>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</si>
  <si>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</si>
  <si>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</si>
  <si>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</si>
  <si>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</si>
  <si>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</si>
  <si>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</si>
  <si>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</si>
  <si>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</si>
  <si>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</si>
  <si>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</si>
  <si>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</si>
  <si>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</si>
  <si>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</si>
  <si>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</si>
  <si>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</si>
  <si>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</si>
  <si>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</si>
  <si>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</si>
  <si>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</si>
  <si>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</si>
  <si>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</si>
  <si>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</si>
  <si>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</si>
  <si>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</si>
  <si>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</si>
  <si>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</si>
  <si>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</si>
  <si>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</si>
  <si>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</si>
  <si>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</si>
  <si>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</si>
  <si>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</si>
  <si>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</si>
  <si>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</si>
  <si>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</si>
  <si>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</si>
  <si>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</si>
  <si>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</si>
  <si>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</si>
  <si>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</si>
  <si>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</si>
  <si>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</si>
  <si>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</si>
  <si>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</si>
  <si>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</si>
  <si>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</si>
  <si>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</si>
  <si>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</si>
  <si>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</si>
  <si>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</si>
  <si>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</si>
  <si>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</si>
  <si>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</si>
  <si>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</si>
  <si>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</si>
  <si>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</si>
  <si>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</si>
  <si>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</si>
  <si>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</si>
  <si>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</si>
  <si>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</si>
  <si>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</si>
  <si>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</si>
  <si>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</si>
  <si>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</si>
  <si>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</si>
  <si>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</si>
  <si>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</si>
  <si>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</si>
  <si>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</si>
  <si>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</si>
  <si>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</si>
  <si>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</si>
  <si>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</si>
  <si>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</si>
  <si>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</si>
  <si>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</si>
  <si>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</si>
  <si>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</si>
  <si>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</si>
  <si>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</si>
  <si>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</si>
  <si>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</si>
  <si>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</si>
  <si>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</si>
  <si>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</si>
  <si>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</si>
  <si>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</si>
  <si>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</si>
  <si>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</si>
  <si>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</si>
  <si>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</si>
  <si>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</si>
  <si>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</si>
  <si>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</si>
  <si>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</si>
  <si>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</si>
  <si>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</si>
  <si>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</si>
  <si>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</si>
  <si>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</si>
  <si>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</si>
  <si>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</si>
  <si>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</si>
  <si>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</si>
  <si>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</si>
  <si>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</si>
  <si>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</si>
  <si>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</si>
  <si>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</si>
  <si>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</si>
  <si>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</si>
  <si>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</si>
  <si>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</si>
  <si>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</si>
  <si>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</si>
  <si>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</si>
  <si>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</si>
  <si>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</si>
  <si>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</si>
  <si>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</si>
  <si>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</si>
  <si>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</si>
  <si>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</si>
  <si>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</si>
  <si>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</si>
  <si>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</si>
  <si>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</si>
  <si>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</si>
  <si>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</si>
  <si>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</si>
  <si>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</si>
  <si>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</si>
  <si>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</si>
  <si>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</si>
  <si>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</si>
  <si>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</si>
  <si>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</si>
  <si>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</si>
  <si>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</si>
  <si>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</si>
  <si>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</si>
  <si>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</si>
  <si>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</si>
  <si>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</si>
  <si>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</si>
  <si>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</si>
  <si>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</si>
  <si>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</si>
  <si>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</si>
  <si>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</si>
  <si>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</si>
  <si>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</si>
  <si>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</si>
  <si>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</si>
  <si>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</si>
  <si>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</si>
  <si>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</si>
  <si>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</si>
  <si>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</si>
  <si>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</si>
  <si>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</si>
  <si>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</si>
  <si>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</si>
  <si>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</si>
  <si>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</si>
  <si>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</si>
  <si>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</si>
  <si>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</si>
  <si>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</si>
  <si>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</si>
  <si>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</si>
  <si>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</si>
  <si>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</si>
  <si>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</si>
  <si>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</si>
  <si>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</si>
  <si>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</si>
  <si>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</si>
  <si>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</si>
  <si>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</si>
  <si>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</si>
  <si>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</si>
  <si>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</si>
  <si>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</si>
  <si>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</si>
  <si>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</si>
  <si>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</si>
  <si>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</si>
  <si>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</si>
  <si>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</si>
  <si>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</si>
  <si>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</si>
  <si>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</si>
  <si>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</si>
  <si>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</si>
  <si>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</si>
  <si>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</si>
  <si>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</si>
  <si>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</si>
  <si>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</si>
  <si>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</si>
  <si>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</si>
  <si>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</si>
  <si>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</si>
  <si>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</si>
  <si>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</si>
  <si>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</si>
  <si>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</si>
  <si>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</si>
  <si>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</si>
  <si>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</si>
  <si>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</si>
  <si>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</si>
  <si>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</si>
  <si>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</si>
  <si>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</si>
  <si>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</si>
  <si>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</si>
  <si>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</si>
  <si>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</si>
  <si>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</si>
  <si>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</si>
  <si>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</si>
  <si>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</si>
  <si>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</si>
  <si>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</si>
  <si>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</si>
  <si>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</si>
  <si>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</si>
  <si>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</si>
  <si>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</si>
  <si>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</si>
  <si>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</si>
  <si>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</si>
  <si>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</si>
  <si>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</si>
  <si>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</si>
  <si>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</si>
  <si>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</si>
  <si>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</si>
  <si>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</si>
  <si>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</si>
  <si>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</si>
  <si>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</si>
  <si>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</si>
  <si>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</si>
  <si>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</si>
  <si>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</si>
  <si>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</si>
  <si>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</si>
  <si>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</si>
  <si>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</si>
  <si>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</si>
  <si>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</si>
  <si>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</si>
  <si>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</si>
  <si>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</si>
  <si>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</si>
  <si>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</si>
  <si>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</si>
  <si>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</si>
  <si>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</si>
  <si>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</si>
  <si>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</si>
  <si>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</si>
  <si>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</si>
  <si>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</si>
  <si>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</si>
  <si>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</si>
  <si>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</si>
  <si>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</si>
  <si>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</si>
  <si>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</si>
  <si>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</si>
  <si>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</si>
  <si>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</si>
  <si>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</si>
  <si>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</si>
  <si>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</si>
  <si>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</si>
  <si>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</si>
  <si>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</si>
  <si>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</si>
  <si>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</si>
  <si>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</si>
  <si>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</si>
  <si>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</si>
  <si>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</si>
  <si>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</si>
  <si>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</si>
  <si>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</si>
  <si>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</si>
  <si>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</si>
  <si>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</si>
  <si>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</si>
  <si>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</si>
  <si>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</si>
  <si>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</si>
  <si>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</si>
  <si>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</si>
  <si>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</si>
  <si>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</si>
  <si>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</si>
  <si>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</si>
  <si>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</si>
  <si>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</si>
  <si>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</si>
  <si>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</si>
  <si>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</si>
  <si>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</si>
  <si>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</si>
  <si>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</si>
  <si>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</si>
  <si>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</si>
  <si>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</si>
  <si>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</si>
  <si>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</si>
  <si>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</si>
  <si>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</si>
  <si>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</si>
  <si>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</si>
  <si>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</si>
  <si>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</si>
  <si>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</si>
  <si>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</si>
  <si>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</si>
  <si>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</si>
  <si>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</si>
  <si>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</si>
  <si>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</si>
  <si>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</si>
  <si>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</si>
  <si>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</si>
  <si>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</si>
  <si>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</si>
  <si>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</si>
  <si>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</si>
  <si>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</si>
  <si>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</si>
  <si>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</si>
  <si>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</si>
  <si>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</si>
  <si>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</si>
  <si>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</si>
  <si>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</si>
  <si>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</si>
  <si>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</si>
  <si>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</si>
  <si>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</si>
  <si>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</si>
  <si>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</si>
  <si>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</si>
  <si>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</si>
  <si>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</si>
  <si>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</si>
  <si>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</si>
  <si>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</si>
  <si>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</si>
  <si>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</si>
  <si>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</si>
  <si>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</si>
  <si>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</si>
  <si>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</si>
  <si>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</si>
  <si>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</si>
  <si>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</si>
  <si>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</si>
  <si>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</si>
  <si>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</si>
  <si>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</si>
  <si>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</si>
  <si>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</si>
  <si>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</si>
  <si>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</si>
  <si>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</si>
  <si>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</si>
  <si>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</si>
  <si>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</si>
  <si>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</si>
  <si>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</si>
  <si>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</si>
  <si>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</si>
  <si>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</si>
  <si>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</si>
  <si>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</si>
  <si>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</si>
  <si>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</si>
  <si>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</si>
  <si>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</si>
  <si>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</si>
  <si>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</si>
  <si>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</si>
  <si>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</si>
  <si>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</si>
  <si>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</si>
  <si>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</si>
  <si>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</si>
  <si>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</si>
  <si>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</si>
  <si>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</si>
  <si>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</si>
  <si>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</si>
  <si>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</si>
  <si>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</si>
  <si>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</si>
  <si>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</si>
  <si>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</si>
  <si>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</si>
  <si>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</si>
  <si>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</si>
  <si>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</si>
  <si>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</si>
  <si>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</si>
  <si>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</si>
  <si>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</si>
  <si>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</si>
  <si>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</si>
  <si>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</si>
  <si>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</si>
  <si>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</si>
  <si>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</si>
  <si>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</si>
  <si>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</si>
  <si>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</si>
  <si>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</si>
  <si>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</si>
  <si>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</si>
  <si>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</si>
  <si>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</si>
  <si>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</si>
  <si>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</si>
  <si>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</si>
  <si>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</si>
  <si>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</si>
  <si>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</si>
  <si>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</si>
  <si>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</si>
  <si>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</si>
  <si>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</si>
  <si>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</si>
  <si>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</si>
  <si>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</si>
  <si>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</si>
  <si>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</si>
  <si>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</si>
  <si>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</si>
  <si>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</si>
  <si>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</si>
  <si>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</si>
  <si>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</si>
  <si>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</si>
  <si>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</si>
  <si>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</si>
  <si>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</si>
  <si>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</si>
  <si>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</si>
  <si>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</si>
  <si>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</si>
  <si>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</si>
  <si>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</si>
  <si>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</si>
  <si>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</si>
  <si>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</si>
  <si>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</si>
  <si>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</si>
  <si>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</si>
  <si>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</si>
  <si>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</si>
  <si>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</si>
  <si>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</si>
  <si>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</si>
  <si>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</si>
  <si>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</si>
  <si>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</si>
  <si>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</si>
  <si>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</si>
  <si>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</si>
  <si>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</si>
  <si>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</si>
  <si>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</si>
  <si>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</si>
  <si>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</si>
  <si>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</si>
  <si>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</si>
  <si>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</si>
  <si>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</si>
  <si>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</si>
  <si>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</si>
  <si>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</si>
  <si>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</si>
  <si>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</si>
  <si>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</si>
  <si>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</si>
  <si>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</si>
  <si>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</si>
  <si>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</si>
  <si>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</si>
  <si>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</si>
  <si>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</si>
  <si>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</si>
  <si>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</si>
  <si>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</si>
  <si>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</si>
  <si>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</si>
  <si>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</si>
  <si>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</si>
  <si>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</si>
  <si>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</si>
  <si>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</si>
  <si>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</si>
  <si>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</si>
  <si>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</si>
  <si>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</si>
  <si>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</si>
  <si>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</si>
  <si>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</si>
  <si>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</si>
  <si>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</si>
  <si>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</si>
  <si>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</si>
  <si>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</si>
  <si>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</si>
  <si>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</si>
  <si>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</si>
  <si>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</si>
  <si>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</si>
  <si>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</si>
  <si>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</si>
  <si>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</si>
  <si>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</si>
  <si>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</si>
  <si>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</si>
  <si>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</si>
  <si>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</si>
  <si>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</si>
  <si>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</si>
  <si>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</si>
  <si>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</si>
  <si>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</si>
  <si>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</si>
  <si>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</si>
  <si>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</si>
  <si>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</si>
  <si>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</si>
  <si>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</si>
  <si>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</si>
  <si>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</si>
  <si>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</si>
  <si>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</si>
  <si>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</si>
  <si>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</si>
  <si>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</si>
  <si>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</si>
  <si>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</si>
  <si>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</si>
  <si>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</si>
  <si>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</si>
  <si>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</si>
  <si>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</si>
  <si>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</si>
  <si>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</si>
  <si>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</si>
  <si>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</si>
  <si>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</si>
  <si>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</si>
  <si>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</si>
  <si>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</si>
  <si>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</si>
  <si>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</si>
  <si>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</si>
  <si>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</si>
  <si>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</si>
  <si>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</si>
  <si>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</si>
  <si>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</si>
  <si>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</si>
  <si>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</si>
  <si>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</si>
  <si>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</si>
  <si>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</si>
  <si>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</si>
  <si>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</si>
  <si>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</si>
  <si>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</si>
  <si>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</si>
  <si>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</si>
  <si>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</si>
  <si>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</si>
  <si>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</si>
  <si>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</si>
  <si>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</si>
  <si>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</si>
  <si>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</si>
  <si>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</si>
  <si>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</si>
  <si>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</si>
  <si>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</si>
  <si>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</si>
  <si>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</si>
  <si>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</si>
  <si>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</si>
  <si>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</si>
  <si>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</si>
  <si>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</si>
  <si>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</si>
  <si>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</si>
  <si>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</si>
  <si>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</si>
  <si>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</si>
  <si>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</si>
  <si>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</si>
  <si>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</si>
  <si>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</si>
  <si>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</si>
  <si>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</si>
  <si>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</si>
  <si>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</si>
  <si>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</si>
  <si>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</si>
  <si>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</si>
  <si>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</si>
  <si>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</si>
  <si>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</si>
  <si>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</si>
  <si>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</si>
  <si>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</si>
  <si>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</si>
  <si>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</si>
  <si>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</si>
  <si>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</si>
  <si>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</si>
  <si>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</si>
  <si>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</si>
  <si>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</si>
  <si>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</si>
  <si>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</si>
  <si>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</si>
  <si>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</si>
  <si>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</si>
  <si>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</si>
  <si>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</si>
  <si>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</si>
  <si>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</si>
  <si>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</si>
  <si>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</si>
  <si>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</si>
  <si>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</si>
  <si>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</si>
  <si>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</si>
  <si>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</si>
  <si>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</si>
  <si>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</si>
  <si>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</si>
  <si>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</si>
  <si>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</si>
  <si>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</si>
  <si>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</si>
  <si>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</si>
  <si>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</si>
  <si>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</si>
  <si>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</si>
  <si>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</si>
  <si>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</si>
  <si>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</si>
  <si>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</si>
  <si>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</si>
  <si>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</si>
  <si>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</si>
  <si>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</si>
  <si>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</si>
  <si>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</si>
  <si>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</si>
  <si>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</si>
  <si>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</si>
  <si>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</si>
  <si>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</si>
  <si>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</si>
  <si>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</si>
  <si>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</si>
  <si>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</si>
  <si>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</si>
  <si>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</si>
  <si>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</si>
  <si>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</si>
  <si>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</si>
  <si>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</si>
  <si>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</si>
  <si>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</si>
  <si>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</si>
  <si>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</si>
  <si>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</si>
  <si>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</si>
  <si>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</si>
  <si>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</si>
  <si>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</si>
  <si>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</si>
  <si>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</si>
  <si>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</si>
  <si>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</si>
  <si>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</si>
  <si>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</si>
  <si>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</si>
  <si>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</si>
  <si>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</si>
  <si>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</si>
  <si>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</si>
  <si>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</si>
  <si>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</si>
  <si>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</si>
  <si>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</si>
  <si>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</si>
  <si>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</si>
  <si>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</si>
  <si>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</si>
  <si>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</si>
  <si>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</si>
  <si>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</si>
  <si>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</si>
  <si>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</si>
  <si>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</si>
  <si>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</si>
  <si>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</si>
  <si>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</si>
  <si>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</si>
  <si>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</si>
  <si>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</si>
  <si>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</si>
  <si>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</si>
  <si>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</si>
  <si>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</si>
  <si>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</si>
  <si>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</si>
  <si>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</si>
  <si>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</si>
  <si>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</si>
  <si>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</si>
  <si>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</si>
  <si>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</si>
  <si>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</si>
  <si>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</si>
  <si>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</si>
  <si>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</si>
  <si>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</si>
  <si>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</si>
  <si>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</si>
  <si>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</si>
  <si>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</si>
  <si>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</si>
  <si>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</si>
  <si>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</si>
  <si>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</si>
  <si>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</si>
  <si>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</si>
  <si>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</si>
  <si>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</si>
  <si>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</si>
  <si>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</si>
  <si>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</si>
  <si>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</si>
  <si>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</si>
  <si>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</si>
  <si>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</si>
  <si>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</si>
  <si>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</si>
  <si>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</si>
  <si>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</si>
  <si>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</si>
  <si>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</si>
  <si>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</si>
  <si>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</si>
  <si>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</si>
  <si>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</si>
  <si>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</si>
  <si>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</si>
  <si>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</si>
  <si>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</si>
  <si>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</si>
  <si>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</si>
  <si>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</si>
  <si>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</si>
  <si>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</si>
  <si>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</si>
  <si>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</si>
  <si>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</si>
  <si>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</si>
  <si>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</si>
  <si>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</si>
  <si>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</si>
  <si>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</si>
  <si>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</si>
  <si>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</si>
  <si>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</si>
  <si>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</si>
  <si>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</si>
  <si>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</si>
  <si>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</si>
  <si>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</si>
  <si>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</si>
  <si>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</si>
  <si>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</si>
  <si>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</si>
  <si>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</si>
  <si>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</si>
  <si>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</si>
  <si>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</si>
  <si>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</si>
  <si>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</si>
  <si>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</si>
  <si>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</si>
  <si>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</si>
  <si>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</si>
  <si>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</si>
  <si>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</si>
  <si>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</si>
  <si>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</si>
  <si>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</si>
  <si>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</si>
  <si>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</si>
  <si>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</si>
  <si>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</si>
  <si>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</si>
  <si>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</si>
  <si>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</si>
  <si>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</si>
  <si>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</si>
  <si>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</si>
  <si>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</si>
  <si>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</si>
  <si>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</si>
  <si>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</si>
  <si>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</si>
  <si>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</si>
  <si>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</si>
  <si>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</si>
  <si>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</si>
  <si>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</si>
  <si>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</si>
  <si>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</si>
  <si>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</si>
  <si>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</si>
  <si>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</si>
  <si>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</si>
  <si>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</si>
  <si>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</si>
  <si>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</si>
  <si>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</si>
  <si>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</si>
  <si>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</si>
  <si>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</si>
  <si>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</si>
  <si>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</si>
  <si>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</si>
  <si>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</si>
  <si>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</si>
  <si>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</si>
  <si>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</si>
  <si>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</si>
  <si>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</si>
  <si>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</si>
  <si>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</si>
  <si>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</si>
  <si>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</si>
  <si>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</si>
  <si>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</si>
  <si>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</si>
  <si>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</si>
  <si>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</si>
  <si>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</si>
  <si>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</si>
  <si>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</si>
  <si>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</si>
  <si>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</si>
  <si>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</si>
  <si>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</si>
  <si>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</si>
  <si>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</si>
  <si>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</si>
  <si>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</si>
  <si>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</si>
  <si>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</si>
  <si>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</si>
  <si>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</si>
  <si>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</si>
  <si>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</si>
  <si>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</si>
  <si>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</si>
  <si>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</si>
  <si>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</si>
  <si>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</si>
  <si>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</si>
  <si>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</si>
  <si>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</si>
  <si>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</si>
  <si>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</si>
  <si>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</si>
  <si>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</si>
  <si>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</si>
  <si>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</si>
  <si>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</si>
  <si>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</si>
  <si>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</si>
  <si>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</si>
  <si>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</si>
  <si>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</si>
  <si>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</si>
  <si>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</si>
  <si>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</si>
  <si>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</si>
  <si>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</si>
  <si>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</si>
  <si>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</si>
  <si>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</si>
  <si>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</si>
  <si>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</si>
  <si>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</si>
  <si>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</si>
  <si>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</si>
  <si>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</si>
  <si>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</si>
  <si>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</si>
  <si>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</si>
  <si>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</si>
  <si>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</si>
  <si>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</si>
  <si>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</si>
  <si>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</si>
  <si>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</si>
  <si>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</si>
  <si>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</si>
  <si>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</si>
  <si>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</si>
  <si>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</si>
  <si>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</si>
  <si>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</si>
  <si>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</si>
  <si>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</si>
  <si>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</si>
  <si>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</si>
  <si>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</si>
  <si>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</si>
  <si>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</si>
  <si>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</si>
  <si>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</si>
  <si>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</si>
  <si>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</si>
  <si>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</si>
  <si>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</si>
  <si>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</si>
  <si>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</si>
  <si>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</si>
  <si>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</si>
  <si>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</si>
  <si>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</si>
  <si>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</si>
  <si>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</si>
  <si>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</si>
  <si>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</si>
  <si>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</si>
  <si>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</si>
  <si>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</si>
  <si>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</si>
  <si>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</si>
  <si>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</si>
  <si>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</si>
  <si>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</si>
  <si>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</si>
  <si>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</si>
  <si>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</si>
  <si>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</si>
  <si>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</si>
  <si>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</si>
  <si>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</si>
  <si>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</si>
  <si>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</si>
  <si>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</si>
  <si>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</si>
  <si>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</si>
  <si>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</si>
  <si>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</si>
  <si>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</si>
  <si>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</si>
  <si>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</si>
  <si>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</si>
  <si>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</si>
  <si>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</si>
  <si>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</si>
  <si>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</si>
  <si>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</si>
  <si>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</si>
  <si>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</si>
  <si>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</si>
  <si>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</si>
  <si>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</si>
  <si>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</si>
  <si>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</si>
  <si>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</si>
  <si>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</si>
  <si>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</si>
  <si>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</si>
  <si>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</si>
  <si>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</si>
  <si>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</si>
  <si>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</si>
  <si>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</si>
  <si>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</si>
  <si>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</si>
  <si>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</si>
  <si>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</si>
  <si>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</si>
  <si>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</si>
  <si>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</si>
  <si>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</si>
  <si>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</si>
  <si>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</si>
  <si>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</si>
  <si>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</si>
  <si>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</si>
  <si>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</si>
  <si>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</si>
  <si>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</si>
  <si>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</si>
  <si>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</si>
  <si>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</si>
  <si>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</si>
  <si>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</si>
  <si>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</si>
  <si>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</si>
  <si>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</si>
  <si>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</si>
  <si>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</si>
  <si>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</si>
  <si>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</si>
  <si>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</si>
  <si>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</si>
  <si>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</si>
  <si>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</si>
  <si>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</si>
  <si>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</si>
  <si>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</si>
  <si>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</si>
  <si>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</si>
  <si>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</si>
  <si>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</si>
  <si>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</si>
  <si>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</si>
  <si>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</si>
  <si>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</si>
  <si>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</si>
  <si>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</si>
  <si>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</si>
  <si>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</si>
  <si>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</si>
  <si>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</si>
  <si>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</si>
  <si>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</si>
  <si>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</si>
  <si>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</si>
  <si>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</si>
  <si>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</si>
  <si>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</si>
  <si>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</si>
  <si>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</si>
  <si>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</si>
  <si>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</si>
  <si>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</si>
  <si>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</si>
  <si>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</si>
  <si>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</si>
  <si>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</si>
  <si>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</si>
  <si>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</si>
  <si>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</si>
  <si>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</si>
  <si>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</si>
  <si>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</si>
  <si>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</si>
  <si>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</si>
  <si>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</si>
  <si>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</si>
  <si>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</si>
  <si>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</si>
  <si>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</si>
  <si>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</si>
  <si>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</si>
  <si>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</si>
  <si>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</si>
  <si>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</si>
  <si>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</si>
  <si>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</si>
  <si>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</si>
  <si>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</si>
  <si>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</si>
  <si>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</si>
  <si>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</si>
  <si>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</si>
  <si>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</si>
  <si>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</si>
  <si>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</si>
  <si>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</si>
  <si>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</si>
  <si>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</si>
  <si>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</si>
  <si>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</si>
  <si>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</si>
  <si>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</si>
  <si>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</si>
  <si>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</si>
  <si>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</si>
  <si>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</si>
  <si>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</si>
  <si>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</si>
  <si>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</si>
  <si>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</si>
  <si>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</si>
  <si>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</si>
  <si>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</si>
  <si>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</si>
  <si>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</si>
  <si>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</si>
  <si>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</si>
  <si>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</si>
  <si>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</si>
  <si>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</si>
  <si>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</si>
  <si>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</si>
  <si>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</si>
  <si>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</si>
  <si>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</si>
  <si>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</si>
  <si>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</si>
  <si>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</si>
  <si>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</si>
  <si>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</si>
  <si>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</si>
  <si>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</si>
  <si>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</si>
  <si>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</si>
  <si>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</si>
  <si>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</si>
  <si>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</si>
  <si>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</si>
  <si>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</si>
  <si>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</si>
  <si>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</si>
  <si>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</si>
  <si>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</si>
  <si>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</si>
  <si>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</si>
  <si>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</si>
  <si>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</si>
  <si>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</si>
  <si>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</si>
  <si>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</si>
  <si>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</si>
  <si>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</si>
  <si>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</si>
  <si>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</si>
  <si>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</si>
  <si>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</si>
  <si>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</si>
  <si>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</si>
  <si>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</si>
  <si>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</si>
  <si>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</si>
  <si>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</si>
  <si>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</si>
  <si>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</si>
  <si>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</si>
  <si>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</si>
  <si>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</si>
  <si>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</si>
  <si>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</si>
  <si>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</si>
  <si>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</si>
  <si>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</si>
  <si>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</si>
  <si>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</si>
  <si>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</si>
  <si>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</si>
  <si>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</si>
  <si>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</si>
  <si>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</si>
  <si>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</si>
  <si>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</si>
  <si>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</si>
  <si>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</si>
  <si>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</si>
  <si>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</si>
  <si>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</si>
  <si>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</si>
  <si>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</si>
  <si>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</si>
  <si>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</si>
  <si>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</si>
  <si>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</si>
  <si>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</si>
  <si>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</si>
  <si>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</si>
  <si>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</si>
  <si>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</si>
  <si>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</si>
  <si>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</si>
  <si>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</si>
  <si>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</si>
  <si>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</si>
  <si>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</si>
  <si>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</si>
  <si>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</si>
  <si>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</si>
  <si>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</si>
  <si>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</si>
  <si>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</si>
  <si>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</si>
  <si>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</si>
  <si>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</si>
  <si>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</si>
  <si>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</si>
  <si>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</si>
  <si>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</si>
  <si>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</si>
  <si>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</si>
  <si>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</si>
  <si>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</si>
  <si>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</si>
  <si>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</si>
  <si>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</si>
  <si>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</si>
  <si>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</si>
  <si>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</si>
  <si>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</si>
  <si>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</si>
  <si>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</si>
  <si>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</si>
  <si>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</si>
  <si>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</si>
  <si>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</si>
  <si>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</si>
  <si>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</si>
  <si>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</si>
  <si>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</si>
  <si>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</si>
  <si>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</si>
  <si>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</si>
  <si>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</si>
  <si>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</si>
  <si>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</si>
  <si>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</si>
  <si>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</si>
  <si>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</si>
  <si>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</si>
  <si>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</si>
  <si>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</si>
  <si>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</si>
  <si>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</si>
  <si>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</si>
  <si>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</si>
  <si>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</si>
  <si>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</si>
  <si>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</si>
  <si>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</si>
  <si>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</si>
  <si>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</si>
  <si>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</si>
  <si>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</si>
  <si>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</si>
  <si>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</si>
  <si>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</si>
  <si>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</si>
  <si>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</si>
  <si>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</si>
  <si>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</si>
  <si>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</si>
  <si>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</si>
  <si>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</si>
  <si>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</si>
  <si>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</si>
  <si>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</si>
  <si>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</si>
  <si>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</si>
  <si>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</si>
  <si>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</si>
  <si>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</si>
  <si>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</si>
  <si>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</si>
  <si>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</si>
  <si>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</si>
  <si>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</si>
  <si>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</si>
  <si>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</si>
  <si>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</si>
  <si>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</si>
  <si>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</si>
  <si>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</si>
  <si>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</si>
  <si>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</si>
  <si>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</si>
  <si>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</si>
  <si>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</si>
  <si>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</si>
  <si>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</si>
  <si>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</si>
  <si>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</si>
  <si>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</si>
  <si>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</si>
  <si>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</si>
  <si>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</si>
  <si>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</si>
  <si>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</si>
  <si>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</si>
  <si>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</si>
  <si>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</si>
  <si>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</si>
  <si>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</si>
  <si>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</si>
  <si>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</si>
  <si>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</si>
  <si>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</si>
  <si>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</si>
  <si>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</si>
  <si>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</si>
  <si>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</si>
  <si>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</si>
  <si>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</si>
  <si>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</si>
  <si>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</si>
  <si>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</si>
  <si>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</si>
  <si>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</si>
  <si>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</si>
  <si>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</si>
  <si>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</si>
  <si>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</si>
  <si>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</si>
  <si>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</si>
  <si>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</si>
  <si>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</si>
  <si>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</si>
  <si>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</si>
  <si>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</si>
  <si>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</si>
  <si>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</si>
  <si>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</si>
  <si>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</si>
  <si>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</si>
  <si>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</si>
  <si>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</si>
  <si>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</si>
  <si>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</si>
  <si>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</si>
  <si>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</si>
  <si>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</si>
  <si>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</si>
  <si>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</si>
  <si>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</si>
  <si>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</si>
  <si>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</si>
  <si>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</si>
  <si>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</si>
  <si>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</si>
  <si>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</si>
  <si>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</si>
  <si>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</si>
  <si>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</si>
  <si>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</si>
  <si>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</si>
  <si>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</si>
  <si>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</si>
  <si>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</si>
  <si>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</si>
  <si>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</si>
  <si>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</si>
  <si>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</si>
  <si>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</si>
  <si>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</si>
  <si>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</si>
  <si>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</si>
  <si>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</si>
  <si>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</si>
  <si>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</si>
  <si>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</si>
  <si>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</si>
  <si>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</si>
  <si>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</si>
  <si>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</si>
  <si>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</si>
  <si>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</si>
  <si>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</si>
  <si>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</si>
  <si>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</si>
  <si>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</si>
  <si>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</si>
  <si>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</si>
  <si>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</si>
  <si>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</si>
  <si>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</si>
  <si>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</si>
  <si>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</si>
  <si>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</si>
  <si>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</si>
  <si>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</si>
  <si>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</si>
  <si>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</si>
  <si>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</si>
  <si>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</si>
  <si>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</si>
  <si>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</si>
  <si>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</si>
  <si>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</si>
  <si>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</si>
  <si>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</si>
  <si>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</si>
  <si>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</si>
  <si>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</si>
  <si>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</si>
  <si>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</si>
  <si>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</si>
  <si>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</si>
  <si>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</si>
  <si>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</si>
  <si>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</si>
  <si>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</si>
  <si>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</si>
  <si>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</si>
  <si>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</si>
  <si>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</si>
  <si>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</si>
  <si>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</si>
  <si>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</si>
  <si>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</si>
  <si>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</si>
  <si>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</si>
  <si>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</si>
  <si>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</si>
  <si>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</si>
  <si>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</si>
  <si>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</si>
  <si>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</si>
  <si>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</si>
  <si>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</si>
  <si>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</si>
  <si>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</si>
  <si>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</si>
  <si>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</si>
  <si>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</si>
  <si>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</si>
  <si>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</si>
  <si>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</si>
  <si>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</si>
  <si>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</si>
  <si>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</si>
  <si>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</si>
  <si>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</si>
  <si>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</si>
  <si>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</si>
  <si>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</si>
  <si>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</si>
  <si>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</si>
  <si>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</si>
  <si>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</si>
  <si>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</si>
  <si>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</si>
  <si>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</si>
  <si>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</si>
  <si>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</si>
  <si>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</si>
  <si>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</si>
  <si>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</si>
  <si>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</si>
  <si>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</si>
  <si>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</si>
  <si>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</si>
  <si>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</si>
  <si>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</si>
  <si>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</si>
  <si>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</si>
  <si>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</si>
  <si>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</si>
  <si>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</si>
  <si>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</si>
  <si>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</si>
  <si>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</si>
  <si>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</si>
  <si>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</si>
  <si>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</si>
  <si>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</si>
  <si>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</si>
  <si>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</si>
  <si>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</si>
  <si>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</si>
  <si>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</si>
  <si>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</si>
  <si>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</si>
  <si>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</si>
  <si>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</si>
  <si>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</si>
  <si>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</si>
  <si>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</si>
  <si>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</si>
  <si>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</si>
  <si>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</si>
  <si>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</si>
  <si>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</si>
  <si>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</si>
  <si>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</si>
  <si>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</si>
  <si>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</si>
  <si>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</si>
  <si>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</si>
  <si>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</si>
  <si>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</si>
  <si>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</si>
  <si>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</si>
  <si>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</si>
  <si>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</si>
  <si>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</si>
  <si>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</si>
  <si>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</si>
  <si>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</si>
  <si>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</si>
  <si>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</si>
  <si>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</si>
  <si>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</si>
  <si>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</si>
  <si>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</si>
  <si>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</si>
  <si>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</si>
  <si>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</si>
  <si>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</si>
  <si>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</si>
  <si>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</si>
  <si>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</si>
  <si>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</si>
  <si>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</si>
  <si>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</si>
  <si>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</si>
  <si>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</si>
  <si>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</si>
  <si>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</si>
  <si>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</si>
  <si>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</si>
  <si>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</si>
  <si>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</si>
  <si>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</si>
  <si>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</si>
  <si>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</si>
  <si>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</si>
  <si>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</si>
  <si>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</si>
  <si>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</si>
  <si>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</si>
  <si>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</si>
  <si>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</si>
  <si>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</si>
  <si>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</si>
  <si>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</si>
  <si>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</si>
  <si>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</si>
  <si>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</si>
  <si>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</si>
  <si>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</si>
  <si>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</si>
  <si>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</si>
  <si>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</si>
  <si>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</si>
  <si>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</si>
  <si>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</si>
  <si>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</si>
  <si>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</si>
  <si>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</si>
  <si>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</si>
  <si>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</si>
  <si>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</si>
  <si>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</si>
  <si>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</si>
  <si>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</si>
  <si>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</si>
  <si>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</si>
  <si>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</si>
  <si>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</si>
  <si>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</si>
  <si>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</si>
  <si>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</si>
  <si>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</si>
  <si>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</si>
  <si>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</si>
  <si>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</si>
  <si>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</si>
  <si>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</si>
  <si>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</si>
  <si>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</si>
  <si>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</si>
  <si>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</si>
  <si>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</si>
  <si>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</si>
  <si>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</si>
  <si>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</si>
  <si>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</si>
  <si>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</si>
  <si>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</si>
  <si>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</si>
  <si>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</si>
  <si>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</si>
  <si>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</si>
  <si>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</si>
  <si>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</si>
  <si>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</si>
  <si>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</si>
  <si>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</si>
  <si>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</si>
  <si>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</si>
  <si>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</si>
  <si>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</si>
  <si>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</si>
  <si>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</si>
  <si>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</si>
  <si>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</si>
  <si>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</si>
  <si>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</si>
  <si>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</si>
  <si>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</si>
  <si>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</si>
  <si>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</si>
  <si>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</si>
  <si>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</si>
  <si>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</si>
  <si>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</si>
  <si>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</si>
  <si>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</si>
  <si>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</si>
  <si>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</si>
  <si>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</si>
  <si>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</si>
  <si>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</si>
  <si>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</si>
  <si>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</si>
  <si>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</si>
  <si>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</si>
  <si>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</si>
  <si>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</si>
  <si>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</si>
  <si>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</si>
  <si>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</si>
  <si>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</si>
  <si>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</si>
  <si>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</si>
  <si>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</si>
  <si>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</si>
  <si>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</si>
  <si>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</si>
  <si>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</si>
  <si>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</si>
  <si>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</si>
  <si>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</si>
  <si>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</si>
  <si>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</si>
  <si>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</si>
  <si>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</si>
  <si>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</si>
  <si>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</si>
  <si>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</si>
  <si>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</si>
  <si>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</si>
  <si>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</si>
  <si>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</si>
  <si>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</si>
  <si>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</si>
  <si>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</si>
  <si>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</si>
  <si>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</si>
  <si>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</si>
  <si>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</si>
  <si>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</si>
  <si>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</si>
  <si>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</si>
  <si>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</si>
  <si>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</si>
  <si>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</si>
  <si>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</si>
  <si>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</si>
  <si>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</si>
  <si>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</si>
  <si>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</si>
  <si>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</si>
  <si>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</si>
  <si>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</si>
  <si>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</si>
  <si>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</si>
  <si>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</si>
  <si>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</si>
  <si>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</si>
  <si>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</si>
  <si>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</si>
  <si>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</si>
  <si>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</si>
  <si>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</si>
  <si>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</si>
  <si>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</si>
  <si>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</si>
  <si>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</si>
  <si>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</si>
  <si>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</si>
  <si>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</si>
  <si>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</si>
  <si>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</si>
  <si>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</si>
  <si>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</si>
  <si>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</si>
  <si>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</si>
  <si>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</si>
  <si>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</si>
  <si>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</si>
  <si>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</si>
  <si>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</si>
  <si>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</si>
  <si>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</si>
  <si>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</si>
  <si>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</si>
  <si>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</si>
  <si>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</si>
  <si>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</si>
  <si>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</si>
  <si>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</si>
  <si>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</si>
  <si>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</si>
  <si>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</si>
  <si>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</si>
  <si>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</si>
  <si>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</si>
  <si>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</si>
  <si>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</si>
  <si>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</si>
  <si>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</si>
  <si>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</si>
  <si>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</si>
  <si>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</si>
  <si>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</si>
  <si>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</si>
  <si>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</si>
  <si>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</si>
  <si>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</si>
  <si>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</si>
  <si>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</si>
  <si>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</si>
  <si>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</si>
  <si>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</si>
  <si>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</si>
  <si>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</si>
  <si>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</si>
  <si>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</si>
  <si>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</si>
  <si>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</si>
  <si>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</si>
  <si>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</si>
  <si>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</si>
  <si>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</si>
  <si>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</si>
  <si>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</si>
  <si>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</si>
  <si>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</si>
  <si>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</si>
  <si>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</si>
  <si>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</si>
  <si>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</si>
  <si>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</si>
  <si>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</si>
  <si>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</si>
  <si>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</si>
  <si>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</si>
  <si>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</si>
  <si>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</si>
  <si>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</si>
  <si>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</si>
  <si>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</si>
  <si>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</si>
  <si>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</si>
  <si>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</si>
  <si>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</si>
  <si>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</si>
  <si>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</si>
  <si>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</si>
  <si>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</si>
  <si>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</si>
  <si>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</si>
  <si>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</si>
  <si>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</si>
  <si>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</si>
  <si>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</si>
  <si>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</si>
  <si>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</si>
  <si>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</si>
  <si>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</si>
  <si>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</si>
  <si>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</si>
  <si>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</si>
  <si>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</si>
  <si>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</si>
  <si>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</si>
  <si>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</si>
  <si>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</si>
  <si>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</si>
  <si>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</si>
  <si>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</si>
  <si>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</si>
  <si>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</si>
  <si>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</si>
  <si>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</si>
  <si>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</si>
  <si>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</si>
  <si>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</si>
  <si>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</si>
  <si>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</si>
  <si>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</si>
  <si>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</si>
  <si>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</si>
  <si>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</si>
  <si>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</si>
  <si>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</si>
  <si>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</si>
  <si>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</si>
  <si>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</si>
  <si>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</si>
  <si>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</si>
  <si>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</si>
  <si>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</si>
  <si>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</si>
  <si>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</si>
  <si>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</si>
  <si>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</si>
  <si>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</si>
  <si>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</si>
  <si>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</si>
  <si>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</si>
  <si>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</si>
  <si>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</si>
  <si>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</si>
  <si>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</si>
  <si>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</si>
  <si>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</si>
  <si>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</si>
  <si>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</si>
  <si>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</si>
  <si>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</si>
  <si>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</si>
  <si>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</si>
  <si>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</si>
  <si>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</si>
  <si>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</si>
  <si>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</si>
  <si>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</si>
  <si>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</si>
  <si>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</si>
  <si>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</si>
  <si>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</si>
  <si>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</si>
  <si>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</si>
  <si>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</si>
  <si>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</si>
  <si>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</si>
  <si>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</si>
  <si>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</si>
  <si>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</si>
  <si>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</si>
  <si>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</si>
  <si>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</si>
  <si>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</si>
  <si>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</si>
  <si>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</si>
  <si>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</si>
  <si>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</si>
  <si>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</si>
  <si>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</si>
  <si>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</si>
  <si>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</si>
  <si>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</si>
  <si>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</si>
  <si>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</si>
  <si>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</si>
  <si>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</si>
  <si>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</si>
  <si>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</si>
  <si>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</si>
  <si>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</si>
  <si>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</si>
  <si>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</si>
  <si>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</si>
  <si>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</si>
  <si>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</si>
  <si>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</si>
  <si>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</si>
  <si>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</si>
  <si>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</si>
  <si>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</si>
  <si>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</si>
  <si>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</si>
  <si>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</si>
  <si>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</si>
  <si>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</si>
  <si>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</si>
  <si>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</si>
  <si>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</si>
  <si>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</si>
  <si>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</si>
  <si>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</si>
  <si>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</si>
  <si>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</si>
  <si>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</si>
  <si>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</si>
  <si>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</si>
  <si>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</si>
  <si>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</si>
  <si>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</si>
  <si>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</si>
  <si>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</si>
  <si>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</si>
  <si>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</si>
  <si>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</si>
  <si>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</si>
  <si>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</si>
  <si>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</si>
  <si>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</si>
  <si>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</si>
  <si>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</si>
  <si>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</si>
  <si>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</si>
  <si>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</si>
  <si>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</si>
  <si>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</si>
  <si>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</si>
  <si>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</si>
  <si>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</si>
  <si>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</si>
  <si>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</si>
  <si>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</si>
  <si>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</si>
  <si>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</si>
  <si>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</si>
  <si>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</si>
  <si>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</si>
  <si>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</si>
  <si>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</si>
  <si>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</si>
  <si>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</si>
  <si>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</si>
  <si>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</si>
  <si>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</si>
  <si>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</si>
  <si>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</si>
  <si>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</si>
  <si>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</si>
  <si>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</si>
  <si>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</si>
  <si>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</si>
  <si>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</si>
  <si>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</si>
  <si>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</si>
  <si>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</si>
  <si>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</si>
  <si>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</si>
  <si>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</si>
  <si>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</si>
  <si>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</si>
  <si>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</si>
  <si>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</si>
  <si>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</si>
  <si>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</si>
  <si>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</si>
  <si>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</si>
  <si>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</si>
  <si>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</si>
  <si>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</si>
  <si>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</si>
  <si>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</si>
  <si>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</si>
  <si>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</si>
  <si>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</si>
  <si>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</si>
  <si>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</si>
  <si>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</si>
  <si>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</si>
  <si>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</si>
  <si>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</si>
  <si>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</si>
  <si>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</si>
  <si>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</si>
  <si>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</si>
  <si>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</si>
  <si>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</si>
  <si>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</si>
  <si>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</si>
  <si>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</si>
  <si>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</si>
  <si>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</si>
  <si>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</si>
  <si>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</si>
  <si>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</si>
  <si>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</si>
  <si>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</si>
  <si>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</si>
  <si>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</si>
  <si>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</si>
  <si>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</si>
  <si>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</si>
  <si>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</si>
  <si>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</si>
  <si>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</si>
  <si>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</si>
  <si>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</si>
  <si>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</si>
  <si>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</si>
  <si>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</si>
  <si>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</si>
  <si>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</si>
  <si>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</si>
  <si>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</si>
  <si>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</si>
  <si>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</si>
  <si>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</si>
  <si>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</si>
  <si>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</si>
  <si>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</si>
  <si>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</si>
  <si>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</si>
  <si>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</si>
  <si>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</si>
  <si>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</si>
  <si>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</si>
  <si>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</si>
  <si>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</si>
  <si>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</si>
  <si>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</si>
  <si>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</si>
  <si>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</si>
  <si>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</si>
  <si>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</si>
  <si>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</si>
  <si>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</si>
  <si>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</si>
  <si>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</si>
  <si>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</si>
  <si>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</si>
  <si>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</si>
  <si>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</si>
  <si>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</si>
  <si>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</si>
  <si>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</si>
  <si>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</si>
  <si>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</si>
  <si>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</si>
  <si>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</si>
  <si>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</si>
  <si>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</si>
  <si>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</si>
  <si>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</si>
  <si>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</si>
  <si>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</si>
  <si>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</si>
  <si>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</si>
  <si>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</si>
  <si>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</si>
  <si>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</si>
  <si>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</si>
  <si>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</si>
  <si>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</si>
  <si>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</si>
  <si>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</si>
  <si>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</si>
  <si>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</si>
  <si>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</si>
  <si>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</si>
  <si>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</si>
  <si>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</si>
  <si>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</si>
  <si>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</si>
  <si>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</si>
  <si>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</si>
  <si>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</si>
  <si>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</si>
  <si>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</si>
  <si>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</si>
  <si>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</si>
  <si>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</si>
  <si>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</si>
  <si>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</si>
  <si>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</si>
  <si>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</si>
  <si>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</si>
  <si>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</si>
  <si>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</si>
  <si>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</si>
  <si>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</si>
  <si>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</si>
  <si>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</si>
  <si>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</si>
  <si>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</si>
  <si>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</si>
  <si>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</si>
  <si>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</si>
  <si>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</si>
  <si>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</si>
  <si>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</si>
  <si>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</si>
  <si>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</si>
  <si>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</si>
  <si>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</si>
  <si>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</si>
  <si>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</si>
  <si>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</si>
  <si>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</si>
  <si>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</si>
  <si>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</si>
  <si>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</si>
  <si>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</si>
  <si>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</si>
  <si>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</si>
  <si>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</si>
  <si>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</si>
  <si>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</si>
  <si>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</si>
  <si>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</si>
  <si>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</si>
  <si>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</si>
  <si>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</si>
  <si>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</si>
  <si>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</si>
  <si>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</si>
  <si>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</si>
  <si>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</si>
  <si>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</si>
  <si>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</si>
  <si>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</si>
  <si>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</si>
  <si>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</si>
  <si>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</si>
  <si>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</si>
  <si>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</si>
  <si>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</si>
  <si>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</si>
  <si>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</si>
  <si>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</si>
  <si>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</si>
  <si>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</si>
  <si>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</si>
  <si>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</si>
  <si>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</si>
  <si>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</si>
  <si>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</si>
  <si>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</si>
  <si>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</si>
  <si>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</si>
  <si>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</si>
  <si>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</si>
  <si>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</si>
  <si>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</si>
  <si>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</si>
  <si>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</si>
  <si>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</si>
  <si>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</si>
  <si>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</si>
  <si>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</si>
  <si>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</si>
  <si>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</si>
  <si>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</si>
  <si>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</si>
  <si>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</si>
  <si>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</si>
  <si>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</si>
  <si>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</si>
  <si>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</si>
  <si>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</si>
  <si>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</si>
  <si>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</si>
  <si>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</si>
  <si>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</si>
  <si>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</si>
  <si>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</si>
  <si>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</si>
  <si>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</si>
  <si>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</si>
  <si>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</si>
  <si>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</si>
  <si>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</si>
  <si>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</si>
  <si>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</si>
  <si>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</si>
  <si>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</si>
  <si>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</si>
  <si>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</si>
  <si>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</si>
  <si>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</si>
  <si>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</si>
  <si>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</si>
  <si>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</si>
  <si>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</si>
  <si>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</si>
  <si>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</si>
  <si>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</si>
  <si>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</si>
  <si>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</si>
  <si>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</si>
  <si>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</si>
  <si>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</si>
  <si>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</si>
  <si>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</si>
  <si>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</si>
  <si>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</si>
  <si>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</si>
  <si>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</si>
  <si>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</si>
  <si>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</si>
  <si>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</si>
  <si>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</si>
  <si>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</si>
  <si>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</si>
  <si>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</si>
  <si>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</si>
  <si>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</si>
  <si>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</si>
  <si>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</si>
  <si>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</si>
  <si>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</si>
  <si>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</si>
  <si>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</si>
  <si>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</si>
  <si>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</si>
  <si>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</si>
  <si>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</si>
  <si>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</si>
  <si>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</si>
  <si>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</si>
  <si>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</si>
  <si>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</si>
  <si>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</si>
  <si>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</si>
  <si>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</si>
  <si>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</si>
  <si>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</si>
  <si>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</si>
  <si>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</si>
  <si>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</si>
  <si>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</si>
  <si>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</si>
  <si>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</si>
  <si>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</si>
  <si>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</si>
  <si>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</si>
  <si>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</si>
  <si>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</si>
  <si>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</si>
  <si>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</si>
  <si>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</si>
  <si>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</si>
  <si>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</si>
  <si>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</si>
  <si>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</si>
  <si>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</si>
  <si>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</si>
  <si>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</si>
  <si>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</si>
  <si>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</si>
  <si>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</si>
  <si>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</si>
  <si>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</si>
  <si>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</si>
  <si>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</si>
  <si>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</si>
  <si>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</si>
  <si>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</si>
  <si>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</si>
  <si>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</si>
  <si>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</si>
  <si>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</si>
  <si>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</si>
  <si>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</si>
  <si>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</si>
  <si>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</si>
  <si>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</si>
  <si>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</si>
  <si>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</si>
  <si>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</si>
  <si>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</si>
  <si>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</si>
  <si>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</si>
  <si>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</si>
  <si>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</si>
  <si>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</si>
  <si>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</si>
  <si>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</si>
  <si>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</si>
  <si>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</si>
  <si>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</si>
  <si>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</si>
  <si>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</si>
  <si>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</si>
  <si>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</si>
  <si>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</si>
  <si>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</si>
  <si>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</si>
  <si>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</si>
  <si>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</si>
  <si>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</si>
  <si>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</si>
  <si>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</si>
  <si>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</si>
  <si>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</si>
  <si>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</si>
  <si>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</si>
  <si>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</si>
  <si>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</si>
  <si>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</si>
  <si>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</si>
  <si>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</si>
  <si>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</si>
  <si>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</si>
  <si>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</si>
  <si>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</si>
  <si>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</si>
  <si>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</si>
  <si>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</si>
  <si>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</si>
  <si>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</si>
  <si>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</si>
  <si>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</si>
  <si>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</si>
  <si>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</si>
  <si>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</si>
  <si>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</si>
  <si>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</si>
  <si>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</si>
  <si>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</si>
  <si>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</si>
  <si>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</si>
  <si>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</si>
  <si>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</si>
  <si>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</si>
  <si>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</si>
  <si>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</si>
  <si>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</si>
  <si>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</si>
  <si>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</si>
  <si>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</si>
  <si>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</si>
  <si>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</si>
  <si>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</si>
  <si>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</si>
  <si>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</si>
  <si>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</si>
  <si>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</si>
  <si>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</si>
  <si>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</si>
  <si>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</si>
  <si>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</si>
  <si>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</si>
  <si>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</si>
  <si>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</si>
  <si>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</si>
  <si>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</si>
  <si>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</si>
  <si>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</si>
  <si>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</si>
  <si>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</si>
  <si>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</si>
  <si>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</si>
  <si>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</si>
  <si>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</si>
  <si>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</si>
  <si>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</si>
  <si>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</si>
  <si>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</si>
  <si>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</si>
  <si>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</si>
  <si>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</si>
  <si>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</si>
  <si>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</si>
  <si>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</si>
  <si>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</si>
  <si>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</si>
  <si>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</si>
  <si>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</si>
  <si>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</si>
  <si>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</si>
  <si>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</si>
  <si>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</si>
  <si>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</si>
  <si>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</si>
  <si>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</si>
  <si>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</si>
  <si>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</si>
  <si>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</si>
  <si>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</si>
  <si>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</si>
  <si>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</si>
  <si>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</si>
  <si>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</si>
  <si>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</si>
  <si>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</si>
  <si>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</si>
  <si>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</si>
  <si>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</si>
  <si>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</si>
  <si>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</si>
  <si>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</si>
  <si>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</si>
  <si>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</si>
  <si>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</si>
  <si>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</si>
  <si>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</si>
  <si>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</si>
  <si>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</si>
  <si>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</si>
  <si>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</si>
  <si>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</si>
  <si>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</si>
  <si>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</si>
  <si>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</si>
  <si>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</si>
  <si>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</si>
  <si>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</si>
  <si>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</si>
  <si>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</si>
  <si>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</si>
  <si>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</si>
  <si>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</si>
  <si>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</si>
  <si>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</si>
  <si>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</si>
  <si>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</si>
  <si>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</si>
  <si>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</si>
  <si>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</si>
  <si>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</si>
  <si>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</si>
  <si>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</si>
  <si>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</si>
  <si>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</si>
  <si>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</si>
  <si>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</si>
  <si>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</si>
  <si>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</si>
  <si>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</si>
  <si>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</si>
  <si>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</si>
  <si>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</si>
  <si>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</si>
  <si>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</si>
  <si>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</si>
  <si>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</si>
  <si>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</si>
  <si>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</si>
  <si>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</si>
  <si>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</si>
  <si>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</si>
  <si>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</si>
  <si>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</si>
  <si>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</si>
  <si>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</si>
  <si>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</si>
  <si>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</si>
  <si>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</si>
  <si>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</si>
  <si>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</si>
  <si>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</si>
  <si>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</si>
  <si>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</si>
  <si>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</si>
  <si>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</si>
  <si>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</si>
  <si>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</si>
  <si>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</si>
  <si>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</si>
  <si>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</si>
  <si>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</si>
  <si>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</si>
  <si>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</si>
  <si>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</si>
  <si>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</si>
  <si>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</si>
  <si>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</si>
  <si>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</si>
  <si>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</si>
  <si>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</si>
  <si>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</si>
  <si>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</si>
  <si>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</si>
  <si>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</si>
  <si>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</si>
  <si>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</si>
  <si>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</si>
  <si>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</si>
  <si>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</si>
  <si>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</si>
  <si>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</si>
  <si>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</si>
  <si>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</si>
  <si>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</si>
  <si>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</si>
  <si>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</si>
  <si>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</si>
  <si>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</si>
  <si>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</si>
  <si>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</si>
  <si>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</si>
  <si>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</si>
  <si>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</si>
  <si>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</si>
  <si>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</si>
  <si>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</si>
  <si>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</si>
  <si>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</si>
  <si>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</si>
  <si>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</si>
  <si>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</si>
  <si>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</si>
  <si>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</si>
  <si>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</si>
  <si>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</si>
  <si>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</si>
  <si>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</si>
  <si>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</si>
  <si>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</si>
  <si>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</si>
  <si>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</si>
  <si>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</si>
  <si>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</si>
  <si>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</si>
  <si>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</si>
  <si>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</si>
  <si>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</si>
  <si>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</si>
  <si>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</si>
  <si>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</si>
  <si>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</si>
  <si>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</si>
  <si>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</si>
  <si>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</si>
  <si>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</si>
  <si>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</si>
  <si>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</si>
  <si>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</si>
  <si>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</si>
  <si>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</si>
  <si>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</si>
  <si>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</si>
  <si>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</si>
  <si>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</si>
  <si>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</si>
  <si>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</si>
  <si>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</si>
  <si>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</si>
  <si>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</si>
  <si>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</si>
  <si>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</si>
  <si>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</si>
  <si>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</si>
  <si>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</si>
  <si>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</si>
  <si>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</si>
  <si>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</si>
  <si>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</si>
  <si>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</si>
  <si>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</si>
  <si>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</si>
  <si>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</si>
  <si>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</si>
  <si>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</si>
  <si>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</si>
  <si>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</si>
  <si>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</si>
  <si>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</si>
  <si>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</si>
  <si>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</si>
  <si>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</si>
  <si>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</si>
  <si>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</si>
  <si>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</si>
  <si>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</si>
  <si>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</si>
  <si>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</si>
  <si>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</si>
  <si>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</si>
  <si>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</si>
  <si>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</si>
  <si>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</si>
  <si>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</si>
  <si>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</si>
  <si>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</si>
  <si>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</si>
  <si>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</si>
  <si>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</si>
  <si>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</si>
  <si>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</si>
  <si>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</si>
  <si>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</si>
  <si>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</si>
  <si>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</si>
  <si>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</si>
  <si>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</si>
  <si>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</si>
  <si>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</si>
  <si>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</si>
  <si>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</si>
  <si>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</si>
  <si>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</si>
  <si>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</si>
  <si>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</si>
  <si>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</si>
  <si>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</si>
  <si>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</si>
  <si>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</si>
  <si>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</si>
  <si>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</si>
  <si>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</si>
  <si>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</si>
  <si>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</si>
  <si>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</si>
  <si>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</si>
  <si>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</si>
  <si>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</si>
  <si>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</si>
  <si>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</si>
  <si>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</si>
  <si>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</si>
  <si>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</si>
  <si>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</si>
  <si>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</si>
  <si>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</si>
  <si>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</si>
  <si>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</si>
  <si>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</si>
  <si>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</si>
  <si>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</si>
  <si>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</si>
  <si>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</si>
  <si>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</si>
  <si>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</si>
  <si>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</si>
  <si>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</si>
  <si>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</si>
  <si>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</si>
  <si>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</si>
  <si>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</si>
  <si>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</si>
  <si>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</si>
  <si>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</si>
  <si>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</si>
  <si>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</si>
  <si>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</si>
  <si>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</si>
  <si>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</si>
  <si>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</si>
  <si>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</si>
  <si>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</si>
  <si>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</si>
  <si>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</si>
  <si>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</si>
  <si>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</si>
  <si>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</si>
  <si>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</si>
  <si>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</si>
  <si>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</si>
  <si>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</si>
  <si>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</si>
  <si>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</si>
  <si>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</si>
  <si>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</si>
  <si>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</si>
  <si>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</si>
  <si>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</si>
  <si>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</si>
  <si>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</si>
  <si>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</si>
  <si>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</si>
  <si>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</si>
  <si>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</si>
  <si>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</si>
  <si>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</si>
  <si>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</si>
  <si>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</si>
  <si>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</si>
  <si>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</si>
  <si>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</si>
  <si>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</si>
  <si>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</si>
  <si>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</si>
  <si>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</si>
  <si>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</si>
  <si>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</si>
  <si>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</si>
  <si>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</si>
  <si>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</si>
  <si>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</si>
  <si>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</si>
  <si>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</si>
  <si>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</si>
  <si>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</si>
  <si>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</si>
  <si>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</si>
  <si>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</si>
  <si>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</si>
  <si>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</si>
  <si>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</si>
  <si>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</si>
  <si>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</si>
  <si>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</si>
  <si>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</si>
  <si>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</si>
  <si>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</si>
  <si>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</si>
  <si>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</si>
  <si>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</si>
  <si>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</si>
  <si>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</si>
  <si>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</si>
  <si>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</si>
  <si>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</si>
  <si>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</si>
  <si>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</si>
  <si>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</si>
  <si>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</si>
  <si>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</si>
  <si>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</si>
  <si>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</si>
  <si>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</si>
  <si>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</si>
  <si>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</si>
  <si>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</si>
  <si>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</si>
  <si>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</si>
  <si>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</si>
  <si>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</si>
  <si>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</si>
  <si>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</si>
  <si>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</si>
  <si>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</si>
  <si>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</si>
  <si>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</si>
  <si>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</si>
  <si>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</si>
  <si>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</si>
  <si>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</si>
  <si>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</si>
  <si>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</si>
  <si>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</si>
  <si>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</si>
  <si>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</si>
  <si>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</si>
  <si>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</si>
  <si>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</si>
  <si>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</si>
  <si>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</si>
  <si>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</si>
  <si>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</si>
  <si>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</si>
  <si>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</si>
  <si>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</si>
  <si>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</si>
  <si>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</si>
  <si>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</si>
  <si>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</si>
  <si>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</si>
  <si>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</si>
  <si>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</si>
  <si>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</si>
  <si>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</si>
  <si>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</si>
  <si>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</si>
  <si>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</si>
  <si>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</si>
  <si>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</si>
  <si>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</si>
  <si>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</si>
  <si>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</si>
  <si>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</si>
  <si>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</si>
  <si>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</si>
  <si>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</si>
  <si>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</si>
  <si>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</si>
  <si>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</si>
  <si>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</si>
  <si>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</si>
  <si>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</si>
  <si>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</si>
  <si>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</si>
  <si>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</si>
  <si>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</si>
  <si>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</si>
  <si>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</si>
  <si>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</si>
  <si>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</si>
  <si>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</si>
  <si>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</si>
  <si>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</si>
  <si>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</si>
  <si>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</si>
  <si>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</si>
  <si>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</si>
  <si>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</si>
  <si>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</si>
  <si>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</si>
  <si>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</si>
  <si>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</si>
  <si>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</si>
  <si>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</si>
  <si>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</si>
  <si>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</si>
  <si>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</si>
  <si>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</si>
  <si>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</si>
  <si>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</si>
  <si>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</si>
  <si>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</si>
  <si>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</si>
  <si>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</si>
  <si>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</si>
  <si>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</si>
  <si>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</si>
  <si>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</si>
  <si>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</si>
  <si>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</si>
  <si>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</si>
  <si>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</si>
  <si>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</si>
  <si>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</si>
  <si>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</si>
  <si>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</si>
  <si>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</si>
  <si>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</si>
  <si>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</si>
  <si>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</si>
  <si>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</si>
  <si>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</si>
  <si>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</si>
  <si>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</si>
  <si>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</si>
  <si>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</si>
  <si>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</si>
  <si>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</si>
  <si>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</si>
  <si>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</si>
  <si>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</si>
  <si>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</si>
  <si>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</si>
  <si>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</si>
  <si>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</si>
  <si>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</si>
  <si>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</si>
  <si>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</si>
  <si>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</si>
  <si>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</si>
  <si>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</si>
  <si>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</si>
  <si>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</si>
  <si>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</si>
  <si>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</si>
  <si>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</si>
  <si>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</si>
  <si>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</si>
  <si>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</si>
  <si>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</si>
  <si>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</si>
  <si>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</si>
  <si>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</si>
  <si>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</si>
  <si>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</si>
  <si>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</si>
  <si>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</si>
  <si>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</si>
  <si>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</si>
  <si>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</si>
  <si>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</si>
  <si>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</si>
  <si>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</si>
  <si>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</si>
  <si>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</si>
  <si>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</si>
  <si>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</si>
  <si>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</si>
  <si>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</si>
  <si>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</si>
  <si>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</si>
  <si>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</si>
  <si>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</si>
  <si>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</si>
  <si>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</si>
  <si>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</si>
  <si>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</si>
  <si>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</si>
  <si>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</si>
  <si>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</si>
  <si>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</si>
  <si>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</si>
  <si>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</si>
  <si>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</si>
  <si>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</si>
  <si>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</si>
  <si>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</si>
  <si>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</si>
  <si>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</si>
  <si>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</si>
  <si>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</si>
  <si>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</si>
  <si>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</si>
  <si>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</si>
  <si>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</si>
  <si>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</si>
  <si>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</si>
  <si>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</si>
  <si>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</si>
  <si>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</si>
  <si>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</si>
  <si>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</si>
  <si>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</si>
  <si>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</si>
  <si>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</si>
  <si>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</si>
  <si>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</si>
  <si>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</si>
  <si>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</si>
  <si>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</si>
  <si>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</si>
  <si>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</si>
  <si>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</si>
  <si>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</si>
  <si>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</si>
  <si>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</si>
  <si>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</si>
  <si>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</si>
  <si>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</si>
  <si>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</si>
  <si>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</si>
  <si>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</si>
  <si>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</si>
  <si>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</si>
  <si>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</si>
  <si>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</si>
  <si>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</si>
  <si>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</si>
  <si>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</si>
  <si>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</si>
  <si>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</si>
  <si>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</si>
  <si>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</si>
  <si>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</si>
  <si>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</si>
  <si>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</si>
  <si>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</si>
  <si>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</si>
  <si>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</si>
  <si>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</si>
  <si>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</si>
  <si>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</si>
  <si>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</si>
  <si>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</si>
  <si>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</si>
  <si>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</si>
  <si>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</si>
  <si>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</si>
  <si>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</si>
  <si>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</si>
  <si>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</si>
  <si>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</si>
  <si>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</si>
  <si>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</si>
  <si>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</si>
  <si>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</si>
  <si>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</si>
  <si>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</si>
  <si>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</si>
  <si>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</si>
  <si>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</si>
  <si>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</si>
  <si>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</si>
  <si>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</si>
  <si>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</si>
  <si>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</si>
  <si>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</si>
  <si>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</si>
  <si>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</si>
  <si>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</si>
  <si>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</si>
  <si>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</si>
  <si>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</si>
  <si>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</si>
  <si>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</si>
  <si>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</si>
  <si>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</si>
  <si>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</si>
  <si>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</si>
  <si>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</si>
  <si>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</si>
  <si>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</si>
  <si>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</si>
  <si>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</si>
  <si>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</si>
  <si>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</si>
  <si>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</si>
  <si>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</si>
  <si>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</si>
  <si>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</si>
  <si>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</si>
  <si>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</si>
  <si>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</si>
  <si>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</si>
  <si>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</si>
  <si>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</si>
  <si>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</si>
  <si>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</si>
  <si>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</si>
  <si>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</si>
  <si>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</si>
  <si>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</si>
  <si>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</si>
  <si>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</si>
  <si>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</si>
  <si>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</si>
  <si>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</si>
  <si>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</si>
  <si>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</si>
  <si>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</si>
  <si>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</si>
  <si>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</si>
  <si>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</si>
  <si>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</si>
  <si>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</si>
  <si>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</si>
  <si>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</si>
  <si>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</si>
  <si>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</si>
  <si>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</si>
  <si>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</si>
  <si>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</si>
  <si>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</si>
  <si>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</si>
  <si>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</si>
  <si>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</si>
  <si>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</si>
  <si>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</si>
  <si>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</si>
  <si>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</si>
  <si>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</si>
  <si>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</si>
  <si>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</si>
  <si>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</si>
  <si>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</si>
  <si>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</si>
  <si>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</si>
  <si>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</si>
  <si>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</si>
  <si>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</si>
  <si>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</si>
  <si>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</si>
  <si>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</si>
  <si>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</si>
  <si>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</si>
  <si>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</si>
  <si>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</si>
  <si>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</si>
  <si>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</si>
  <si>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</si>
  <si>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</si>
  <si>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</si>
  <si>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</si>
  <si>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</si>
  <si>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</si>
  <si>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</si>
  <si>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</si>
  <si>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</si>
  <si>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</si>
  <si>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</si>
  <si>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</si>
  <si>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</si>
  <si>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</si>
  <si>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</si>
  <si>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</si>
  <si>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</si>
  <si>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</si>
  <si>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</si>
  <si>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</si>
  <si>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</si>
  <si>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</si>
  <si>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</si>
  <si>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</si>
  <si>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</si>
  <si>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</si>
  <si>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</si>
  <si>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</si>
  <si>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</si>
  <si>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</si>
  <si>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</si>
  <si>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</si>
  <si>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</si>
  <si>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</si>
  <si>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</si>
  <si>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</si>
  <si>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</si>
  <si>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</si>
  <si>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</si>
  <si>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</si>
  <si>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</si>
  <si>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</si>
  <si>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</si>
  <si>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</si>
  <si>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</si>
  <si>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</si>
  <si>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</si>
  <si>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</si>
  <si>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</si>
  <si>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</si>
  <si>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</si>
  <si>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</si>
  <si>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</si>
  <si>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</si>
  <si>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</si>
  <si>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</si>
  <si>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</si>
  <si>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</si>
  <si>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</si>
  <si>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</si>
  <si>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</si>
  <si>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</si>
  <si>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</si>
  <si>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</si>
  <si>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</si>
  <si>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</si>
  <si>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</si>
  <si>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</si>
  <si>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</si>
  <si>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</si>
  <si>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</si>
  <si>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</si>
  <si>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</si>
  <si>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</si>
  <si>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</si>
  <si>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</si>
  <si>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</si>
  <si>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</si>
  <si>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</si>
  <si>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</si>
  <si>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Tómatmauk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</si>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</sst>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2">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1" dataDxfId="220" headerRowBorderDxfId="218" tableBorderDxfId="219" totalsRowBorderDxfId="217" headerRowCellStyle="Normal 3" dataCellStyle="Normal 3">
  <autoFilter ref="A1:O87" xr:uid="{02D983A8-39B1-4E3C-88EA-2988D8A233B7}"/>
  <tableColumns count="15">
    <tableColumn id="1" xr3:uid="{0B71B2B4-735C-4AE1-A904-555B1AA10FB2}" name="Heiti réttar" dataDxfId="216" dataCellStyle="Normal 3"/>
    <tableColumn id="2" xr3:uid="{E83DE1C1-9237-4A87-A8E8-920E7D860578}" name="Framleiðsluaðferð" dataDxfId="215" dataCellStyle="Normal 3"/>
    <tableColumn id="3" xr3:uid="{BE04934F-3F37-4F1B-A1D8-C62995DC7A33}" name="Nettóþyngd / eining" dataDxfId="214" dataCellStyle="Normal 3"/>
    <tableColumn id="4" xr3:uid="{0CA3101A-159F-4CD6-91CC-F81116E1C267}" name="Geymist við (°C)" dataDxfId="213" dataCellStyle="Normal 3"/>
    <tableColumn id="5" xr3:uid="{86CD702A-D5BC-48EC-9B47-FE5AED81C127}" name="Má frysta" dataDxfId="212" dataCellStyle="Normal 3"/>
    <tableColumn id="6" xr3:uid="{6BAE7EDA-3FEE-4E95-8E69-F5D78A6E85F1}" name="Upphitunarleiðbeiningar" dataDxfId="211" dataCellStyle="Normal 3"/>
    <tableColumn id="7" xr3:uid="{A73911A7-DECB-4153-9924-B53CEACC2B9B}" name="Framleiðandi" dataDxfId="210" dataCellStyle="Normal 3"/>
    <tableColumn id="8" xr3:uid="{2AC87C12-4370-4F8D-9D7F-86D10217047A}" name="Heimilisfang" dataDxfId="209" dataCellStyle="Normal 3"/>
    <tableColumn id="9" xr3:uid="{FC878446-215A-4D55-9C7D-811D21C21CE6}" name="Sími / Netfang" dataDxfId="208" dataCellStyle="Normal 3"/>
    <tableColumn id="10" xr3:uid="{57A49629-F7D0-4A47-8B55-D531D837B7E5}" name="Vegan" dataDxfId="207" dataCellStyle="Normal 3"/>
    <tableColumn id="11" xr3:uid="{B95000E6-DEB9-48F5-BFBC-F246132008E6}" name="Grænmetis" dataDxfId="206" dataCellStyle="Normal 3"/>
    <tableColumn id="12" xr3:uid="{B6C316CA-5531-46A4-AABB-8E3D3DEBF641}" name="Glútenfrítt" dataDxfId="205" dataCellStyle="Normal 3"/>
    <tableColumn id="13" xr3:uid="{B7A840B7-C139-4779-9982-01BDA86495B5}" name="Laktósafrítt" dataDxfId="204" dataCellStyle="Normal 3"/>
    <tableColumn id="14" xr3:uid="{31DB127A-BE99-438F-B30C-F7BED037BEE1}" name="Aðrar merkingar" dataDxfId="203" dataCellStyle="Normal 3"/>
    <tableColumn id="15" xr3:uid="{A764679C-4BF1-47C4-8621-A2162999DC1F}" name="Síðast uppfært" dataDxfId="202"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6" t="s">
        <v>215</v>
      </c>
      <c r="B1" s="776"/>
      <c r="C1" s="776"/>
      <c r="D1" s="776"/>
      <c r="E1" s="776"/>
      <c r="F1" s="776"/>
      <c r="G1" s="776"/>
      <c r="H1" s="776"/>
      <c r="I1" s="776"/>
      <c r="J1" s="776"/>
      <c r="K1" s="776"/>
      <c r="L1" s="776"/>
      <c r="M1" s="776"/>
      <c r="N1" s="776"/>
      <c r="O1" s="776"/>
      <c r="P1" s="776"/>
      <c r="Q1" s="776"/>
      <c r="R1" s="776"/>
      <c r="S1" s="776"/>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7"/>
      <c r="I187" s="777"/>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8" t="s">
        <v>1920</v>
      </c>
      <c r="B1" s="778"/>
      <c r="C1" s="778"/>
      <c r="D1" s="778"/>
      <c r="E1" s="778"/>
      <c r="F1" s="778"/>
      <c r="G1" s="778"/>
      <c r="H1" s="778"/>
      <c r="I1" s="778"/>
      <c r="J1" s="778"/>
      <c r="K1" s="778"/>
      <c r="L1" s="778"/>
      <c r="M1" s="778"/>
      <c r="N1" s="778"/>
      <c r="O1" s="778"/>
      <c r="P1" s="778"/>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9" t="s">
        <v>2375</v>
      </c>
      <c r="B1" s="779"/>
      <c r="C1" s="779"/>
      <c r="D1" s="779"/>
      <c r="E1" s="779"/>
      <c r="F1" s="779"/>
      <c r="G1" s="779"/>
      <c r="H1" s="779"/>
      <c r="I1" s="779"/>
      <c r="J1" s="779"/>
      <c r="K1" s="779"/>
      <c r="L1" s="779"/>
      <c r="M1" s="779"/>
      <c r="N1" s="779"/>
      <c r="O1" s="779"/>
      <c r="P1" s="779"/>
      <c r="Q1" s="779"/>
      <c r="R1" s="779"/>
      <c r="S1" s="779"/>
      <c r="T1" s="780" t="s">
        <v>1929</v>
      </c>
      <c r="U1" s="780"/>
      <c r="V1" s="780"/>
      <c r="W1" s="780"/>
      <c r="X1" s="780"/>
      <c r="Y1" s="780"/>
      <c r="Z1" s="780"/>
      <c r="AA1" s="780"/>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1" priority="2374">
      <formula>AND($D3&lt;&gt;"",$D3&lt;&gt;"Bæði",$D3&lt;&gt;"Leikskóli",$D3&lt;&gt;"Grunnskóli")</formula>
    </cfRule>
    <cfRule type="expression" dxfId="200" priority="2375">
      <formula>AND($A3&lt;&gt;"",OR($D3="",$D3="Bæði",$D3="Leikskóli",$D3="Grunnskóli"))</formula>
    </cfRule>
    <cfRule type="expression" dxfId="199" priority="2376">
      <formula>AND($A3="",$F3="",OR($D3="",$D3="Bæði",$D3="Leikskóli",$D3="Grunnskóli"))</formula>
    </cfRule>
  </conditionalFormatting>
  <conditionalFormatting sqref="AH3:AI79 AH379:AI393 AH486:AI490 AH505:AI519 AH81:AI82">
    <cfRule type="expression" dxfId="198" priority="225">
      <formula>AND($AH3&lt;&gt;"",$AH3&gt;$AE$7)</formula>
    </cfRule>
  </conditionalFormatting>
  <conditionalFormatting sqref="AH3:AI79 AH379:AI393 AH486:AI490 AH505:AI519">
    <cfRule type="expression" dxfId="197" priority="142">
      <formula>AND($AH3&lt;&gt;"",$AF3="",$AG3="",$AH3&gt;1)</formula>
    </cfRule>
    <cfRule type="expression" dxfId="196" priority="143">
      <formula>AND($AH3&lt;&gt;"",$AF3="",$AG3="",$AH3&gt;0.85,$AH3&lt;=1)</formula>
    </cfRule>
    <cfRule type="expression" dxfId="195" priority="144">
      <formula>AND($AH3&lt;&gt;"",$AF3="",$AG3="")</formula>
    </cfRule>
    <cfRule type="expression" dxfId="194" priority="146">
      <formula>AND($AH3&lt;&gt;"")</formula>
    </cfRule>
  </conditionalFormatting>
  <conditionalFormatting sqref="AH81:AI82">
    <cfRule type="expression" dxfId="193" priority="134">
      <formula>AND($AH81&lt;&gt;"",$AF81="",$AG81="",$AH81&gt;1)</formula>
    </cfRule>
    <cfRule type="expression" dxfId="192" priority="135">
      <formula>AND($AH81&lt;&gt;"",$AF81="",$AG81="",$AH81&gt;0.85,$AH81&lt;=1)</formula>
    </cfRule>
    <cfRule type="expression" dxfId="191" priority="136">
      <formula>AND($AH81&lt;&gt;"",$AF81="",$AG81="")</formula>
    </cfRule>
    <cfRule type="expression" dxfId="190" priority="138">
      <formula>AND($AH81&lt;&gt;"")</formula>
    </cfRule>
  </conditionalFormatting>
  <conditionalFormatting sqref="AH86:AI87">
    <cfRule type="expression" dxfId="189" priority="1">
      <formula>AND($AH86&lt;&gt;"",$AF86="",$AG86="",$AH86&gt;1)</formula>
    </cfRule>
    <cfRule type="expression" dxfId="188" priority="2">
      <formula>AND($AH86&lt;&gt;"",$AF86="",$AG86="",$AH86&gt;0.85,$AH86&lt;=1)</formula>
    </cfRule>
    <cfRule type="expression" dxfId="187" priority="3">
      <formula>AND($AH86&lt;&gt;"",$AF86="",$AG86="")</formula>
    </cfRule>
    <cfRule type="expression" dxfId="186" priority="4">
      <formula>AND($AH86&lt;&gt;"")</formula>
    </cfRule>
    <cfRule type="expression" dxfId="185" priority="5">
      <formula>AND($AH168&lt;&gt;"",$AH168&gt;$AE$7)</formula>
    </cfRule>
  </conditionalFormatting>
  <conditionalFormatting sqref="AH117:AI118">
    <cfRule type="expression" dxfId="184" priority="6">
      <formula>AND($AH117&lt;&gt;"",$AF117="",$AG117="",$AH117&gt;1)</formula>
    </cfRule>
    <cfRule type="expression" dxfId="183" priority="7">
      <formula>AND($AH117&lt;&gt;"",$AF117="",$AG117="",$AH117&gt;0.85,$AH117&lt;=1)</formula>
    </cfRule>
    <cfRule type="expression" dxfId="182" priority="8">
      <formula>AND($AH117&lt;&gt;"",$AF117="",$AG117="")</formula>
    </cfRule>
    <cfRule type="expression" dxfId="181" priority="9">
      <formula>AND($AH117&lt;&gt;"")</formula>
    </cfRule>
    <cfRule type="expression" dxfId="180" priority="10">
      <formula>AND($AH230&lt;&gt;"",$AH230&gt;$AE$7)</formula>
    </cfRule>
  </conditionalFormatting>
  <conditionalFormatting sqref="AH145:AI146">
    <cfRule type="expression" dxfId="179" priority="11">
      <formula>AND($AH145&lt;&gt;"",$AF145="",$AG145="",$AH145&gt;1)</formula>
    </cfRule>
    <cfRule type="expression" dxfId="178" priority="12">
      <formula>AND($AH145&lt;&gt;"",$AF145="",$AG145="",$AH145&gt;0.85,$AH145&lt;=1)</formula>
    </cfRule>
    <cfRule type="expression" dxfId="177" priority="13">
      <formula>AND($AH145&lt;&gt;"",$AF145="",$AG145="")</formula>
    </cfRule>
    <cfRule type="expression" dxfId="176" priority="14">
      <formula>AND($AH145&lt;&gt;"")</formula>
    </cfRule>
    <cfRule type="expression" dxfId="175" priority="15">
      <formula>AND($AH286&lt;&gt;"",$AH286&gt;$AE$7)</formula>
    </cfRule>
  </conditionalFormatting>
  <conditionalFormatting sqref="AH175:AI176">
    <cfRule type="expression" dxfId="174" priority="16">
      <formula>AND($AH175&lt;&gt;"",$AF175="",$AG175="",$AH175&gt;1)</formula>
    </cfRule>
    <cfRule type="expression" dxfId="173" priority="17">
      <formula>AND($AH175&lt;&gt;"",$AF175="",$AG175="",$AH175&gt;0.85,$AH175&lt;=1)</formula>
    </cfRule>
    <cfRule type="expression" dxfId="172" priority="18">
      <formula>AND($AH175&lt;&gt;"",$AF175="",$AG175="")</formula>
    </cfRule>
    <cfRule type="expression" dxfId="171" priority="19">
      <formula>AND($AH175&lt;&gt;"")</formula>
    </cfRule>
    <cfRule type="expression" dxfId="170" priority="20">
      <formula>AND($AH346&lt;&gt;"",$AH346&gt;$AE$7)</formula>
    </cfRule>
  </conditionalFormatting>
  <conditionalFormatting sqref="AH212:AI213">
    <cfRule type="expression" dxfId="169" priority="21">
      <formula>AND($AH212&lt;&gt;"",$AF212="",$AG212="",$AH212&gt;1)</formula>
    </cfRule>
    <cfRule type="expression" dxfId="168" priority="22">
      <formula>AND($AH212&lt;&gt;"",$AF212="",$AG212="",$AH212&gt;0.85,$AH212&lt;=1)</formula>
    </cfRule>
    <cfRule type="expression" dxfId="167" priority="23">
      <formula>AND($AH212&lt;&gt;"",$AF212="",$AG212="")</formula>
    </cfRule>
    <cfRule type="expression" dxfId="166" priority="24">
      <formula>AND($AH212&lt;&gt;"")</formula>
    </cfRule>
    <cfRule type="expression" dxfId="165" priority="25">
      <formula>AND($AH420&lt;&gt;"",$AH420&gt;$AE$7)</formula>
    </cfRule>
  </conditionalFormatting>
  <conditionalFormatting sqref="AH254:AI255">
    <cfRule type="expression" dxfId="164" priority="26">
      <formula>AND($AH254&lt;&gt;"",$AF254="",$AG254="",$AH254&gt;1)</formula>
    </cfRule>
    <cfRule type="expression" dxfId="163" priority="27">
      <formula>AND($AH254&lt;&gt;"",$AF254="",$AG254="",$AH254&gt;0.85,$AH254&lt;=1)</formula>
    </cfRule>
    <cfRule type="expression" dxfId="162" priority="28">
      <formula>AND($AH254&lt;&gt;"",$AF254="",$AG254="")</formula>
    </cfRule>
    <cfRule type="expression" dxfId="161" priority="29">
      <formula>AND($AH254&lt;&gt;"")</formula>
    </cfRule>
    <cfRule type="expression" dxfId="160" priority="30">
      <formula>AND($AH504&lt;&gt;"",$AH504&gt;$AE$7)</formula>
    </cfRule>
  </conditionalFormatting>
  <conditionalFormatting sqref="AH290:AI291">
    <cfRule type="expression" dxfId="159" priority="869">
      <formula>AND($AH290&lt;&gt;"",$AF290="",$AG290="",$AH290&gt;1)</formula>
    </cfRule>
    <cfRule type="expression" dxfId="158" priority="870">
      <formula>AND($AH290&lt;&gt;"",$AF290="",$AG290="",$AH290&gt;0.85,$AH290&lt;=1)</formula>
    </cfRule>
    <cfRule type="expression" dxfId="157" priority="871">
      <formula>AND($AH290&lt;&gt;"",$AF290="",$AG290="")</formula>
    </cfRule>
    <cfRule type="expression" dxfId="156" priority="872">
      <formula>AND($AH290&lt;&gt;"")</formula>
    </cfRule>
    <cfRule type="expression" dxfId="155" priority="873">
      <formula>AND(#REF!&lt;&gt;"",#REF!&gt;$AE$7)</formula>
    </cfRule>
  </conditionalFormatting>
  <conditionalFormatting sqref="AH320:AI321">
    <cfRule type="expression" dxfId="154" priority="2334">
      <formula>AND($AH320&lt;&gt;"",$AF320="",$AG320="",$AH320&gt;1)</formula>
    </cfRule>
    <cfRule type="expression" dxfId="153" priority="2335">
      <formula>AND($AH320&lt;&gt;"",$AF320="",$AG320="",$AH320&gt;0.85,$AH320&lt;=1)</formula>
    </cfRule>
    <cfRule type="expression" dxfId="152" priority="2336">
      <formula>AND($AH320&lt;&gt;"",$AF320="",$AG320="")</formula>
    </cfRule>
    <cfRule type="expression" dxfId="151" priority="2337">
      <formula>AND($AH320&lt;&gt;"")</formula>
    </cfRule>
    <cfRule type="expression" dxfId="150" priority="2338">
      <formula>AND($AH603&lt;&gt;"",$AH603&gt;$AE$7)</formula>
    </cfRule>
  </conditionalFormatting>
  <conditionalFormatting sqref="AH343:AI344">
    <cfRule type="expression" dxfId="149" priority="2344">
      <formula>AND($AH343&lt;&gt;"",$AF343="",$AG343="",$AH343&gt;1)</formula>
    </cfRule>
    <cfRule type="expression" dxfId="148" priority="2345">
      <formula>AND($AH343&lt;&gt;"",$AF343="",$AG343="",$AH343&gt;0.85,$AH343&lt;=1)</formula>
    </cfRule>
    <cfRule type="expression" dxfId="147" priority="2346">
      <formula>AND($AH343&lt;&gt;"",$AF343="",$AG343="")</formula>
    </cfRule>
    <cfRule type="expression" dxfId="146" priority="2347">
      <formula>AND($AH343&lt;&gt;"")</formula>
    </cfRule>
    <cfRule type="expression" dxfId="145" priority="2348">
      <formula>AND($AH661&lt;&gt;"",$AH661&gt;$AE$7)</formula>
    </cfRule>
  </conditionalFormatting>
  <conditionalFormatting sqref="AH376:AI377">
    <cfRule type="expression" dxfId="144" priority="2349">
      <formula>AND($AH376&lt;&gt;"",$AF376="",$AG376="",$AH376&gt;1)</formula>
    </cfRule>
    <cfRule type="expression" dxfId="143" priority="2350">
      <formula>AND($AH376&lt;&gt;"",$AF376="",$AG376="",$AH376&gt;0.85,$AH376&lt;=1)</formula>
    </cfRule>
    <cfRule type="expression" dxfId="142" priority="2351">
      <formula>AND($AH376&lt;&gt;"",$AF376="",$AG376="")</formula>
    </cfRule>
    <cfRule type="expression" dxfId="141" priority="2352">
      <formula>AND($AH376&lt;&gt;"")</formula>
    </cfRule>
    <cfRule type="expression" dxfId="140" priority="2353">
      <formula>AND($AH742&lt;&gt;"",$AH742&gt;$AE$7)</formula>
    </cfRule>
  </conditionalFormatting>
  <conditionalFormatting sqref="AH412:AI413">
    <cfRule type="expression" dxfId="139" priority="2354">
      <formula>AND($AH412&lt;&gt;"",$AF412="",$AG412="",$AH412&gt;1)</formula>
    </cfRule>
    <cfRule type="expression" dxfId="138" priority="2355">
      <formula>AND($AH412&lt;&gt;"",$AF412="",$AG412="",$AH412&gt;0.85,$AH412&lt;=1)</formula>
    </cfRule>
    <cfRule type="expression" dxfId="137" priority="2356">
      <formula>AND($AH412&lt;&gt;"",$AF412="",$AG412="")</formula>
    </cfRule>
    <cfRule type="expression" dxfId="136" priority="2357">
      <formula>AND($AH412&lt;&gt;"")</formula>
    </cfRule>
    <cfRule type="expression" dxfId="135" priority="2358">
      <formula>AND($AH825&lt;&gt;"",$AH825&gt;$AE$7)</formula>
    </cfRule>
  </conditionalFormatting>
  <conditionalFormatting sqref="AH440:AI441">
    <cfRule type="expression" dxfId="134" priority="2359">
      <formula>AND($AH440&lt;&gt;"",$AF440="",$AG440="",$AH440&gt;1)</formula>
    </cfRule>
    <cfRule type="expression" dxfId="133" priority="2360">
      <formula>AND($AH440&lt;&gt;"",$AF440="",$AG440="",$AH440&gt;0.85,$AH440&lt;=1)</formula>
    </cfRule>
    <cfRule type="expression" dxfId="132" priority="2361">
      <formula>AND($AH440&lt;&gt;"",$AF440="",$AG440="")</formula>
    </cfRule>
    <cfRule type="expression" dxfId="131" priority="2362">
      <formula>AND($AH440&lt;&gt;"")</formula>
    </cfRule>
    <cfRule type="expression" dxfId="130" priority="2363">
      <formula>AND($AH881&lt;&gt;"",$AH881&gt;$AE$7)</formula>
    </cfRule>
  </conditionalFormatting>
  <conditionalFormatting sqref="AH483:AI484">
    <cfRule type="expression" dxfId="129" priority="2364">
      <formula>AND($AH483&lt;&gt;"",$AF483="",$AG483="",$AH483&gt;1)</formula>
    </cfRule>
    <cfRule type="expression" dxfId="128" priority="2365">
      <formula>AND($AH483&lt;&gt;"",$AF483="",$AG483="",$AH483&gt;0.85,$AH483&lt;=1)</formula>
    </cfRule>
    <cfRule type="expression" dxfId="127" priority="2366">
      <formula>AND($AH483&lt;&gt;"",$AF483="",$AG483="")</formula>
    </cfRule>
    <cfRule type="expression" dxfId="126" priority="2367">
      <formula>AND($AH483&lt;&gt;"")</formula>
    </cfRule>
    <cfRule type="expression" dxfId="125" priority="2368">
      <formula>AND($AH967&lt;&gt;"",$AH967&gt;$AE$7)</formula>
    </cfRule>
  </conditionalFormatting>
  <conditionalFormatting sqref="AH502:AI503">
    <cfRule type="expression" dxfId="124" priority="2369">
      <formula>AND($AH502&lt;&gt;"",$AF502="",$AG502="",$AH502&gt;1)</formula>
    </cfRule>
    <cfRule type="expression" dxfId="123" priority="2370">
      <formula>AND($AH502&lt;&gt;"",$AF502="",$AG502="",$AH502&gt;0.85,$AH502&lt;=1)</formula>
    </cfRule>
    <cfRule type="expression" dxfId="122" priority="2371">
      <formula>AND($AH502&lt;&gt;"",$AF502="",$AG502="")</formula>
    </cfRule>
    <cfRule type="expression" dxfId="121" priority="2372">
      <formula>AND($AH502&lt;&gt;"")</formula>
    </cfRule>
    <cfRule type="expression" dxfId="120" priority="2373">
      <formula>AND($AH1005&lt;&gt;"",$AH1005&gt;$AE$7)</formula>
    </cfRule>
  </conditionalFormatting>
  <conditionalFormatting sqref="AH533:AI534">
    <cfRule type="expression" dxfId="119" priority="2339">
      <formula>AND($AH533&lt;&gt;"",$AF533="",$AG533="",$AH533&gt;1)</formula>
    </cfRule>
    <cfRule type="expression" dxfId="118" priority="2340">
      <formula>AND($AH533&lt;&gt;"",$AF533="",$AG533="",$AH533&gt;0.85,$AH533&lt;=1)</formula>
    </cfRule>
    <cfRule type="expression" dxfId="117" priority="2341">
      <formula>AND($AH533&lt;&gt;"",$AF533="",$AG533="")</formula>
    </cfRule>
    <cfRule type="expression" dxfId="116" priority="2342">
      <formula>AND($AH533&lt;&gt;"")</formula>
    </cfRule>
    <cfRule type="expression" dxfId="115" priority="2343">
      <formula>AND($AH1067&lt;&gt;"",$AH1067&gt;$AE$7)</formula>
    </cfRule>
  </conditionalFormatting>
  <conditionalFormatting sqref="AH561:AI562">
    <cfRule type="expression" dxfId="114" priority="2329">
      <formula>AND($AH561&lt;&gt;"",$AF561="",$AG561="",$AH561&gt;1)</formula>
    </cfRule>
    <cfRule type="expression" dxfId="113" priority="2330">
      <formula>AND($AH561&lt;&gt;"",$AF561="",$AG561="",$AH561&gt;0.85,$AH561&lt;=1)</formula>
    </cfRule>
    <cfRule type="expression" dxfId="112" priority="2331">
      <formula>AND($AH561&lt;&gt;"",$AF561="",$AG561="")</formula>
    </cfRule>
    <cfRule type="expression" dxfId="111" priority="2332">
      <formula>AND($AH561&lt;&gt;"")</formula>
    </cfRule>
    <cfRule type="expression" dxfId="110" priority="2333">
      <formula>AND($AH1109&lt;&gt;"",$AH1109&gt;$AE$7)</formula>
    </cfRule>
  </conditionalFormatting>
  <conditionalFormatting sqref="AH597:AI598">
    <cfRule type="expression" dxfId="109" priority="909">
      <formula>AND($AH597&lt;&gt;"",$AF597="",$AG597="",$AH597&gt;1)</formula>
    </cfRule>
    <cfRule type="expression" dxfId="108" priority="910">
      <formula>AND($AH597&lt;&gt;"",$AF597="",$AG597="",$AH597&gt;0.85,$AH597&lt;=1)</formula>
    </cfRule>
    <cfRule type="expression" dxfId="107" priority="911">
      <formula>AND($AH597&lt;&gt;"",$AF597="",$AG597="")</formula>
    </cfRule>
    <cfRule type="expression" dxfId="106" priority="912">
      <formula>AND($AH597&lt;&gt;"")</formula>
    </cfRule>
    <cfRule type="expression" dxfId="105" priority="913">
      <formula>AND($AH1261&lt;&gt;"",$AH1261&gt;$AE$7)</formula>
    </cfRule>
  </conditionalFormatting>
  <conditionalFormatting sqref="AH624:AI625">
    <cfRule type="expression" dxfId="104" priority="86">
      <formula>AND($AH624&lt;&gt;"",$AF624="",$AG624="",$AH624&gt;1)</formula>
    </cfRule>
    <cfRule type="expression" dxfId="103" priority="87">
      <formula>AND($AH624&lt;&gt;"",$AF624="",$AG624="",$AH624&gt;0.85,$AH624&lt;=1)</formula>
    </cfRule>
    <cfRule type="expression" dxfId="102" priority="88">
      <formula>AND($AH624&lt;&gt;"",$AF624="",$AG624="")</formula>
    </cfRule>
    <cfRule type="expression" dxfId="101" priority="89">
      <formula>AND($AH624&lt;&gt;"")</formula>
    </cfRule>
    <cfRule type="expression" dxfId="100" priority="750">
      <formula>AND($AH1313&lt;&gt;"",$AH1313&gt;$AE$7)</formula>
    </cfRule>
  </conditionalFormatting>
  <conditionalFormatting sqref="AH649:AI650">
    <cfRule type="expression" dxfId="99" priority="91">
      <formula>AND($AH649&lt;&gt;"",$AF649="",$AG649="",$AH649&gt;1)</formula>
    </cfRule>
    <cfRule type="expression" dxfId="98" priority="92">
      <formula>AND($AH649&lt;&gt;"",$AF649="",$AG649="",$AH649&gt;0.85,$AH649&lt;=1)</formula>
    </cfRule>
    <cfRule type="expression" dxfId="97" priority="93">
      <formula>AND($AH649&lt;&gt;"",$AF649="",$AG649="")</formula>
    </cfRule>
    <cfRule type="expression" dxfId="96" priority="94">
      <formula>AND($AH649&lt;&gt;"")</formula>
    </cfRule>
    <cfRule type="expression" dxfId="95" priority="748">
      <formula>AND($AH1349&lt;&gt;"",$AH1349&gt;$AE$7)</formula>
    </cfRule>
  </conditionalFormatting>
  <conditionalFormatting sqref="AH677:AI678">
    <cfRule type="expression" dxfId="94" priority="96">
      <formula>AND($AH677&lt;&gt;"",$AF677="",$AG677="",$AH677&gt;1)</formula>
    </cfRule>
    <cfRule type="expression" dxfId="93" priority="97">
      <formula>AND($AH677&lt;&gt;"",$AF677="",$AG677="",$AH677&gt;0.85,$AH677&lt;=1)</formula>
    </cfRule>
    <cfRule type="expression" dxfId="92" priority="98">
      <formula>AND($AH677&lt;&gt;"",$AF677="",$AG677="")</formula>
    </cfRule>
    <cfRule type="expression" dxfId="91" priority="99">
      <formula>AND($AH677&lt;&gt;"")</formula>
    </cfRule>
    <cfRule type="expression" dxfId="90" priority="747">
      <formula>AND($AH1389&lt;&gt;"",$AH1389&gt;$AE$7)</formula>
    </cfRule>
  </conditionalFormatting>
  <conditionalFormatting sqref="AH707:AI708">
    <cfRule type="expression" dxfId="89" priority="101">
      <formula>AND($AH707&lt;&gt;"",$AF707="",$AG707="",$AH707&gt;1)</formula>
    </cfRule>
    <cfRule type="expression" dxfId="88" priority="102">
      <formula>AND($AH707&lt;&gt;"",$AF707="",$AG707="",$AH707&gt;0.85,$AH707&lt;=1)</formula>
    </cfRule>
    <cfRule type="expression" dxfId="87" priority="103">
      <formula>AND($AH707&lt;&gt;"",$AF707="",$AG707="")</formula>
    </cfRule>
    <cfRule type="expression" dxfId="86" priority="104">
      <formula>AND($AH707&lt;&gt;"")</formula>
    </cfRule>
    <cfRule type="expression" dxfId="85" priority="746">
      <formula>AND($AH1441&lt;&gt;"",$AH1441&gt;$AE$7)</formula>
    </cfRule>
  </conditionalFormatting>
  <conditionalFormatting sqref="AH730:AI731">
    <cfRule type="expression" dxfId="84" priority="106">
      <formula>AND($AH730&lt;&gt;"",$AF730="",$AG730="",$AH730&gt;1)</formula>
    </cfRule>
    <cfRule type="expression" dxfId="83" priority="107">
      <formula>AND($AH730&lt;&gt;"",$AF730="",$AG730="",$AH730&gt;0.85,$AH730&lt;=1)</formula>
    </cfRule>
    <cfRule type="expression" dxfId="82" priority="108">
      <formula>AND($AH730&lt;&gt;"",$AF730="",$AG730="")</formula>
    </cfRule>
    <cfRule type="expression" dxfId="81" priority="109">
      <formula>AND($AH730&lt;&gt;"")</formula>
    </cfRule>
    <cfRule type="expression" dxfId="80" priority="745">
      <formula>AND($AH1481&lt;&gt;"",$AH1481&gt;$AE$7)</formula>
    </cfRule>
  </conditionalFormatting>
  <conditionalFormatting sqref="AH755:AI756">
    <cfRule type="expression" dxfId="79" priority="111">
      <formula>AND($AH755&lt;&gt;"",$AF755="",$AG755="",$AH755&gt;1)</formula>
    </cfRule>
    <cfRule type="expression" dxfId="78" priority="112">
      <formula>AND($AH755&lt;&gt;"",$AF755="",$AG755="",$AH755&gt;0.85,$AH755&lt;=1)</formula>
    </cfRule>
    <cfRule type="expression" dxfId="77" priority="113">
      <formula>AND($AH755&lt;&gt;"",$AF755="",$AG755="")</formula>
    </cfRule>
    <cfRule type="expression" dxfId="76" priority="114">
      <formula>AND($AH755&lt;&gt;"")</formula>
    </cfRule>
    <cfRule type="expression" dxfId="75"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3"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7"/>
  <sheetViews>
    <sheetView tabSelected="1"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5610</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row r="238" spans="1:20" ht="15">
      <c r="A238" s="337">
        <v>46290</v>
      </c>
      <c r="B238" s="338"/>
      <c r="C238" s="338" t="s">
        <v>5606</v>
      </c>
      <c r="D238" s="338"/>
      <c r="E238" s="339"/>
      <c r="F238" s="338"/>
      <c r="G238" s="338"/>
      <c r="H238" s="338"/>
      <c r="I238" s="338"/>
      <c r="J238" s="338"/>
      <c r="K238" s="338" t="str">
        <f>IFERROR(IF(INDEX(Vöruskrá!$C:$C,MATCH($C238,Vöruskrá!$B:$B,0))=0,"",INDEX(Vöruskrá!$C:$C,MATCH($C238,Vöruskrá!$B:$B,0))),"")</f>
        <v/>
      </c>
      <c r="L238" s="338"/>
      <c r="M238" s="338"/>
      <c r="N238" s="338"/>
      <c r="O238" s="338" t="str">
        <f>IFERROR(IF(INDEX(Vöruskrá!$I:$I,MATCH($C238,Vöruskrá!$B:$B,0))=0,"",INDEX(Vöruskrá!$I:$I,MATCH($C238,Vöruskrá!$B:$B,0))),"")</f>
        <v/>
      </c>
      <c r="P238" s="338"/>
      <c r="Q238" s="338"/>
      <c r="R238" s="111" t="str">
        <f>IFERROR(IF($E238="","",MAX(0,ROUNDUP($E238-N($G238),1))),"")</f>
        <v/>
      </c>
      <c r="T238" s="111"/>
    </row>
    <row r="239" spans="1:20" ht="15">
      <c r="A239" s="340">
        <v>46290</v>
      </c>
      <c r="B239" s="341" t="str">
        <f ca="1">IF($A239&lt;TODAY(),"Expired","Active")</f>
        <v>Active</v>
      </c>
      <c r="C239" s="246" t="s">
        <v>2943</v>
      </c>
      <c r="D239" s="341" t="s">
        <v>2411</v>
      </c>
      <c r="E239" s="342"/>
      <c r="F239" s="341"/>
      <c r="G239" s="341"/>
      <c r="H239" s="341"/>
      <c r="I239" s="341" t="s">
        <v>5607</v>
      </c>
      <c r="J239" s="341"/>
      <c r="K239" s="341" t="str">
        <f>IFERROR(IF(INDEX(Vöruskrá!$C:$C,MATCH($C239,Vöruskrá!$B:$B,0))=0,"",INDEX(Vöruskrá!$C:$C,MATCH($C239,Vöruskrá!$B:$B,0))),"")</f>
        <v/>
      </c>
      <c r="L239" s="341"/>
      <c r="M239" s="341"/>
      <c r="N239" s="341"/>
      <c r="O239" s="341" t="str">
        <f>IFERROR(IF(INDEX(Vöruskrá!$I:$I,MATCH($C239,Vöruskrá!$B:$B,0))=0,"",INDEX(Vöruskrá!$I:$I,MATCH($C239,Vöruskrá!$B:$B,0))),"")</f>
        <v/>
      </c>
      <c r="P239" s="341"/>
      <c r="Q239" s="343"/>
      <c r="R239" s="111" t="str">
        <f>IFERROR(IF($E239="","",MAX(0,ROUNDUP($E239-N($G239),1))),"")</f>
        <v/>
      </c>
      <c r="S239" t="s">
        <v>5609</v>
      </c>
      <c r="T239" s="111">
        <f>IFERROR(INDEX(Magnviðmið!$F$42:$F$51,MATCH($S239,Magnviðmið!$A$42:$A$51,0)),"")</f>
        <v>1179.22</v>
      </c>
    </row>
    <row r="240" spans="1:20" ht="15">
      <c r="A240" s="253">
        <v>46290</v>
      </c>
      <c r="B240" s="252" t="str">
        <f ca="1">IF($A240&lt;TODAY(),"Expired","Active")</f>
        <v>Active</v>
      </c>
      <c r="C240" s="252" t="s">
        <v>2553</v>
      </c>
      <c r="D240" s="252" t="s">
        <v>2411</v>
      </c>
      <c r="E240" s="251"/>
      <c r="F240" s="252"/>
      <c r="G240" s="252"/>
      <c r="H240" s="252"/>
      <c r="I240" s="252" t="s">
        <v>5607</v>
      </c>
      <c r="J240" s="252"/>
      <c r="K240" s="252" t="str">
        <f>IFERROR(IF(INDEX(Vöruskrá!$C:$C,MATCH($C240,Vöruskrá!$B:$B,0))=0,"",INDEX(Vöruskrá!$C:$C,MATCH($C240,Vöruskrá!$B:$B,0))),"")</f>
        <v/>
      </c>
      <c r="L240" s="252"/>
      <c r="M240" s="252"/>
      <c r="N240" s="252"/>
      <c r="O240" s="252" t="str">
        <f>IFERROR(IF(INDEX(Vöruskrá!$I:$I,MATCH($C240,Vöruskrá!$B:$B,0))=0,"",INDEX(Vöruskrá!$I:$I,MATCH($C240,Vöruskrá!$B:$B,0))),"")</f>
        <v/>
      </c>
      <c r="P240" s="252"/>
      <c r="Q240" s="252"/>
      <c r="R240" s="111" t="str">
        <f>IFERROR(IF($E240="","",MAX(0,ROUNDUP($E240-N($G240),1))),"")</f>
        <v/>
      </c>
      <c r="T240" s="111"/>
    </row>
    <row r="241" spans="1:20" ht="15">
      <c r="A241" s="253">
        <v>46290</v>
      </c>
      <c r="B241" s="252" t="str">
        <f ca="1">IF($A241&lt;TODAY(),"Expired","Active")</f>
        <v>Active</v>
      </c>
      <c r="C241" s="252" t="s">
        <v>1139</v>
      </c>
      <c r="D241" s="252" t="s">
        <v>2411</v>
      </c>
      <c r="E241" s="251"/>
      <c r="F241" s="252"/>
      <c r="G241" s="252"/>
      <c r="H241" s="252"/>
      <c r="I241" s="252" t="s">
        <v>5607</v>
      </c>
      <c r="J241" s="252"/>
      <c r="K241" s="252" t="str">
        <f>IFERROR(IF(INDEX(Vöruskrá!$C:$C,MATCH($C241,Vöruskrá!$B:$B,0))=0,"",INDEX(Vöruskrá!$C:$C,MATCH($C241,Vöruskrá!$B:$B,0))),"")</f>
        <v>Fiska</v>
      </c>
      <c r="L241" s="252"/>
      <c r="M241" s="252"/>
      <c r="N241" s="252"/>
      <c r="O241" s="252" t="str">
        <f>IFERROR(IF(INDEX(Vöruskrá!$I:$I,MATCH($C241,Vöruskrá!$B:$B,0))=0,"",INDEX(Vöruskrá!$I:$I,MATCH($C241,Vöruskrá!$B:$B,0))),"")</f>
        <v>ATH næst þegar notað hvaða tegund</v>
      </c>
      <c r="P241" s="252"/>
      <c r="Q241" s="252"/>
      <c r="R241" s="111" t="str">
        <f>IFERROR(IF($E241="","",MAX(0,ROUNDUP($E241-N($G241),1))),"")</f>
        <v/>
      </c>
      <c r="T241" s="111"/>
    </row>
    <row r="242" spans="1:20" ht="15">
      <c r="A242" s="253">
        <v>46290</v>
      </c>
      <c r="B242" s="252" t="str">
        <f ca="1">IF($A242&lt;TODAY(),"Expired","Active")</f>
        <v>Active</v>
      </c>
      <c r="C242" s="252" t="s">
        <v>448</v>
      </c>
      <c r="D242" s="252" t="s">
        <v>2411</v>
      </c>
      <c r="E242" s="251"/>
      <c r="F242" s="252"/>
      <c r="G242" s="252"/>
      <c r="H242" s="252"/>
      <c r="I242" s="252" t="s">
        <v>5607</v>
      </c>
      <c r="J242" s="252"/>
      <c r="K242" s="252" t="str">
        <f>IFERROR(IF(INDEX(Vöruskrá!$C:$C,MATCH($C242,Vöruskrá!$B:$B,0))=0,"",INDEX(Vöruskrá!$C:$C,MATCH($C242,Vöruskrá!$B:$B,0))),"")</f>
        <v/>
      </c>
      <c r="L242" s="252"/>
      <c r="M242" s="252"/>
      <c r="N242" s="252"/>
      <c r="O242" s="252" t="str">
        <f>IFERROR(IF(INDEX(Vöruskrá!$I:$I,MATCH($C242,Vöruskrá!$B:$B,0))=0,"",INDEX(Vöruskrá!$I:$I,MATCH($C242,Vöruskrá!$B:$B,0))),"")</f>
        <v/>
      </c>
      <c r="P242" s="252"/>
      <c r="Q242" s="252"/>
      <c r="R242" s="111" t="str">
        <f>IFERROR(IF($E242="","",MAX(0,ROUNDUP($E242-N($G242),1))),"")</f>
        <v/>
      </c>
      <c r="T242" s="111"/>
    </row>
    <row r="243" spans="1:20" ht="15">
      <c r="A243" s="253">
        <v>46290</v>
      </c>
      <c r="B243" s="252" t="str">
        <f ca="1">IF($A243&lt;TODAY(),"Expired","Active")</f>
        <v>Active</v>
      </c>
      <c r="C243" s="252" t="s">
        <v>636</v>
      </c>
      <c r="D243" s="252" t="s">
        <v>2411</v>
      </c>
      <c r="E243" s="251"/>
      <c r="F243" s="252"/>
      <c r="G243" s="252"/>
      <c r="H243" s="252"/>
      <c r="I243" s="252" t="s">
        <v>5607</v>
      </c>
      <c r="J243" s="252"/>
      <c r="K243" s="252" t="str">
        <f>IFERROR(IF(INDEX(Vöruskrá!$C:$C,MATCH($C243,Vöruskrá!$B:$B,0))=0,"",INDEX(Vöruskrá!$C:$C,MATCH($C243,Vöruskrá!$B:$B,0))),"")</f>
        <v>ConAgra Brands / La Choy</v>
      </c>
      <c r="L243" s="252"/>
      <c r="M243" s="252"/>
      <c r="N243" s="252"/>
      <c r="O243" s="252" t="str">
        <f>IFERROR(IF(INDEX(Vöruskrá!$I:$I,MATCH($C243,Vöruskrá!$B:$B,0))=0,"",INDEX(Vöruskrá!$I:$I,MATCH($C243,Vöruskrá!$B:$B,0))),"")</f>
        <v>https://innnes.is/sosur/austurlenskar-sosur/la-choy-sursaetsosa-brusi-4x378kg/</v>
      </c>
      <c r="P243" s="252"/>
      <c r="Q243" s="252"/>
      <c r="R243" s="111" t="str">
        <f>IFERROR(IF($E243="","",MAX(0,ROUNDUP($E243-N($G243),1))),"")</f>
        <v/>
      </c>
      <c r="T243" s="111"/>
    </row>
    <row r="244" spans="1:20" ht="15">
      <c r="A244" s="253">
        <v>46290</v>
      </c>
      <c r="B244" s="252" t="str">
        <f ca="1">IF($A244&lt;TODAY(),"Expired","Active")</f>
        <v>Active</v>
      </c>
      <c r="C244" s="252" t="s">
        <v>1181</v>
      </c>
      <c r="D244" s="252" t="s">
        <v>2440</v>
      </c>
      <c r="E244" s="251"/>
      <c r="F244" s="252"/>
      <c r="G244" s="252"/>
      <c r="H244" s="252"/>
      <c r="I244" s="252" t="s">
        <v>5607</v>
      </c>
      <c r="J244" s="252"/>
      <c r="K244" s="252" t="str">
        <f>IFERROR(IF(INDEX(Vöruskrá!$C:$C,MATCH($C244,Vöruskrá!$B:$B,0))=0,"",INDEX(Vöruskrá!$C:$C,MATCH($C244,Vöruskrá!$B:$B,0))),"")</f>
        <v>Garri</v>
      </c>
      <c r="L244" s="252"/>
      <c r="M244" s="252"/>
      <c r="N244" s="252"/>
      <c r="O244" s="252" t="str">
        <f>IFERROR(IF(INDEX(Vöruskrá!$I:$I,MATCH($C244,Vöruskrá!$B:$B,0))=0,"",INDEX(Vöruskrá!$I:$I,MATCH($C244,Vöruskrá!$B:$B,0))),"")</f>
        <v>https://garri.overcastcdn.com/documents/42001141.pdf</v>
      </c>
      <c r="P244" s="252"/>
      <c r="Q244" s="252"/>
      <c r="R244" s="111" t="str">
        <f>IFERROR(IF($E244="","",MAX(0,ROUNDUP($E244-N($G244),1))),"")</f>
        <v/>
      </c>
      <c r="T244" s="111"/>
    </row>
    <row r="245" spans="1:20" ht="15">
      <c r="A245" s="253">
        <v>46290</v>
      </c>
      <c r="B245" s="252" t="str">
        <f ca="1">IF($A245&lt;TODAY(),"Expired","Active")</f>
        <v>Active</v>
      </c>
      <c r="C245" s="252" t="s">
        <v>780</v>
      </c>
      <c r="D245" s="252" t="s">
        <v>2440</v>
      </c>
      <c r="E245" s="251"/>
      <c r="F245" s="252"/>
      <c r="G245" s="252"/>
      <c r="H245" s="252"/>
      <c r="I245" s="252" t="s">
        <v>5607</v>
      </c>
      <c r="J245" s="252"/>
      <c r="K245" s="252" t="str">
        <f>IFERROR(IF(INDEX(Vöruskrá!$C:$C,MATCH($C245,Vöruskrá!$B:$B,0))=0,"",INDEX(Vöruskrá!$C:$C,MATCH($C245,Vöruskrá!$B:$B,0))),"")</f>
        <v>Hollt og Gott ehf.</v>
      </c>
      <c r="L245" s="252"/>
      <c r="M245" s="252"/>
      <c r="N245" s="252"/>
      <c r="O245" s="252" t="str">
        <f>IFERROR(IF(INDEX(Vöruskrá!$I:$I,MATCH($C245,Vöruskrá!$B:$B,0))=0,"",INDEX(Vöruskrá!$I:$I,MATCH($C245,Vöruskrá!$B:$B,0))),"")</f>
        <v>https://docs.google.com/document/d/1wzfHpIJLlAINpkJM8u1ciPeyE03C4UiG1IHvv9ZNC34/edit?usp=sharing</v>
      </c>
      <c r="P245" s="252"/>
      <c r="Q245" s="252"/>
      <c r="R245" s="111" t="str">
        <f>IFERROR(IF($E245="","",MAX(0,ROUNDUP($E245-N($G245),1))),"")</f>
        <v/>
      </c>
      <c r="T245" s="111"/>
    </row>
    <row r="246" spans="1:20" ht="15">
      <c r="A246" s="253">
        <v>46290</v>
      </c>
      <c r="B246" s="252" t="str">
        <f ca="1">IF($A246&lt;TODAY(),"Expired","Active")</f>
        <v>Active</v>
      </c>
      <c r="C246" s="252" t="s">
        <v>1194</v>
      </c>
      <c r="D246" s="252" t="s">
        <v>2440</v>
      </c>
      <c r="E246" s="251"/>
      <c r="F246" s="252"/>
      <c r="G246" s="252"/>
      <c r="H246" s="252"/>
      <c r="I246" s="252" t="s">
        <v>5607</v>
      </c>
      <c r="J246" s="252"/>
      <c r="K246" s="252" t="str">
        <f>IFERROR(IF(INDEX(Vöruskrá!$C:$C,MATCH($C246,Vöruskrá!$B:$B,0))=0,"",INDEX(Vöruskrá!$C:$C,MATCH($C246,Vöruskrá!$B:$B,0))),"")</f>
        <v/>
      </c>
      <c r="L246" s="252"/>
      <c r="M246" s="252"/>
      <c r="N246" s="252"/>
      <c r="O246" s="252" t="str">
        <f>IFERROR(IF(INDEX(Vöruskrá!$I:$I,MATCH($C246,Vöruskrá!$B:$B,0))=0,"",INDEX(Vöruskrá!$I:$I,MATCH($C246,Vöruskrá!$B:$B,0))),"")</f>
        <v/>
      </c>
      <c r="P246" s="252"/>
      <c r="Q246" s="252"/>
      <c r="R246" s="111" t="str">
        <f>IFERROR(IF($E246="","",MAX(0,ROUNDUP($E246-N($G246),1))),"")</f>
        <v/>
      </c>
      <c r="T246" s="111"/>
    </row>
    <row r="247" spans="1:20" ht="15">
      <c r="A247" s="253">
        <v>46290</v>
      </c>
      <c r="B247" s="252" t="str">
        <f ca="1">IF($A247&lt;TODAY(),"Expired","Active")</f>
        <v>Active</v>
      </c>
      <c r="C247" s="252" t="s">
        <v>1220</v>
      </c>
      <c r="D247" s="252" t="s">
        <v>2440</v>
      </c>
      <c r="E247" s="251"/>
      <c r="F247" s="252"/>
      <c r="G247" s="252"/>
      <c r="H247" s="252"/>
      <c r="I247" s="252" t="s">
        <v>5607</v>
      </c>
      <c r="J247" s="252"/>
      <c r="K247" s="252" t="str">
        <f>IFERROR(IF(INDEX(Vöruskrá!$C:$C,MATCH($C247,Vöruskrá!$B:$B,0))=0,"",INDEX(Vöruskrá!$C:$C,MATCH($C247,Vöruskrá!$B:$B,0))),"")</f>
        <v/>
      </c>
      <c r="L247" s="252"/>
      <c r="M247" s="252"/>
      <c r="N247" s="252"/>
      <c r="O247" s="252" t="str">
        <f>IFERROR(IF(INDEX(Vöruskrá!$I:$I,MATCH($C247,Vöruskrá!$B:$B,0))=0,"",INDEX(Vöruskrá!$I:$I,MATCH($C247,Vöruskrá!$B:$B,0))),"")</f>
        <v/>
      </c>
      <c r="P247" s="252"/>
      <c r="Q247" s="252"/>
      <c r="R247" s="111" t="str">
        <f>IFERROR(IF($E247="","",MAX(0,ROUNDUP($E247-N($G247),1))),"")</f>
        <v/>
      </c>
      <c r="T247" s="111"/>
    </row>
  </sheetData>
  <conditionalFormatting sqref="A2:P237 R2:T237">
    <cfRule type="expression" dxfId="60" priority="18">
      <formula>$I2="já"</formula>
    </cfRule>
  </conditionalFormatting>
  <conditionalFormatting sqref="Q2:Q247">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conditionalFormatting sqref="A238:P247 R238:T247">
    <cfRule type="expression" dxfId="55" priority="1">
      <formula>$I238="já"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C861BBC-78DB-4F77-86F2-6430EBC70EA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2026-09-15T23:51:02Z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