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994" documentId="8_{9058C769-37DB-4D75-B77A-5C1D47EA4B73}" xr6:coauthVersionLast="47" xr6:coauthVersionMax="47" xr10:uidLastSave="{CE324ABE-5380-47C5-A20C-2F87F5710D89}"/>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19" i="3"/>
  <c r="J120" i="3"/>
  <c r="J121" i="3"/>
  <c r="J122" i="3"/>
  <c r="J125" i="3"/>
  <c r="J126" i="3"/>
  <c r="J127" i="3"/>
  <c r="J128" i="3"/>
  <c r="J129" i="3"/>
  <c r="J130" i="3"/>
  <c r="J131" i="3"/>
  <c r="J132" i="3"/>
  <c r="J133" i="3"/>
  <c r="J134" i="3"/>
  <c r="J135" i="3"/>
  <c r="J136" i="3"/>
  <c r="J137" i="3"/>
  <c r="J140" i="3"/>
  <c r="J141" i="3"/>
  <c r="J142" i="3"/>
  <c r="J143" i="3"/>
  <c r="J144" i="3"/>
  <c r="J145" i="3"/>
  <c r="J146" i="3"/>
  <c r="J147" i="3"/>
  <c r="J148" i="3"/>
  <c r="J149" i="3"/>
  <c r="J152" i="3"/>
  <c r="J153" i="3"/>
  <c r="J154" i="3"/>
  <c r="J155" i="3"/>
  <c r="J156" i="3"/>
  <c r="J157" i="3"/>
  <c r="J158" i="3"/>
  <c r="J159" i="3"/>
  <c r="J160" i="3"/>
  <c r="J161" i="3"/>
  <c r="J164" i="3"/>
  <c r="J165" i="3"/>
  <c r="J166" i="3"/>
  <c r="J167" i="3"/>
  <c r="J168" i="3"/>
  <c r="J169" i="3"/>
  <c r="J170" i="3"/>
  <c r="J171" i="3"/>
  <c r="J172" i="3"/>
  <c r="J173" i="3"/>
  <c r="J174" i="3"/>
  <c r="J175" i="3"/>
  <c r="J178" i="3"/>
  <c r="J179" i="3"/>
  <c r="J180" i="3"/>
  <c r="J181" i="3"/>
  <c r="J182" i="3"/>
  <c r="J184" i="3"/>
  <c r="J185" i="3"/>
  <c r="J186" i="3"/>
  <c r="J187" i="3"/>
  <c r="J188" i="3"/>
  <c r="J189" i="3"/>
  <c r="J190" i="3"/>
  <c r="J193" i="3"/>
  <c r="J194" i="3"/>
  <c r="J195" i="3"/>
  <c r="J196" i="3"/>
  <c r="J197" i="3"/>
  <c r="J198" i="3"/>
  <c r="J199" i="3"/>
  <c r="J200" i="3"/>
  <c r="J201" i="3"/>
  <c r="J202" i="3"/>
  <c r="J203" i="3"/>
  <c r="J206" i="3"/>
  <c r="J207" i="3"/>
  <c r="J208" i="3"/>
  <c r="J209" i="3"/>
  <c r="J210" i="3"/>
  <c r="J211" i="3"/>
  <c r="J212" i="3"/>
  <c r="J213" i="3"/>
  <c r="J214" i="3"/>
  <c r="J215" i="3"/>
  <c r="J218" i="3"/>
  <c r="J221" i="3"/>
  <c r="J222" i="3"/>
  <c r="J224" i="3"/>
  <c r="J225" i="3"/>
  <c r="J226" i="3"/>
  <c r="J227" i="3"/>
  <c r="J228" i="3"/>
  <c r="J229" i="3"/>
  <c r="J230" i="3"/>
  <c r="J231" i="3"/>
  <c r="J232" i="3"/>
  <c r="J233" i="3"/>
  <c r="J236" i="3"/>
  <c r="J237" i="3"/>
  <c r="J238" i="3"/>
  <c r="J239" i="3"/>
  <c r="J241" i="3"/>
  <c r="J242" i="3"/>
  <c r="J243" i="3"/>
  <c r="J244" i="3"/>
  <c r="J245" i="3"/>
  <c r="J246" i="3"/>
  <c r="J247" i="3"/>
  <c r="J248" i="3"/>
  <c r="J249" i="3"/>
  <c r="J250" i="3"/>
  <c r="J251" i="3"/>
  <c r="J252" i="3"/>
  <c r="J253" i="3"/>
  <c r="J254" i="3"/>
  <c r="J257" i="3"/>
  <c r="J259" i="3"/>
  <c r="J260" i="3"/>
  <c r="J261" i="3"/>
  <c r="J262" i="3"/>
  <c r="J263" i="3"/>
  <c r="J264" i="3"/>
  <c r="J265" i="3"/>
  <c r="J266" i="3"/>
  <c r="J267" i="3"/>
  <c r="J268" i="3"/>
  <c r="J269" i="3"/>
  <c r="J270" i="3"/>
  <c r="J271" i="3"/>
  <c r="J272" i="3"/>
  <c r="J275" i="3"/>
  <c r="J278" i="3"/>
  <c r="J279" i="3"/>
  <c r="J280" i="3"/>
  <c r="J281" i="3"/>
  <c r="J282" i="3"/>
  <c r="J283" i="3"/>
  <c r="J284" i="3"/>
  <c r="J285" i="3"/>
  <c r="J288" i="3"/>
  <c r="J290" i="3"/>
  <c r="J291" i="3"/>
  <c r="J292" i="3"/>
  <c r="J293" i="3"/>
  <c r="J294" i="3"/>
  <c r="J295" i="3"/>
  <c r="J296" i="3"/>
  <c r="J297" i="3"/>
  <c r="J298" i="3"/>
  <c r="J299" i="3"/>
  <c r="J302" i="3"/>
  <c r="J304" i="3"/>
  <c r="J305" i="3"/>
  <c r="J307" i="3"/>
  <c r="J308" i="3"/>
  <c r="J309" i="3"/>
  <c r="J310" i="3"/>
  <c r="J311" i="3"/>
  <c r="J312"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1" i="3"/>
  <c r="R241" i="3"/>
  <c r="Q241" i="3"/>
  <c r="P241" i="3"/>
  <c r="O241" i="3"/>
  <c r="N241" i="3"/>
  <c r="M241" i="3"/>
  <c r="S236" i="3"/>
  <c r="R236" i="3"/>
  <c r="Q236" i="3"/>
  <c r="P236" i="3"/>
  <c r="O236" i="3"/>
  <c r="N236" i="3"/>
  <c r="M236" i="3"/>
  <c r="S231" i="3"/>
  <c r="R231" i="3"/>
  <c r="Q231" i="3"/>
  <c r="P231" i="3"/>
  <c r="O231" i="3"/>
  <c r="N231" i="3"/>
  <c r="M231" i="3"/>
  <c r="S230" i="3"/>
  <c r="R230" i="3"/>
  <c r="Q230" i="3"/>
  <c r="P230" i="3"/>
  <c r="O230" i="3"/>
  <c r="N230" i="3"/>
  <c r="M230" i="3"/>
  <c r="S229" i="3"/>
  <c r="R229" i="3"/>
  <c r="Q229" i="3"/>
  <c r="P229" i="3"/>
  <c r="O229" i="3"/>
  <c r="N229" i="3"/>
  <c r="M229" i="3"/>
  <c r="S228" i="3"/>
  <c r="R228" i="3"/>
  <c r="Q228" i="3"/>
  <c r="P228" i="3"/>
  <c r="O228" i="3"/>
  <c r="N228" i="3"/>
  <c r="M228" i="3"/>
  <c r="S218" i="3"/>
  <c r="R218" i="3"/>
  <c r="Q218" i="3"/>
  <c r="P218" i="3"/>
  <c r="O218" i="3"/>
  <c r="N218" i="3"/>
  <c r="M218" i="3"/>
  <c r="S173" i="3"/>
  <c r="R173" i="3"/>
  <c r="Q173" i="3"/>
  <c r="P173" i="3"/>
  <c r="O173" i="3"/>
  <c r="N173" i="3"/>
  <c r="M173" i="3"/>
  <c r="S172" i="3"/>
  <c r="R172" i="3"/>
  <c r="Q172" i="3"/>
  <c r="P172" i="3"/>
  <c r="O172" i="3"/>
  <c r="N172" i="3"/>
  <c r="M172" i="3"/>
  <c r="S164" i="3"/>
  <c r="R164" i="3"/>
  <c r="Q164" i="3"/>
  <c r="P164" i="3"/>
  <c r="O164" i="3"/>
  <c r="N164" i="3"/>
  <c r="M164" i="3"/>
  <c r="S159" i="3"/>
  <c r="R159" i="3"/>
  <c r="Q159" i="3"/>
  <c r="P159" i="3"/>
  <c r="O159" i="3"/>
  <c r="N159" i="3"/>
  <c r="M159" i="3"/>
  <c r="S158" i="3"/>
  <c r="R158" i="3"/>
  <c r="Q158" i="3"/>
  <c r="P158" i="3"/>
  <c r="O158" i="3"/>
  <c r="N158" i="3"/>
  <c r="M158" i="3"/>
  <c r="S155" i="3"/>
  <c r="R155" i="3"/>
  <c r="Q155" i="3"/>
  <c r="P155" i="3"/>
  <c r="O155" i="3"/>
  <c r="N155" i="3"/>
  <c r="M155" i="3"/>
  <c r="S152" i="3"/>
  <c r="R152" i="3"/>
  <c r="Q152" i="3"/>
  <c r="P152" i="3"/>
  <c r="O152" i="3"/>
  <c r="N152" i="3"/>
  <c r="M152" i="3"/>
  <c r="S147" i="3"/>
  <c r="R147" i="3"/>
  <c r="Q147" i="3"/>
  <c r="P147" i="3"/>
  <c r="O147" i="3"/>
  <c r="N147" i="3"/>
  <c r="M147" i="3"/>
  <c r="S146" i="3"/>
  <c r="R146" i="3"/>
  <c r="Q146" i="3"/>
  <c r="P146" i="3"/>
  <c r="O146" i="3"/>
  <c r="N146" i="3"/>
  <c r="M146" i="3"/>
  <c r="S143" i="3"/>
  <c r="R143" i="3"/>
  <c r="Q143" i="3"/>
  <c r="P143" i="3"/>
  <c r="O143" i="3"/>
  <c r="N143" i="3"/>
  <c r="M143" i="3"/>
  <c r="S140" i="3"/>
  <c r="R140" i="3"/>
  <c r="Q140" i="3"/>
  <c r="P140" i="3"/>
  <c r="O140" i="3"/>
  <c r="N140" i="3"/>
  <c r="M140" i="3"/>
  <c r="S135" i="3"/>
  <c r="R135" i="3"/>
  <c r="Q135" i="3"/>
  <c r="P135" i="3"/>
  <c r="O135" i="3"/>
  <c r="N135" i="3"/>
  <c r="M135" i="3"/>
  <c r="S134" i="3"/>
  <c r="R134" i="3"/>
  <c r="Q134" i="3"/>
  <c r="P134" i="3"/>
  <c r="O134" i="3"/>
  <c r="N134" i="3"/>
  <c r="M134" i="3"/>
  <c r="S92" i="3"/>
  <c r="R92" i="3"/>
  <c r="Q92" i="3"/>
  <c r="P92" i="3"/>
  <c r="O92" i="3"/>
  <c r="N92" i="3"/>
  <c r="M92" i="3"/>
  <c r="S87" i="3"/>
  <c r="R87" i="3"/>
  <c r="Q87" i="3"/>
  <c r="P87" i="3"/>
  <c r="O87" i="3"/>
  <c r="N87" i="3"/>
  <c r="M87" i="3"/>
  <c r="S85" i="3"/>
  <c r="R85" i="3"/>
  <c r="Q85" i="3"/>
  <c r="P85" i="3"/>
  <c r="O85" i="3"/>
  <c r="N85" i="3"/>
  <c r="M85" i="3"/>
  <c r="S168" i="3"/>
  <c r="R168" i="3"/>
  <c r="Q168" i="3"/>
  <c r="P168" i="3"/>
  <c r="O168" i="3"/>
  <c r="N168" i="3"/>
  <c r="M168" i="3"/>
  <c r="S130" i="3"/>
  <c r="R130" i="3"/>
  <c r="Q130" i="3"/>
  <c r="P130" i="3"/>
  <c r="O130" i="3"/>
  <c r="N130" i="3"/>
  <c r="M130" i="3"/>
  <c r="S213" i="3"/>
  <c r="R213" i="3"/>
  <c r="Q213" i="3"/>
  <c r="P213" i="3"/>
  <c r="O213" i="3"/>
  <c r="N213" i="3"/>
  <c r="M213" i="3"/>
  <c r="S212" i="3"/>
  <c r="R212" i="3"/>
  <c r="Q212" i="3"/>
  <c r="P212" i="3"/>
  <c r="O212" i="3"/>
  <c r="N212" i="3"/>
  <c r="M212" i="3"/>
  <c r="S209" i="3"/>
  <c r="R209" i="3"/>
  <c r="Q209" i="3"/>
  <c r="P209" i="3"/>
  <c r="O209" i="3"/>
  <c r="N209" i="3"/>
  <c r="M209" i="3"/>
  <c r="S206" i="3"/>
  <c r="R206" i="3"/>
  <c r="Q206" i="3"/>
  <c r="P206" i="3"/>
  <c r="O206" i="3"/>
  <c r="N206" i="3"/>
  <c r="M206" i="3"/>
  <c r="S201" i="3"/>
  <c r="R201" i="3"/>
  <c r="Q201" i="3"/>
  <c r="P201" i="3"/>
  <c r="O201" i="3"/>
  <c r="N201" i="3"/>
  <c r="M201" i="3"/>
  <c r="S200" i="3"/>
  <c r="R200" i="3"/>
  <c r="Q200" i="3"/>
  <c r="P200" i="3"/>
  <c r="O200" i="3"/>
  <c r="N200" i="3"/>
  <c r="M200" i="3"/>
  <c r="S197" i="3"/>
  <c r="R197" i="3"/>
  <c r="Q197" i="3"/>
  <c r="P197" i="3"/>
  <c r="O197" i="3"/>
  <c r="N197" i="3"/>
  <c r="M197" i="3"/>
  <c r="S193" i="3"/>
  <c r="R193" i="3"/>
  <c r="Q193" i="3"/>
  <c r="P193" i="3"/>
  <c r="O193" i="3"/>
  <c r="N193" i="3"/>
  <c r="M193" i="3"/>
  <c r="S188" i="3"/>
  <c r="R188" i="3"/>
  <c r="Q188" i="3"/>
  <c r="P188" i="3"/>
  <c r="O188" i="3"/>
  <c r="N188" i="3"/>
  <c r="M188" i="3"/>
  <c r="S187" i="3"/>
  <c r="R187" i="3"/>
  <c r="Q187" i="3"/>
  <c r="P187" i="3"/>
  <c r="O187" i="3"/>
  <c r="N187" i="3"/>
  <c r="M187" i="3"/>
  <c r="S186" i="3"/>
  <c r="R186" i="3"/>
  <c r="Q186" i="3"/>
  <c r="P186" i="3"/>
  <c r="O186" i="3"/>
  <c r="N186" i="3"/>
  <c r="M186" i="3"/>
  <c r="S185" i="3"/>
  <c r="R185" i="3"/>
  <c r="Q185" i="3"/>
  <c r="P185" i="3"/>
  <c r="O185" i="3"/>
  <c r="N185" i="3"/>
  <c r="M185" i="3"/>
  <c r="S182" i="3"/>
  <c r="R182" i="3"/>
  <c r="Q182" i="3"/>
  <c r="P182" i="3"/>
  <c r="O182" i="3"/>
  <c r="N182" i="3"/>
  <c r="M182"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78" i="3"/>
  <c r="R178" i="3"/>
  <c r="Q178" i="3"/>
  <c r="P178" i="3"/>
  <c r="O178" i="3"/>
  <c r="N178" i="3"/>
  <c r="M178" i="3"/>
  <c r="L178" i="3"/>
  <c r="K178" i="3"/>
  <c r="S125" i="3"/>
  <c r="R125" i="3"/>
  <c r="Q125" i="3"/>
  <c r="P125" i="3"/>
  <c r="O125" i="3"/>
  <c r="N125" i="3"/>
  <c r="M125" i="3"/>
  <c r="S120" i="3"/>
  <c r="R120" i="3"/>
  <c r="Q120" i="3"/>
  <c r="P120" i="3"/>
  <c r="O120" i="3"/>
  <c r="N120" i="3"/>
  <c r="M120" i="3"/>
  <c r="S119" i="3"/>
  <c r="R119" i="3"/>
  <c r="Q119" i="3"/>
  <c r="P119" i="3"/>
  <c r="O119" i="3"/>
  <c r="N119" i="3"/>
  <c r="M119" i="3"/>
  <c r="S115" i="3"/>
  <c r="R115" i="3"/>
  <c r="Q115" i="3"/>
  <c r="P115" i="3"/>
  <c r="O115" i="3"/>
  <c r="N115" i="3"/>
  <c r="M115" i="3"/>
  <c r="U3" i="1"/>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5" i="3"/>
  <c r="T312" i="3"/>
  <c r="T311" i="3"/>
  <c r="T310" i="3"/>
  <c r="T309" i="3"/>
  <c r="T308" i="3"/>
  <c r="T307" i="3"/>
  <c r="T305" i="3"/>
  <c r="T304" i="3"/>
  <c r="T302" i="3"/>
  <c r="T299" i="3"/>
  <c r="T298" i="3"/>
  <c r="T297" i="3"/>
  <c r="T296" i="3"/>
  <c r="T295" i="3"/>
  <c r="T294" i="3"/>
  <c r="T293" i="3"/>
  <c r="T292" i="3"/>
  <c r="T291" i="3"/>
  <c r="T290" i="3"/>
  <c r="T288" i="3"/>
  <c r="T285" i="3"/>
  <c r="T284" i="3"/>
  <c r="T283" i="3"/>
  <c r="T282" i="3"/>
  <c r="T281" i="3"/>
  <c r="T280" i="3"/>
  <c r="T279" i="3"/>
  <c r="T278" i="3"/>
  <c r="T275" i="3"/>
  <c r="T272" i="3"/>
  <c r="T271" i="3"/>
  <c r="T270" i="3"/>
  <c r="T269" i="3"/>
  <c r="T268" i="3"/>
  <c r="T267" i="3"/>
  <c r="T266" i="3"/>
  <c r="T265" i="3"/>
  <c r="T264" i="3"/>
  <c r="T263" i="3"/>
  <c r="T262" i="3"/>
  <c r="T261" i="3"/>
  <c r="T260" i="3"/>
  <c r="T259" i="3"/>
  <c r="T257" i="3"/>
  <c r="T254" i="3"/>
  <c r="T253" i="3"/>
  <c r="T252" i="3"/>
  <c r="T251" i="3"/>
  <c r="T250" i="3"/>
  <c r="T249" i="3"/>
  <c r="T248" i="3"/>
  <c r="T247" i="3"/>
  <c r="T246" i="3"/>
  <c r="T245" i="3"/>
  <c r="T244" i="3"/>
  <c r="T243" i="3"/>
  <c r="T242" i="3"/>
  <c r="T241" i="3"/>
  <c r="T239" i="3"/>
  <c r="T238" i="3"/>
  <c r="T237" i="3"/>
  <c r="T236" i="3"/>
  <c r="T233" i="3"/>
  <c r="T232" i="3"/>
  <c r="T231" i="3"/>
  <c r="T230" i="3"/>
  <c r="T229" i="3"/>
  <c r="T228" i="3"/>
  <c r="T227" i="3"/>
  <c r="T226" i="3"/>
  <c r="T225" i="3"/>
  <c r="T224" i="3"/>
  <c r="T222" i="3"/>
  <c r="T221" i="3"/>
  <c r="T220" i="3"/>
  <c r="T218" i="3"/>
  <c r="T215" i="3"/>
  <c r="T214" i="3"/>
  <c r="T213" i="3"/>
  <c r="T212" i="3"/>
  <c r="T211" i="3"/>
  <c r="T210" i="3"/>
  <c r="T209" i="3"/>
  <c r="T208" i="3"/>
  <c r="T207" i="3"/>
  <c r="T206" i="3"/>
  <c r="T203" i="3"/>
  <c r="T202" i="3"/>
  <c r="T201" i="3"/>
  <c r="T200" i="3"/>
  <c r="T199" i="3"/>
  <c r="T198" i="3"/>
  <c r="T197" i="3"/>
  <c r="T196" i="3"/>
  <c r="T195" i="3"/>
  <c r="T194" i="3"/>
  <c r="T193" i="3"/>
  <c r="T190" i="3"/>
  <c r="T189" i="3"/>
  <c r="T188" i="3"/>
  <c r="T187" i="3"/>
  <c r="T186" i="3"/>
  <c r="T185" i="3"/>
  <c r="T184" i="3"/>
  <c r="T182" i="3"/>
  <c r="T181" i="3"/>
  <c r="T180" i="3"/>
  <c r="T179" i="3"/>
  <c r="T178" i="3"/>
  <c r="T175" i="3"/>
  <c r="T174" i="3"/>
  <c r="T173" i="3"/>
  <c r="T172" i="3"/>
  <c r="T171" i="3"/>
  <c r="T170" i="3"/>
  <c r="T169" i="3"/>
  <c r="T168" i="3"/>
  <c r="T167" i="3"/>
  <c r="T166" i="3"/>
  <c r="T165" i="3"/>
  <c r="T164" i="3"/>
  <c r="T161" i="3"/>
  <c r="T160" i="3"/>
  <c r="T159" i="3"/>
  <c r="T158" i="3"/>
  <c r="T157" i="3"/>
  <c r="T156" i="3"/>
  <c r="T155" i="3"/>
  <c r="T154" i="3"/>
  <c r="T153" i="3"/>
  <c r="T152" i="3"/>
  <c r="T149" i="3"/>
  <c r="T148" i="3"/>
  <c r="T147" i="3"/>
  <c r="T140" i="3"/>
  <c r="T137" i="3"/>
  <c r="T136" i="3"/>
  <c r="T135" i="3"/>
  <c r="T134" i="3"/>
  <c r="T133" i="3"/>
  <c r="T132" i="3"/>
  <c r="T131" i="3"/>
  <c r="T130" i="3"/>
  <c r="T129" i="3"/>
  <c r="T128" i="3"/>
  <c r="T127" i="3"/>
  <c r="T126" i="3"/>
  <c r="T125" i="3"/>
  <c r="T122" i="3"/>
  <c r="T121" i="3"/>
  <c r="T120" i="3"/>
  <c r="T119" i="3"/>
  <c r="T118" i="3"/>
  <c r="T117" i="3"/>
  <c r="T116" i="3"/>
  <c r="T115" i="3"/>
  <c r="T114" i="3"/>
  <c r="T113" i="3"/>
  <c r="T112" i="3"/>
  <c r="T111" i="3"/>
  <c r="T105" i="3"/>
  <c r="T104" i="3"/>
  <c r="T103" i="3"/>
  <c r="T99" i="3"/>
  <c r="T98" i="3"/>
  <c r="T97" i="3"/>
  <c r="T96" i="3"/>
  <c r="T95" i="3"/>
  <c r="T94" i="3"/>
  <c r="T93" i="3"/>
  <c r="T92" i="3"/>
  <c r="T89" i="3"/>
  <c r="T88" i="3"/>
  <c r="T87" i="3"/>
  <c r="T86" i="3"/>
  <c r="T85" i="3"/>
  <c r="T84" i="3"/>
  <c r="T83" i="3"/>
  <c r="J73" i="3" l="1"/>
  <c r="J74" i="3"/>
  <c r="J90" i="3"/>
  <c r="J91" i="3"/>
  <c r="J109" i="3"/>
  <c r="J110" i="3"/>
  <c r="J123" i="3"/>
  <c r="J124" i="3"/>
  <c r="J138" i="3"/>
  <c r="J139" i="3"/>
  <c r="J151" i="3"/>
  <c r="J150" i="3"/>
  <c r="J162" i="3"/>
  <c r="J163" i="3"/>
  <c r="J176" i="3"/>
  <c r="J177" i="3"/>
  <c r="J204" i="3"/>
  <c r="J205" i="3"/>
  <c r="J216" i="3"/>
  <c r="J217" i="3"/>
  <c r="J273" i="3"/>
  <c r="J274"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401" i="2"/>
  <c r="U658" i="2"/>
  <c r="U417" i="2"/>
  <c r="U425" i="2"/>
  <c r="U433" i="2"/>
  <c r="U441" i="2"/>
  <c r="U450" i="2"/>
  <c r="U459" i="2"/>
  <c r="U467" i="2"/>
  <c r="U476" i="2"/>
  <c r="U485" i="2"/>
  <c r="U493" i="2"/>
  <c r="J240" i="3" s="1"/>
  <c r="U505" i="2"/>
  <c r="U18" i="2"/>
  <c r="U34" i="2"/>
  <c r="U48" i="2"/>
  <c r="U60" i="2"/>
  <c r="U74" i="2"/>
  <c r="U87" i="2"/>
  <c r="U97" i="2"/>
  <c r="U111" i="2"/>
  <c r="U139" i="2"/>
  <c r="U155" i="2"/>
  <c r="U165" i="2"/>
  <c r="U174" i="2"/>
  <c r="U186" i="2"/>
  <c r="J258" i="3" s="1"/>
  <c r="U200" i="2"/>
  <c r="J276" i="3" s="1"/>
  <c r="U217" i="2"/>
  <c r="J289" i="3" s="1"/>
  <c r="U229" i="2"/>
  <c r="J303" i="3" s="1"/>
  <c r="U247" i="2"/>
  <c r="U257" i="2"/>
  <c r="J27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5" i="3" l="1"/>
  <c r="J256" i="3"/>
  <c r="J301" i="3"/>
  <c r="J300" i="3"/>
  <c r="J314" i="3"/>
  <c r="J313" i="3"/>
  <c r="J287" i="3"/>
  <c r="J286" i="3"/>
  <c r="J10" i="3"/>
  <c r="J220" i="3"/>
  <c r="J234" i="3" l="1"/>
  <c r="J235" i="3"/>
  <c r="J42" i="3"/>
  <c r="J45" i="3"/>
  <c r="J183" i="3"/>
  <c r="J26" i="3"/>
  <c r="J5" i="3"/>
  <c r="J57" i="3" l="1"/>
  <c r="J56" i="3"/>
  <c r="J191" i="3"/>
  <c r="J192" i="3"/>
  <c r="J37" i="3"/>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<sst xmlns="http://schemas.openxmlformats.org/spreadsheetml/2006/main" count="64042" uniqueCount="4035">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</sst>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9">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85"/>
  <sheetViews>
    <sheetView tabSelected="1" zoomScaleNormal="100" workbookViewId="0">
      <pane xSplit="1" ySplit="2" topLeftCell="G306"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c r="C15" s="283"/>
      <c r="D15" s="284"/>
      <c r="E15" s="284"/>
      <c r="F15" s="284" t="s">
        <v>4032</v>
      </c>
      <c r="G15" s="284"/>
      <c r="H15" s="285"/>
      <c r="I15" s="285"/>
      <c r="J15" s="286">
        <f>SUM(J3:J14)</f>
        <v>846.35098217042309</v>
      </c>
      <c r="K15" s="22"/>
      <c r="L15" s="22"/>
      <c r="M15" s="22"/>
      <c r="N15" s="23"/>
      <c r="O15" s="23"/>
      <c r="P15" s="23"/>
      <c r="Q15" s="23"/>
      <c r="R15" s="23"/>
      <c r="S15" s="23"/>
      <c r="T15" s="81"/>
      <c r="U15" s="79"/>
      <c r="V15" s="79"/>
      <c r="W15" s="79"/>
      <c r="X15" s="79"/>
      <c r="Y15" s="79"/>
      <c r="Z15" s="79"/>
      <c r="AA15" s="79"/>
      <c r="AB15" s="262"/>
    </row>
    <row r="16" spans="1:29">
      <c r="A16" s="282"/>
      <c r="B16" s="283"/>
      <c r="C16" s="283"/>
      <c r="D16" s="284"/>
      <c r="E16" s="284"/>
      <c r="F16" s="284" t="s">
        <v>4033</v>
      </c>
      <c r="G16" s="284"/>
      <c r="H16" s="285"/>
      <c r="I16" s="285"/>
      <c r="J16" s="286">
        <f>SUM(J3:J14)</f>
        <v>846.35098217042309</v>
      </c>
      <c r="K16" s="22"/>
      <c r="L16" s="22"/>
      <c r="M16" s="22"/>
      <c r="N16" s="23"/>
      <c r="O16" s="23"/>
      <c r="P16" s="23"/>
      <c r="Q16" s="23"/>
      <c r="R16" s="23"/>
      <c r="S16" s="23"/>
      <c r="T16" s="81"/>
      <c r="U16" s="79"/>
      <c r="V16" s="79"/>
      <c r="W16" s="79"/>
      <c r="X16" s="79"/>
      <c r="Y16" s="79"/>
      <c r="Z16" s="79"/>
      <c r="AA16" s="79"/>
      <c r="AB16" s="262"/>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1935</v>
      </c>
    </row>
    <row r="18" spans="1:29">
      <c r="A18" s="32"/>
      <c r="B18" s="33" t="s">
        <v>1932</v>
      </c>
      <c r="C18" s="33">
        <v>29</v>
      </c>
      <c r="D18" s="34" t="s">
        <v>1892</v>
      </c>
      <c r="E18" s="34" t="s">
        <v>1894</v>
      </c>
      <c r="F18" s="34" t="s">
        <v>632</v>
      </c>
      <c r="G18" s="34" t="s">
        <v>1936</v>
      </c>
      <c r="H18" s="35">
        <v>100</v>
      </c>
      <c r="I18" s="35"/>
      <c r="J18" s="259" t="str">
        <f>IF($F18="","",IFERROR(IFERROR(INDEX(Réttabanki!$U:$U,MATCH($F18,Réttabanki!$A:$A,0)),INDEX(Vöruskrá!$R:$R,MATCH($F18,Vöruskrá!$B:$B,0)))*($H18+IF($I18="",$H18*(1+$AB$7),$I18))/2/1000,""))</f>
        <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1937</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1938</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1940</v>
      </c>
    </row>
    <row r="21" spans="1:29" ht="39">
      <c r="A21" s="32"/>
      <c r="B21" s="33" t="s">
        <v>1932</v>
      </c>
      <c r="C21" s="33">
        <v>29</v>
      </c>
      <c r="D21" s="34" t="s">
        <v>1892</v>
      </c>
      <c r="E21" s="34" t="s">
        <v>1907</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1941</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1943</v>
      </c>
    </row>
    <row r="23" spans="1:29">
      <c r="A23" s="32"/>
      <c r="B23" s="33" t="s">
        <v>1932</v>
      </c>
      <c r="C23" s="33">
        <v>29</v>
      </c>
      <c r="D23" s="34" t="s">
        <v>1892</v>
      </c>
      <c r="E23" s="34" t="s">
        <v>1907</v>
      </c>
      <c r="F23" s="34" t="s">
        <v>1944</v>
      </c>
      <c r="G23" s="34" t="s">
        <v>1945</v>
      </c>
      <c r="H23" s="35">
        <v>130</v>
      </c>
      <c r="I23" s="35"/>
      <c r="J23" s="259" t="str">
        <f>IF($F23="","",IFERROR(IFERROR(INDEX(Réttabanki!$U:$U,MATCH($F23,Réttabanki!$A:$A,0)),INDEX(Vöruskrá!$R:$R,MATCH($F23,Vöruskrá!$B:$B,0)))*($H23+IF($I23="",$H23*(1+$AB$7),$I23))/2/1000,""))</f>
        <v/>
      </c>
      <c r="K23" s="22" t="s">
        <v>1946</v>
      </c>
      <c r="L23" s="22"/>
      <c r="M23" s="22"/>
      <c r="N23" s="23"/>
      <c r="O23" s="23"/>
      <c r="P23" s="23"/>
      <c r="Q23" s="23"/>
      <c r="R23" s="23"/>
      <c r="S23" s="23"/>
      <c r="T23" s="80"/>
      <c r="U23" s="78"/>
      <c r="V23" s="78"/>
      <c r="W23" s="78"/>
      <c r="X23" s="78"/>
      <c r="Y23" s="78"/>
      <c r="Z23" s="78"/>
      <c r="AA23" s="78"/>
      <c r="AC23" t="s">
        <v>1947</v>
      </c>
    </row>
    <row r="24" spans="1:29">
      <c r="A24" s="32"/>
      <c r="B24" s="33" t="s">
        <v>1932</v>
      </c>
      <c r="C24" s="33">
        <v>29</v>
      </c>
      <c r="D24" s="34" t="s">
        <v>1892</v>
      </c>
      <c r="E24" s="34" t="s">
        <v>1897</v>
      </c>
      <c r="F24" s="34" t="s">
        <v>444</v>
      </c>
      <c r="G24" s="34" t="s">
        <v>1948</v>
      </c>
      <c r="H24" s="35">
        <v>10</v>
      </c>
      <c r="I24" s="35"/>
      <c r="J24" s="259" t="str">
        <f>IF($F24="","",IFERROR(IFERROR(INDEX(Réttabanki!$U:$U,MATCH($F24,Réttabanki!$A:$A,0)),INDEX(Vöruskrá!$R:$R,MATCH($F24,Vöruskrá!$B:$B,0)))*($H24+IF($I24="",$H24*(1+$AB$7),$I24))/2/1000,""))</f>
        <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1949</v>
      </c>
      <c r="AA24" s="79"/>
      <c r="AC24" t="s">
        <v>1950</v>
      </c>
    </row>
    <row r="25" spans="1:29" ht="78">
      <c r="A25" s="32"/>
      <c r="B25" s="33" t="s">
        <v>1932</v>
      </c>
      <c r="C25" s="33">
        <v>29</v>
      </c>
      <c r="D25" s="34" t="s">
        <v>1931</v>
      </c>
      <c r="E25" s="34" t="s">
        <v>1894</v>
      </c>
      <c r="F25" s="34"/>
      <c r="G25" s="34" t="s">
        <v>1951</v>
      </c>
      <c r="H25" s="35"/>
      <c r="I25" s="35"/>
      <c r="J25" s="259" t="str">
        <f>IF($F25="","",IFERROR(IFERROR(INDEX(Réttabanki!$U:$U,MATCH($F25,Réttabanki!$A:$A,0)),INDEX(Vöruskrá!$R:$R,MATCH($F25,Vöruskrá!$B:$B,0)))*($H25+IF($I25="",$H25*(1+$AB$7),$I25))/2/1000,""))</f>
        <v/>
      </c>
      <c r="K25" s="22" t="s">
        <v>3924</v>
      </c>
      <c r="L25" s="22" t="s">
        <v>1098</v>
      </c>
      <c r="M25" s="22"/>
      <c r="N25" s="23"/>
      <c r="O25" s="23"/>
      <c r="P25" s="23"/>
      <c r="Q25" s="23"/>
      <c r="R25" s="23"/>
      <c r="S25" s="23"/>
      <c r="T25" s="81"/>
      <c r="U25" s="78"/>
      <c r="V25" s="78"/>
      <c r="W25" s="78"/>
      <c r="X25" s="78"/>
      <c r="Y25" s="78"/>
      <c r="Z25" s="78"/>
      <c r="AA25" s="78"/>
      <c r="AC25" t="s">
        <v>1952</v>
      </c>
    </row>
    <row r="26" spans="1:29" ht="78">
      <c r="A26" s="32"/>
      <c r="B26" s="33" t="s">
        <v>1932</v>
      </c>
      <c r="C26" s="33">
        <v>29</v>
      </c>
      <c r="D26" s="34" t="s">
        <v>1931</v>
      </c>
      <c r="E26" s="34" t="s">
        <v>1894</v>
      </c>
      <c r="F26" s="34" t="s">
        <v>990</v>
      </c>
      <c r="G26" s="34" t="s">
        <v>1953</v>
      </c>
      <c r="H26" s="35"/>
      <c r="I26" s="35"/>
      <c r="J26" s="259">
        <f>IF($F26="","",IFERROR(IFERROR(INDEX(Réttabanki!$U:$U,MATCH($F26,Réttabanki!$A:$A,0)),INDEX(Vöruskrá!$R:$R,MATCH($F26,Vöruskrá!$B:$B,0)))*($H26+IF($I26="",$H26*(1+$AB$7),$I26))/2/1000,""))</f>
        <v>0</v>
      </c>
      <c r="K26" s="22" t="s">
        <v>3924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1954</v>
      </c>
      <c r="H27" s="35"/>
      <c r="I27" s="35"/>
      <c r="J27" s="259" t="str">
        <f>IF($F27="","",IFERROR(IFERROR(INDEX(Réttabanki!$U:$U,MATCH($F27,Réttabanki!$A:$A,0)),INDEX(Vöruskrá!$R:$R,MATCH($F27,Vöruskrá!$B:$B,0)))*($H27+IF($I27="",$H27*(1+$AB$7),$I27))/2/1000,""))</f>
        <v/>
      </c>
      <c r="K27" s="22" t="s">
        <v>1955</v>
      </c>
      <c r="L27" s="22" t="s">
        <v>1956</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632</v>
      </c>
      <c r="G28" s="34" t="s">
        <v>1936</v>
      </c>
      <c r="H28" s="35">
        <v>100</v>
      </c>
      <c r="I28" s="35"/>
      <c r="J28" s="259" t="str">
        <f>IF($F28="","",IFERROR(IFERROR(INDEX(Réttabanki!$U:$U,MATCH($F28,Réttabanki!$A:$A,0)),INDEX(Vöruskrá!$R:$R,MATCH($F28,Vöruskrá!$B:$B,0)))*($H28+IF($I28="",$H28*(1+$AB$7),$I28))/2/1000,""))</f>
        <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399</v>
      </c>
      <c r="G29" s="34" t="s">
        <v>1957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275</v>
      </c>
      <c r="G30" s="34" t="s">
        <v>1958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1959</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1960</v>
      </c>
      <c r="H33" s="35"/>
      <c r="I33" s="35"/>
      <c r="J33" s="259" t="str">
        <f>IF($F33="","",IFERROR(IFERROR(INDEX(Réttabanki!$U:$U,MATCH($F33,Réttabanki!$A:$A,0)),INDEX(Vöruskrá!$R:$R,MATCH($F33,Vöruskrá!$B:$B,0)))*($H33+IF($I33="",$H33*(1+$AB$7),$I33))/2/1000,""))</f>
        <v/>
      </c>
      <c r="K33" s="22" t="s">
        <v>3980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1961</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1962</v>
      </c>
      <c r="V34" s="79" t="s">
        <v>1922</v>
      </c>
      <c r="W34" s="79"/>
      <c r="X34" s="79"/>
      <c r="Y34" s="79"/>
      <c r="Z34" s="79"/>
      <c r="AA34" s="79"/>
    </row>
    <row r="35" spans="1:27" ht="26">
      <c r="A35" s="32"/>
      <c r="B35" s="33" t="s">
        <v>1932</v>
      </c>
      <c r="C35" s="33">
        <v>29</v>
      </c>
      <c r="D35" s="34" t="s">
        <v>1892</v>
      </c>
      <c r="E35" s="34" t="s">
        <v>1897</v>
      </c>
      <c r="F35" s="34" t="s">
        <v>1963</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3979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c r="C37" s="283"/>
      <c r="D37" s="284"/>
      <c r="E37" s="284"/>
      <c r="F37" s="284" t="s">
        <v>4032</v>
      </c>
      <c r="G37" s="284"/>
      <c r="H37" s="285"/>
      <c r="I37" s="285"/>
      <c r="J37" s="286">
        <f>SUM(J17:J36)</f>
        <v>305.8</v>
      </c>
      <c r="K37" s="22"/>
      <c r="L37" s="22"/>
      <c r="M37" s="22"/>
      <c r="N37" s="23"/>
      <c r="O37" s="23"/>
      <c r="P37" s="23"/>
      <c r="Q37" s="23"/>
      <c r="R37" s="23"/>
      <c r="S37" s="23"/>
      <c r="T37" s="80"/>
      <c r="U37" s="79"/>
      <c r="V37" s="79"/>
      <c r="W37" s="79"/>
      <c r="X37" s="79"/>
      <c r="Y37" s="79"/>
      <c r="Z37" s="79"/>
      <c r="AA37" s="79"/>
    </row>
    <row r="38" spans="1:27">
      <c r="A38" s="282"/>
      <c r="B38" s="283"/>
      <c r="C38" s="283"/>
      <c r="D38" s="284"/>
      <c r="E38" s="284"/>
      <c r="F38" s="284" t="s">
        <v>4033</v>
      </c>
      <c r="G38" s="284"/>
      <c r="H38" s="285"/>
      <c r="I38" s="285"/>
      <c r="J38" s="286">
        <f>SUM(J17:J36)</f>
        <v>305.8</v>
      </c>
      <c r="K38" s="22"/>
      <c r="L38" s="22"/>
      <c r="M38" s="22"/>
      <c r="N38" s="23"/>
      <c r="O38" s="23"/>
      <c r="P38" s="23"/>
      <c r="Q38" s="23"/>
      <c r="R38" s="23"/>
      <c r="S38" s="23"/>
      <c r="T38" s="80"/>
      <c r="U38" s="79"/>
      <c r="V38" s="79"/>
      <c r="W38" s="79"/>
      <c r="X38" s="79"/>
      <c r="Y38" s="79"/>
      <c r="Z38" s="79"/>
      <c r="AA38" s="79"/>
    </row>
    <row r="39" spans="1:27">
      <c r="A39" s="32">
        <v>46218</v>
      </c>
      <c r="B39" s="33" t="s">
        <v>1964</v>
      </c>
      <c r="C39" s="33">
        <v>29</v>
      </c>
      <c r="D39" s="34" t="s">
        <v>1892</v>
      </c>
      <c r="E39" s="34" t="s">
        <v>1894</v>
      </c>
      <c r="F39" s="34"/>
      <c r="G39" s="34" t="s">
        <v>1965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1964</v>
      </c>
      <c r="C40" s="33">
        <v>29</v>
      </c>
      <c r="D40" s="34" t="s">
        <v>1892</v>
      </c>
      <c r="E40" s="34" t="s">
        <v>1894</v>
      </c>
      <c r="F40" s="34" t="s">
        <v>116</v>
      </c>
      <c r="G40" s="34" t="s">
        <v>1966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1967</v>
      </c>
      <c r="AA40" s="79"/>
    </row>
    <row r="41" spans="1:27" ht="39">
      <c r="A41" s="32"/>
      <c r="B41" s="33" t="s">
        <v>1964</v>
      </c>
      <c r="C41" s="33">
        <v>29</v>
      </c>
      <c r="D41" s="34" t="s">
        <v>1892</v>
      </c>
      <c r="E41" s="34" t="s">
        <v>1907</v>
      </c>
      <c r="F41" s="34"/>
      <c r="G41" s="34" t="s">
        <v>1968</v>
      </c>
      <c r="H41" s="35"/>
      <c r="I41" s="35"/>
      <c r="J41" s="259" t="str">
        <f>IF($F41="","",IFERROR(IFERROR(INDEX(Réttabanki!$U:$U,MATCH($F41,Réttabanki!$A:$A,0)),INDEX(Vöruskrá!$R:$R,MATCH($F41,Vöruskrá!$B:$B,0)))*($H41+IF($I41="",$H41*(1+$AB$7),$I41))/2/1000,""))</f>
        <v/>
      </c>
      <c r="K41" s="22" t="s">
        <v>1969</v>
      </c>
      <c r="L41" s="22" t="s">
        <v>184</v>
      </c>
      <c r="M41" s="22"/>
      <c r="N41" s="23"/>
      <c r="O41" s="23"/>
      <c r="P41" s="23"/>
      <c r="Q41" s="23"/>
      <c r="R41" s="23"/>
      <c r="S41" s="23"/>
      <c r="T41" s="80"/>
      <c r="U41" s="78"/>
      <c r="V41" s="78"/>
      <c r="W41" s="78"/>
      <c r="X41" s="78"/>
      <c r="Y41" s="78"/>
      <c r="Z41" s="78"/>
      <c r="AA41" s="78"/>
    </row>
    <row r="42" spans="1:27" ht="39">
      <c r="A42" s="32"/>
      <c r="B42" s="33" t="s">
        <v>1964</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1964</v>
      </c>
      <c r="C43" s="33">
        <v>29</v>
      </c>
      <c r="D43" s="34" t="s">
        <v>1892</v>
      </c>
      <c r="E43" s="34" t="s">
        <v>1897</v>
      </c>
      <c r="F43" s="34" t="s">
        <v>181</v>
      </c>
      <c r="G43" s="34" t="s">
        <v>1970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1964</v>
      </c>
      <c r="C44" s="33">
        <v>29</v>
      </c>
      <c r="D44" s="34" t="s">
        <v>1892</v>
      </c>
      <c r="E44" s="34" t="s">
        <v>1913</v>
      </c>
      <c r="F44" s="34"/>
      <c r="G44" s="34" t="s">
        <v>1971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1964</v>
      </c>
      <c r="C45" s="33">
        <v>29</v>
      </c>
      <c r="D45" s="34" t="s">
        <v>1892</v>
      </c>
      <c r="E45" s="34" t="s">
        <v>1913</v>
      </c>
      <c r="F45" s="34" t="s">
        <v>241</v>
      </c>
      <c r="G45" s="34" t="s">
        <v>1971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1964</v>
      </c>
      <c r="C46" s="33">
        <v>29</v>
      </c>
      <c r="D46" s="34" t="s">
        <v>1892</v>
      </c>
      <c r="E46" s="34" t="s">
        <v>1920</v>
      </c>
      <c r="F46" s="34"/>
      <c r="G46" s="34" t="s">
        <v>1972</v>
      </c>
      <c r="H46" s="35"/>
      <c r="I46" s="35"/>
      <c r="J46" s="259" t="str">
        <f>IF($F46="","",IFERROR(IFERROR(INDEX(Réttabanki!$U:$U,MATCH($F46,Réttabanki!$A:$A,0)),INDEX(Vöruskrá!$R:$R,MATCH($F46,Vöruskrá!$B:$B,0)))*($H46+IF($I46="",$H46*(1+$AB$7),$I46))/2/1000,""))</f>
        <v/>
      </c>
      <c r="K46" s="22" t="s">
        <v>1973</v>
      </c>
      <c r="L46" s="22" t="s">
        <v>1974</v>
      </c>
      <c r="M46" s="22"/>
      <c r="N46" s="23"/>
      <c r="O46" s="23"/>
      <c r="P46" s="23"/>
      <c r="Q46" s="23"/>
      <c r="R46" s="23"/>
      <c r="S46" s="23"/>
      <c r="T46" s="80"/>
      <c r="U46" s="79"/>
      <c r="V46" s="79" t="s">
        <v>1922</v>
      </c>
      <c r="W46" s="79"/>
      <c r="X46" s="79"/>
      <c r="Y46" s="79"/>
      <c r="Z46" s="79"/>
      <c r="AA46" s="79"/>
    </row>
    <row r="47" spans="1:27" ht="39">
      <c r="A47" s="32"/>
      <c r="B47" s="33" t="s">
        <v>1964</v>
      </c>
      <c r="C47" s="33">
        <v>29</v>
      </c>
      <c r="D47" s="34" t="s">
        <v>1892</v>
      </c>
      <c r="E47" s="34" t="s">
        <v>1920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1962</v>
      </c>
      <c r="V47" s="78" t="s">
        <v>1922</v>
      </c>
      <c r="W47" s="78"/>
      <c r="X47" s="78"/>
      <c r="Y47" s="78"/>
      <c r="Z47" s="78"/>
      <c r="AA47" s="78"/>
    </row>
    <row r="48" spans="1:27">
      <c r="A48" s="32"/>
      <c r="B48" s="33" t="s">
        <v>1964</v>
      </c>
      <c r="C48" s="33">
        <v>29</v>
      </c>
      <c r="D48" s="34" t="s">
        <v>1892</v>
      </c>
      <c r="E48" s="34" t="s">
        <v>1920</v>
      </c>
      <c r="F48" s="34" t="s">
        <v>451</v>
      </c>
      <c r="G48" s="34" t="s">
        <v>452</v>
      </c>
      <c r="H48" s="35">
        <v>5</v>
      </c>
      <c r="I48" s="35"/>
      <c r="J48" s="259" t="str">
        <f>IF($F48="","",IFERROR(IFERROR(INDEX(Réttabanki!$U:$U,MATCH($F48,Réttabanki!$A:$A,0)),INDEX(Vöruskrá!$R:$R,MATCH($F48,Vöruskrá!$B:$B,0)))*($H48+IF($I48="",$H48*(1+$AB$7),$I48))/2/1000,""))</f>
        <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1964</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1964</v>
      </c>
      <c r="C50" s="33">
        <v>29</v>
      </c>
      <c r="D50" s="34" t="s">
        <v>1892</v>
      </c>
      <c r="E50" s="34" t="s">
        <v>1907</v>
      </c>
      <c r="F50" s="34"/>
      <c r="G50" s="34" t="s">
        <v>1975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1964</v>
      </c>
      <c r="C51" s="33">
        <v>29</v>
      </c>
      <c r="D51" s="34" t="s">
        <v>1892</v>
      </c>
      <c r="E51" s="34" t="s">
        <v>1907</v>
      </c>
      <c r="F51" s="34" t="s">
        <v>1976</v>
      </c>
      <c r="G51" s="34" t="s">
        <v>1977</v>
      </c>
      <c r="H51" s="35"/>
      <c r="I51" s="35"/>
      <c r="J51" s="259" t="str">
        <f>IF($F51="","",IFERROR(IFERROR(INDEX(Réttabanki!$U:$U,MATCH($F51,Réttabanki!$A:$A,0)),INDEX(Vöruskrá!$R:$R,MATCH($F51,Vöruskrá!$B:$B,0)))*($H51+IF($I51="",$H51*(1+$AB$7),$I51))/2/1000,""))</f>
        <v/>
      </c>
      <c r="K51" s="22" t="s">
        <v>1946</v>
      </c>
      <c r="L51" s="22"/>
      <c r="M51" s="22"/>
      <c r="N51" s="23"/>
      <c r="O51" s="23"/>
      <c r="P51" s="23"/>
      <c r="Q51" s="23"/>
      <c r="R51" s="23"/>
      <c r="S51" s="23"/>
      <c r="T51" s="81"/>
      <c r="U51" s="78"/>
      <c r="V51" s="78"/>
      <c r="W51" s="78"/>
      <c r="X51" s="78"/>
      <c r="Y51" s="78"/>
      <c r="Z51" s="78"/>
      <c r="AA51" s="78"/>
    </row>
    <row r="52" spans="1:27" ht="26">
      <c r="A52" s="32"/>
      <c r="B52" s="33" t="s">
        <v>1964</v>
      </c>
      <c r="C52" s="33">
        <v>29</v>
      </c>
      <c r="D52" s="34" t="s">
        <v>1892</v>
      </c>
      <c r="E52" s="34" t="s">
        <v>1924</v>
      </c>
      <c r="F52" s="34"/>
      <c r="G52" s="34" t="s">
        <v>1978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1964</v>
      </c>
      <c r="C53" s="33">
        <v>29</v>
      </c>
      <c r="D53" s="34" t="s">
        <v>1892</v>
      </c>
      <c r="E53" s="34" t="s">
        <v>1924</v>
      </c>
      <c r="F53" s="34" t="s">
        <v>42</v>
      </c>
      <c r="G53" s="34" t="s">
        <v>1979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1964</v>
      </c>
      <c r="C54" s="33">
        <v>29</v>
      </c>
      <c r="D54" s="34" t="s">
        <v>1892</v>
      </c>
      <c r="E54" s="34" t="s">
        <v>1907</v>
      </c>
      <c r="F54" s="34"/>
      <c r="G54" s="34" t="s">
        <v>1980</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1964</v>
      </c>
      <c r="C55" s="33">
        <v>29</v>
      </c>
      <c r="D55" s="34" t="s">
        <v>1892</v>
      </c>
      <c r="E55" s="34" t="s">
        <v>1907</v>
      </c>
      <c r="F55" s="34" t="s">
        <v>727</v>
      </c>
      <c r="G55" s="34" t="s">
        <v>1981</v>
      </c>
      <c r="H55" s="35"/>
      <c r="I55" s="35"/>
      <c r="J55" s="259" t="str">
        <f>IF($F55="","",IFERROR(IFERROR(INDEX(Réttabanki!$U:$U,MATCH($F55,Réttabanki!$A:$A,0)),INDEX(Vöruskrá!$R:$R,MATCH($F55,Vöruskrá!$B:$B,0)))*($H55+IF($I55="",$H55*(1+$AB$7),$I55))/2/1000,""))</f>
        <v/>
      </c>
      <c r="K55" s="22" t="s">
        <v>730</v>
      </c>
      <c r="L55" s="22"/>
      <c r="M55" s="22"/>
      <c r="N55" s="23"/>
      <c r="O55" s="23"/>
      <c r="P55" s="23"/>
      <c r="Q55" s="23"/>
      <c r="R55" s="23"/>
      <c r="S55" s="23"/>
      <c r="T55" s="80"/>
      <c r="U55" s="78"/>
      <c r="V55" s="78"/>
      <c r="W55" s="78"/>
      <c r="X55" s="78"/>
      <c r="Y55" s="78"/>
      <c r="Z55" s="78"/>
      <c r="AA55" s="78"/>
    </row>
    <row r="56" spans="1:27">
      <c r="A56" s="282"/>
      <c r="B56" s="283"/>
      <c r="C56" s="283"/>
      <c r="D56" s="284"/>
      <c r="E56" s="284"/>
      <c r="F56" s="284" t="s">
        <v>4032</v>
      </c>
      <c r="G56" s="284"/>
      <c r="H56" s="285"/>
      <c r="I56" s="285"/>
      <c r="J56" s="286">
        <f>SUM(J39:J55)</f>
        <v>489.633408352088</v>
      </c>
      <c r="K56" s="22"/>
      <c r="L56" s="22"/>
      <c r="M56" s="22"/>
      <c r="N56" s="23"/>
      <c r="O56" s="23"/>
      <c r="P56" s="23"/>
      <c r="Q56" s="23"/>
      <c r="R56" s="23"/>
      <c r="S56" s="23"/>
      <c r="T56" s="80"/>
      <c r="U56" s="78"/>
      <c r="V56" s="78"/>
      <c r="W56" s="78"/>
      <c r="X56" s="78"/>
      <c r="Y56" s="78"/>
      <c r="Z56" s="78"/>
      <c r="AA56" s="78"/>
    </row>
    <row r="57" spans="1:27">
      <c r="A57" s="282"/>
      <c r="B57" s="283"/>
      <c r="C57" s="283"/>
      <c r="D57" s="284"/>
      <c r="E57" s="284"/>
      <c r="F57" s="284" t="s">
        <v>4033</v>
      </c>
      <c r="G57" s="284"/>
      <c r="H57" s="285"/>
      <c r="I57" s="285"/>
      <c r="J57" s="286">
        <f>SUM(J39:J55)</f>
        <v>489.633408352088</v>
      </c>
      <c r="K57" s="22"/>
      <c r="L57" s="22"/>
      <c r="M57" s="22"/>
      <c r="N57" s="23"/>
      <c r="O57" s="23"/>
      <c r="P57" s="23"/>
      <c r="Q57" s="23"/>
      <c r="R57" s="23"/>
      <c r="S57" s="23"/>
      <c r="T57" s="80"/>
      <c r="U57" s="78"/>
      <c r="V57" s="78"/>
      <c r="W57" s="78"/>
      <c r="X57" s="78"/>
      <c r="Y57" s="78"/>
      <c r="Z57" s="78"/>
      <c r="AA57" s="78"/>
    </row>
    <row r="58" spans="1:27" ht="91">
      <c r="A58" s="32">
        <v>46219</v>
      </c>
      <c r="B58" s="33" t="s">
        <v>1982</v>
      </c>
      <c r="C58" s="33">
        <v>29</v>
      </c>
      <c r="D58" s="34" t="s">
        <v>1892</v>
      </c>
      <c r="E58" s="34" t="s">
        <v>1894</v>
      </c>
      <c r="F58" s="34"/>
      <c r="G58" s="34" t="s">
        <v>1983</v>
      </c>
      <c r="H58" s="35"/>
      <c r="I58" s="35"/>
      <c r="J58" s="259" t="str">
        <f>IF($F58="","",IFERROR(IFERROR(INDEX(Réttabanki!$U:$U,MATCH($F58,Réttabanki!$A:$A,0)),INDEX(Vöruskrá!$R:$R,MATCH($F58,Vöruskrá!$B:$B,0)))*($H58+IF($I58="",$H58*(1+$AB$7),$I58))/2/1000,""))</f>
        <v/>
      </c>
      <c r="K58" s="22" t="s">
        <v>1984</v>
      </c>
      <c r="L58" s="22" t="s">
        <v>1985</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1894</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1894</v>
      </c>
      <c r="F60" s="34" t="s">
        <v>195</v>
      </c>
      <c r="G60" s="34" t="s">
        <v>1295</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1982</v>
      </c>
      <c r="C61" s="33">
        <v>29</v>
      </c>
      <c r="D61" s="34" t="s">
        <v>1892</v>
      </c>
      <c r="E61" s="34" t="s">
        <v>1894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39">
      <c r="A62" s="32"/>
      <c r="B62" s="33" t="s">
        <v>1982</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1982</v>
      </c>
      <c r="C63" s="33">
        <v>29</v>
      </c>
      <c r="D63" s="34" t="s">
        <v>1892</v>
      </c>
      <c r="E63" s="34" t="s">
        <v>1907</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1982</v>
      </c>
      <c r="C64" s="33">
        <v>29</v>
      </c>
      <c r="D64" s="34" t="s">
        <v>1892</v>
      </c>
      <c r="E64" s="34" t="s">
        <v>1913</v>
      </c>
      <c r="F64" s="34"/>
      <c r="G64" s="34" t="s">
        <v>1987</v>
      </c>
      <c r="H64" s="35"/>
      <c r="I64" s="35"/>
      <c r="J64" s="259" t="str">
        <f>IF($F64="","",IFERROR(IFERROR(INDEX(Réttabanki!$U:$U,MATCH($F64,Réttabanki!$A:$A,0)),INDEX(Vöruskrá!$R:$R,MATCH($F64,Vöruskrá!$B:$B,0)))*($H64+IF($I64="",$H64*(1+$AB$7),$I64))/2/1000,""))</f>
        <v/>
      </c>
      <c r="K64" s="22" t="s">
        <v>1988</v>
      </c>
      <c r="L64" s="22" t="s">
        <v>1989</v>
      </c>
      <c r="M64" s="22"/>
      <c r="N64" s="23"/>
      <c r="O64" s="23"/>
      <c r="P64" s="23"/>
      <c r="Q64" s="23"/>
      <c r="R64" s="23"/>
      <c r="S64" s="23"/>
      <c r="T64" s="81"/>
      <c r="U64" s="79"/>
      <c r="V64" s="79"/>
      <c r="W64" s="79"/>
      <c r="X64" s="79"/>
      <c r="Y64" s="79"/>
      <c r="Z64" s="79"/>
      <c r="AA64" s="79"/>
    </row>
    <row r="65" spans="1:27">
      <c r="A65" s="32"/>
      <c r="B65" s="33" t="s">
        <v>1982</v>
      </c>
      <c r="C65" s="33">
        <v>29</v>
      </c>
      <c r="D65" s="34" t="s">
        <v>1892</v>
      </c>
      <c r="E65" s="34" t="s">
        <v>1913</v>
      </c>
      <c r="F65" s="34" t="s">
        <v>632</v>
      </c>
      <c r="G65" s="34" t="s">
        <v>1936</v>
      </c>
      <c r="H65" s="35">
        <v>100</v>
      </c>
      <c r="I65" s="35"/>
      <c r="J65" s="259" t="str">
        <f>IF($F65="","",IFERROR(IFERROR(INDEX(Réttabanki!$U:$U,MATCH($F65,Réttabanki!$A:$A,0)),INDEX(Vöruskrá!$R:$R,MATCH($F65,Vöruskrá!$B:$B,0)))*($H65+IF($I65="",$H65*(1+$AB$7),$I65))/2/1000,""))</f>
        <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1982</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1982</v>
      </c>
      <c r="C67" s="33">
        <v>29</v>
      </c>
      <c r="D67" s="34" t="s">
        <v>1892</v>
      </c>
      <c r="E67" s="34" t="s">
        <v>1913</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1986</v>
      </c>
      <c r="AA67" s="78"/>
    </row>
    <row r="68" spans="1:27" ht="26">
      <c r="A68" s="32"/>
      <c r="B68" s="33" t="s">
        <v>1982</v>
      </c>
      <c r="C68" s="33">
        <v>29</v>
      </c>
      <c r="D68" s="34" t="s">
        <v>1892</v>
      </c>
      <c r="E68" s="34" t="s">
        <v>1920</v>
      </c>
      <c r="F68" s="34"/>
      <c r="G68" s="34" t="s">
        <v>1990</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1982</v>
      </c>
      <c r="C69" s="33">
        <v>29</v>
      </c>
      <c r="D69" s="34" t="s">
        <v>1892</v>
      </c>
      <c r="E69" s="34" t="s">
        <v>1920</v>
      </c>
      <c r="F69" s="34" t="s">
        <v>627</v>
      </c>
      <c r="G69" s="34" t="s">
        <v>1991</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1962</v>
      </c>
      <c r="V69" s="78" t="s">
        <v>1922</v>
      </c>
      <c r="W69" s="78"/>
      <c r="X69" s="78"/>
      <c r="Y69" s="78"/>
      <c r="Z69" s="78"/>
      <c r="AA69" s="78"/>
    </row>
    <row r="70" spans="1:27" ht="39">
      <c r="A70" s="32"/>
      <c r="B70" s="33" t="s">
        <v>1982</v>
      </c>
      <c r="C70" s="33">
        <v>29</v>
      </c>
      <c r="D70" s="34" t="s">
        <v>1892</v>
      </c>
      <c r="E70" s="34" t="s">
        <v>1924</v>
      </c>
      <c r="F70" s="34"/>
      <c r="G70" s="34" t="s">
        <v>1992</v>
      </c>
      <c r="H70" s="35"/>
      <c r="I70" s="35"/>
      <c r="J70" s="259" t="str">
        <f>IF($F70="","",IFERROR(IFERROR(INDEX(Réttabanki!$U:$U,MATCH($F70,Réttabanki!$A:$A,0)),INDEX(Vöruskrá!$R:$R,MATCH($F70,Vöruskrá!$B:$B,0)))*($H70+IF($I70="",$H70*(1+$AB$7),$I70))/2/1000,""))</f>
        <v/>
      </c>
      <c r="K70" s="22" t="s">
        <v>1993</v>
      </c>
      <c r="L70" s="22" t="s">
        <v>31</v>
      </c>
      <c r="M70" s="22"/>
      <c r="N70" s="23"/>
      <c r="O70" s="23"/>
      <c r="P70" s="23"/>
      <c r="Q70" s="23"/>
      <c r="R70" s="23"/>
      <c r="S70" s="23"/>
      <c r="T70" s="81"/>
      <c r="U70" s="79"/>
      <c r="V70" s="79"/>
      <c r="W70" s="79"/>
      <c r="X70" s="79"/>
      <c r="Y70" s="79"/>
      <c r="Z70" s="79"/>
      <c r="AA70" s="79"/>
    </row>
    <row r="71" spans="1:27" ht="26">
      <c r="A71" s="32"/>
      <c r="B71" s="33" t="s">
        <v>1982</v>
      </c>
      <c r="C71" s="33">
        <v>29</v>
      </c>
      <c r="D71" s="34" t="s">
        <v>1892</v>
      </c>
      <c r="E71" s="34" t="s">
        <v>1924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1962</v>
      </c>
      <c r="V71" s="78" t="s">
        <v>1922</v>
      </c>
      <c r="W71" s="78"/>
      <c r="X71" s="78"/>
      <c r="Y71" s="78"/>
      <c r="Z71" s="78"/>
      <c r="AA71" s="78"/>
    </row>
    <row r="72" spans="1:27" ht="26">
      <c r="A72" s="32"/>
      <c r="B72" s="33" t="s">
        <v>1982</v>
      </c>
      <c r="C72" s="33">
        <v>29</v>
      </c>
      <c r="D72" s="34" t="s">
        <v>1892</v>
      </c>
      <c r="E72" s="34" t="s">
        <v>1924</v>
      </c>
      <c r="F72" s="34" t="s">
        <v>1963</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c r="C73" s="283"/>
      <c r="D73" s="284"/>
      <c r="E73" s="284"/>
      <c r="F73" s="284" t="s">
        <v>4032</v>
      </c>
      <c r="G73" s="284"/>
      <c r="H73" s="285"/>
      <c r="I73" s="285"/>
      <c r="J73" s="286">
        <f>SUM(J58:J72)</f>
        <v>293.7</v>
      </c>
      <c r="K73" s="22"/>
      <c r="L73" s="22"/>
      <c r="M73" s="22"/>
      <c r="N73" s="23"/>
      <c r="O73" s="23"/>
      <c r="P73" s="23"/>
      <c r="Q73" s="23"/>
      <c r="R73" s="23"/>
      <c r="S73" s="23"/>
      <c r="T73" s="81"/>
      <c r="U73" s="79"/>
      <c r="V73" s="79"/>
      <c r="W73" s="79"/>
      <c r="X73" s="79"/>
      <c r="Y73" s="79"/>
      <c r="Z73" s="79"/>
      <c r="AA73" s="79"/>
    </row>
    <row r="74" spans="1:27">
      <c r="A74" s="282"/>
      <c r="B74" s="283"/>
      <c r="C74" s="283"/>
      <c r="D74" s="284"/>
      <c r="E74" s="284"/>
      <c r="F74" s="284" t="s">
        <v>4033</v>
      </c>
      <c r="G74" s="284"/>
      <c r="H74" s="285"/>
      <c r="I74" s="285"/>
      <c r="J74" s="286">
        <f>SUM(J58:J72)</f>
        <v>293.7</v>
      </c>
      <c r="K74" s="22"/>
      <c r="L74" s="22"/>
      <c r="M74" s="22"/>
      <c r="N74" s="23"/>
      <c r="O74" s="23"/>
      <c r="P74" s="23"/>
      <c r="Q74" s="23"/>
      <c r="R74" s="23"/>
      <c r="S74" s="23"/>
      <c r="T74" s="81"/>
      <c r="U74" s="79"/>
      <c r="V74" s="79"/>
      <c r="W74" s="79"/>
      <c r="X74" s="79"/>
      <c r="Y74" s="79"/>
      <c r="Z74" s="79"/>
      <c r="AA74" s="79"/>
    </row>
    <row r="75" spans="1:27" ht="26">
      <c r="A75" s="32">
        <v>46220</v>
      </c>
      <c r="B75" s="33" t="s">
        <v>1994</v>
      </c>
      <c r="C75" s="33">
        <v>29</v>
      </c>
      <c r="D75" s="34" t="s">
        <v>1892</v>
      </c>
      <c r="E75" s="34" t="s">
        <v>1894</v>
      </c>
      <c r="F75" s="34"/>
      <c r="G75" s="34" t="s">
        <v>1995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1994</v>
      </c>
      <c r="C76" s="33">
        <v>29</v>
      </c>
      <c r="D76" s="34" t="s">
        <v>1892</v>
      </c>
      <c r="E76" s="34" t="s">
        <v>1894</v>
      </c>
      <c r="F76" s="34" t="s">
        <v>195</v>
      </c>
      <c r="G76" s="34" t="s">
        <v>1295</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1994</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1996</v>
      </c>
      <c r="L77" s="22" t="s">
        <v>1997</v>
      </c>
      <c r="M77" s="22"/>
      <c r="N77" s="23"/>
      <c r="O77" s="23"/>
      <c r="P77" s="23"/>
      <c r="Q77" s="23"/>
      <c r="R77" s="23"/>
      <c r="S77" s="23"/>
      <c r="T77" s="81"/>
      <c r="U77" s="78"/>
      <c r="V77" s="78"/>
      <c r="W77" s="78"/>
      <c r="X77" s="78"/>
      <c r="Y77" s="78"/>
      <c r="Z77" s="78"/>
      <c r="AA77" s="78"/>
    </row>
    <row r="78" spans="1:27" ht="39">
      <c r="A78" s="32"/>
      <c r="B78" s="33" t="s">
        <v>1994</v>
      </c>
      <c r="C78" s="33">
        <v>29</v>
      </c>
      <c r="D78" s="34" t="s">
        <v>1917</v>
      </c>
      <c r="E78" s="34" t="s">
        <v>1907</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1994</v>
      </c>
      <c r="C79" s="33">
        <v>29</v>
      </c>
      <c r="D79" s="34" t="s">
        <v>1892</v>
      </c>
      <c r="E79" s="34" t="s">
        <v>1897</v>
      </c>
      <c r="F79" s="34" t="s">
        <v>632</v>
      </c>
      <c r="G79" s="34" t="s">
        <v>1936</v>
      </c>
      <c r="H79" s="35">
        <v>50</v>
      </c>
      <c r="I79" s="35"/>
      <c r="J79" s="259" t="str">
        <f>IF($F79="","",IFERROR(IFERROR(INDEX(Réttabanki!$U:$U,MATCH($F79,Réttabanki!$A:$A,0)),INDEX(Vöruskrá!$R:$R,MATCH($F79,Vöruskrá!$B:$B,0)))*($H79+IF($I79="",$H79*(1+$AB$7),$I79))/2/1000,""))</f>
        <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1994</v>
      </c>
      <c r="C80" s="33">
        <v>29</v>
      </c>
      <c r="D80" s="34" t="s">
        <v>1892</v>
      </c>
      <c r="E80" s="34" t="s">
        <v>1897</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1994</v>
      </c>
      <c r="C81" s="33">
        <v>29</v>
      </c>
      <c r="D81" s="34" t="s">
        <v>1892</v>
      </c>
      <c r="E81" s="34" t="s">
        <v>1913</v>
      </c>
      <c r="F81" s="34"/>
      <c r="G81" s="34" t="s">
        <v>1987</v>
      </c>
      <c r="H81" s="35"/>
      <c r="I81" s="35"/>
      <c r="J81" s="259" t="str">
        <f>IF($F81="","",IFERROR(IFERROR(INDEX(Réttabanki!$U:$U,MATCH($F81,Réttabanki!$A:$A,0)),INDEX(Vöruskrá!$R:$R,MATCH($F81,Vöruskrá!$B:$B,0)))*($H81+IF($I81="",$H81*(1+$AB$7),$I81))/2/1000,""))</f>
        <v/>
      </c>
      <c r="K81" s="22" t="s">
        <v>1998</v>
      </c>
      <c r="L81" s="22" t="s">
        <v>1989</v>
      </c>
      <c r="M81" s="22"/>
      <c r="N81" s="23"/>
      <c r="O81" s="23"/>
      <c r="P81" s="23"/>
      <c r="Q81" s="23"/>
      <c r="R81" s="23"/>
      <c r="S81" s="23"/>
      <c r="T81" s="80"/>
      <c r="U81" s="78"/>
      <c r="V81" s="78" t="s">
        <v>1922</v>
      </c>
      <c r="W81" s="78"/>
      <c r="X81" s="78"/>
      <c r="Y81" s="78"/>
      <c r="Z81" s="78"/>
      <c r="AA81" s="78"/>
    </row>
    <row r="82" spans="1:27" ht="26">
      <c r="A82" s="32"/>
      <c r="B82" s="33" t="s">
        <v>1994</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1994</v>
      </c>
      <c r="C83" s="33">
        <v>29</v>
      </c>
      <c r="D83" s="34" t="s">
        <v>1892</v>
      </c>
      <c r="E83" s="34" t="s">
        <v>1913</v>
      </c>
      <c r="F83" s="34" t="s">
        <v>632</v>
      </c>
      <c r="G83" s="34" t="s">
        <v>1936</v>
      </c>
      <c r="H83" s="35">
        <v>50</v>
      </c>
      <c r="I83" s="35"/>
      <c r="J83" s="259" t="str">
        <f>IF($F83="","",IFERROR(IFERROR(INDEX(Réttabanki!$U:$U,MATCH($F83,Réttabanki!$A:$A,0)),INDEX(Vöruskrá!$R:$R,MATCH($F83,Vöruskrá!$B:$B,0)))*($H83+IF($I83="",$H83*(1+$AB$7),$I83))/2/1000,""))</f>
        <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1994</v>
      </c>
      <c r="C84" s="33">
        <v>29</v>
      </c>
      <c r="D84" s="34" t="s">
        <v>1892</v>
      </c>
      <c r="E84" s="34" t="s">
        <v>1913</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1994</v>
      </c>
      <c r="C85" s="33">
        <v>29</v>
      </c>
      <c r="D85" s="34" t="s">
        <v>1892</v>
      </c>
      <c r="E85" s="34" t="s">
        <v>1920</v>
      </c>
      <c r="F85" s="34"/>
      <c r="G85" s="34" t="s">
        <v>1990</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1994</v>
      </c>
      <c r="C86" s="33">
        <v>29</v>
      </c>
      <c r="D86" s="34" t="s">
        <v>1892</v>
      </c>
      <c r="E86" s="34" t="s">
        <v>1920</v>
      </c>
      <c r="F86" s="34" t="s">
        <v>626</v>
      </c>
      <c r="G86" s="34" t="s">
        <v>1991</v>
      </c>
      <c r="H86" s="35">
        <v>50</v>
      </c>
      <c r="I86" s="35"/>
      <c r="J86" s="259" t="str">
        <f>IF($F86="","",IFERROR(IFERROR(INDEX(Réttabanki!$U:$U,MATCH($F86,Réttabanki!$A:$A,0)),INDEX(Vöruskrá!$R:$R,MATCH($F86,Vöruskrá!$B:$B,0)))*($H86+IF($I86="",$H86*(1+$AB$7),$I86))/2/1000,""))</f>
        <v/>
      </c>
      <c r="K86" s="22" t="s">
        <v>629</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1994</v>
      </c>
      <c r="C87" s="33">
        <v>29</v>
      </c>
      <c r="D87" s="34" t="s">
        <v>1892</v>
      </c>
      <c r="E87" s="34" t="s">
        <v>1924</v>
      </c>
      <c r="F87" s="34"/>
      <c r="G87" s="34" t="s">
        <v>1992</v>
      </c>
      <c r="H87" s="35"/>
      <c r="I87" s="35"/>
      <c r="J87" s="259" t="str">
        <f>IF($F87="","",IFERROR(IFERROR(INDEX(Réttabanki!$U:$U,MATCH($F87,Réttabanki!$A:$A,0)),INDEX(Vöruskrá!$R:$R,MATCH($F87,Vöruskrá!$B:$B,0)))*($H87+IF($I87="",$H87*(1+$AB$7),$I87))/2/1000,""))</f>
        <v/>
      </c>
      <c r="K87" s="22" t="s">
        <v>1993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1994</v>
      </c>
      <c r="C88" s="33">
        <v>29</v>
      </c>
      <c r="D88" s="34" t="s">
        <v>1892</v>
      </c>
      <c r="E88" s="34" t="s">
        <v>1924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1994</v>
      </c>
      <c r="C89" s="33">
        <v>29</v>
      </c>
      <c r="D89" s="34" t="s">
        <v>1892</v>
      </c>
      <c r="E89" s="34" t="s">
        <v>1924</v>
      </c>
      <c r="F89" s="34" t="s">
        <v>1963</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82"/>
      <c r="B90" s="283"/>
      <c r="C90" s="283"/>
      <c r="D90" s="284"/>
      <c r="E90" s="284"/>
      <c r="F90" s="284" t="s">
        <v>4032</v>
      </c>
      <c r="G90" s="284"/>
      <c r="H90" s="285"/>
      <c r="I90" s="285"/>
      <c r="J90" s="286">
        <f>SUM(J75:J89)</f>
        <v>297</v>
      </c>
      <c r="K90" s="22"/>
      <c r="L90" s="22"/>
      <c r="M90" s="22"/>
      <c r="N90" s="23"/>
      <c r="O90" s="23"/>
      <c r="P90" s="23"/>
      <c r="Q90" s="23"/>
      <c r="R90" s="23"/>
      <c r="S90" s="23"/>
      <c r="T90" s="81"/>
      <c r="U90" s="78"/>
      <c r="V90" s="78"/>
      <c r="W90" s="78"/>
      <c r="X90" s="78"/>
      <c r="Y90" s="78"/>
      <c r="Z90" s="78"/>
      <c r="AA90" s="78"/>
    </row>
    <row r="91" spans="1:27">
      <c r="A91" s="282"/>
      <c r="B91" s="283"/>
      <c r="C91" s="283"/>
      <c r="D91" s="284"/>
      <c r="E91" s="284"/>
      <c r="F91" s="284" t="s">
        <v>4033</v>
      </c>
      <c r="G91" s="284"/>
      <c r="H91" s="285"/>
      <c r="I91" s="285"/>
      <c r="J91" s="286">
        <f>SUM(J75:J89)</f>
        <v>297</v>
      </c>
      <c r="K91" s="22"/>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1999</v>
      </c>
      <c r="H92" s="35"/>
      <c r="I92" s="35"/>
      <c r="J92" s="259" t="str">
        <f>IF($F92="","",IFERROR(IFERROR(INDEX(Réttabanki!$U:$U,MATCH($F92,Réttabanki!$A:$A,0)),INDEX(Vöruskrá!$R:$R,MATCH($F92,Vöruskrá!$B:$B,0)))*($H92+IF($I92="",$H92*(1+$AB$7),$I92))/2/1000,""))</f>
        <v/>
      </c>
      <c r="K92" s="22" t="s">
        <v>2000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2001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2002</v>
      </c>
      <c r="H96" s="35"/>
      <c r="I96" s="35"/>
      <c r="J96" s="259" t="str">
        <f>IF($F96="","",IFERROR(IFERROR(INDEX(Réttabanki!$U:$U,MATCH($F96,Réttabanki!$A:$A,0)),INDEX(Vöruskrá!$R:$R,MATCH($F96,Vöruskrá!$B:$B,0)))*($H96+IF($I96="",$H96*(1+$AB$7),$I96))/2/1000,""))</f>
        <v/>
      </c>
      <c r="K96" s="22" t="s">
        <v>3956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2003</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3957</v>
      </c>
      <c r="L100" s="22" t="s">
        <v>2004</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2003</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2005</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2">
      <c r="A106" s="32"/>
      <c r="B106" s="33" t="s">
        <v>1932</v>
      </c>
      <c r="C106" s="33">
        <v>32</v>
      </c>
      <c r="D106" s="34" t="s">
        <v>1892</v>
      </c>
      <c r="E106" s="34" t="s">
        <v>1924</v>
      </c>
      <c r="F106" s="34"/>
      <c r="G106" s="34" t="s">
        <v>2006</v>
      </c>
      <c r="H106" s="35"/>
      <c r="I106" s="35"/>
      <c r="J106" s="259" t="str">
        <f>IF($F106="","",IFERROR(IFERROR(INDEX(Réttabanki!$U:$U,MATCH($F106,Réttabanki!$A:$A,0)),INDEX(Vöruskrá!$R:$R,MATCH($F106,Vöruskrá!$B:$B,0)))*($H106+IF($I106="",$H106*(1+$AB$7),$I106))/2/1000,""))</f>
        <v/>
      </c>
      <c r="K106" s="22" t="s">
        <v>2007</v>
      </c>
      <c r="L106" s="22" t="s">
        <v>698</v>
      </c>
      <c r="M106" s="22"/>
      <c r="N106" s="23"/>
      <c r="O106" s="23"/>
      <c r="P106" s="23"/>
      <c r="Q106" s="23"/>
      <c r="R106" s="23"/>
      <c r="S106" s="23"/>
      <c r="T106" s="80"/>
      <c r="U106" s="79"/>
      <c r="V106" s="79"/>
      <c r="W106" s="79"/>
      <c r="X106" s="79"/>
      <c r="Y106" s="79"/>
      <c r="Z106" s="79"/>
      <c r="AA106" s="79"/>
    </row>
    <row r="107" spans="1:27" ht="26">
      <c r="A107" s="32"/>
      <c r="B107" s="33" t="s">
        <v>1932</v>
      </c>
      <c r="C107" s="33">
        <v>32</v>
      </c>
      <c r="D107" s="34" t="s">
        <v>1892</v>
      </c>
      <c r="E107" s="34" t="s">
        <v>1924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c r="C109" s="283"/>
      <c r="D109" s="284"/>
      <c r="E109" s="284"/>
      <c r="F109" s="284" t="s">
        <v>4032</v>
      </c>
      <c r="G109" s="284"/>
      <c r="H109" s="285"/>
      <c r="I109" s="285"/>
      <c r="J109" s="286">
        <f>SUM(J92:J108)</f>
        <v>812.89999999999986</v>
      </c>
      <c r="K109" s="22"/>
      <c r="L109" s="22"/>
      <c r="M109" s="22"/>
      <c r="N109" s="23"/>
      <c r="O109" s="23"/>
      <c r="P109" s="23"/>
      <c r="Q109" s="23"/>
      <c r="R109" s="23"/>
      <c r="S109" s="23"/>
      <c r="T109" s="80"/>
      <c r="U109" s="79"/>
      <c r="V109" s="79"/>
      <c r="W109" s="79"/>
      <c r="X109" s="79"/>
      <c r="Y109" s="79"/>
      <c r="Z109" s="79"/>
      <c r="AA109" s="79"/>
    </row>
    <row r="110" spans="1:27">
      <c r="A110" s="282"/>
      <c r="B110" s="283"/>
      <c r="C110" s="283"/>
      <c r="D110" s="284"/>
      <c r="E110" s="284"/>
      <c r="F110" s="284" t="s">
        <v>4033</v>
      </c>
      <c r="G110" s="284"/>
      <c r="H110" s="285"/>
      <c r="I110" s="285"/>
      <c r="J110" s="286">
        <f>SUM(J92:J108)</f>
        <v>812.89999999999986</v>
      </c>
      <c r="K110" s="22"/>
      <c r="L110" s="22"/>
      <c r="M110" s="22"/>
      <c r="N110" s="23"/>
      <c r="O110" s="23"/>
      <c r="P110" s="23"/>
      <c r="Q110" s="23"/>
      <c r="R110" s="23"/>
      <c r="S110" s="23"/>
      <c r="T110" s="80"/>
      <c r="U110" s="79"/>
      <c r="V110" s="79"/>
      <c r="W110" s="79"/>
      <c r="X110" s="79"/>
      <c r="Y110" s="79"/>
      <c r="Z110" s="79"/>
      <c r="AA110" s="79"/>
    </row>
    <row r="111" spans="1:27" ht="52">
      <c r="A111" s="32">
        <v>46239</v>
      </c>
      <c r="B111" s="33" t="s">
        <v>1964</v>
      </c>
      <c r="C111" s="33">
        <v>32</v>
      </c>
      <c r="D111" s="34" t="s">
        <v>1892</v>
      </c>
      <c r="E111" s="34" t="s">
        <v>1894</v>
      </c>
      <c r="F111" s="34"/>
      <c r="G111" s="34" t="s">
        <v>2008</v>
      </c>
      <c r="H111" s="35"/>
      <c r="I111" s="35"/>
      <c r="J111" s="259" t="str">
        <f>IF($F111="","",IFERROR(IFERROR(INDEX(Réttabanki!$U:$U,MATCH($F111,Réttabanki!$A:$A,0)),INDEX(Vöruskrá!$R:$R,MATCH($F111,Vöruskrá!$B:$B,0)))*($H111+IF($I111="",$H111*(1+$AB$7),$I111))/2/1000,""))</f>
        <v/>
      </c>
      <c r="K111" s="22" t="s">
        <v>2009</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1964</v>
      </c>
      <c r="C112" s="33">
        <v>32</v>
      </c>
      <c r="D112" s="34" t="s">
        <v>1892</v>
      </c>
      <c r="E112" s="34" t="s">
        <v>1894</v>
      </c>
      <c r="F112" s="34" t="s">
        <v>684</v>
      </c>
      <c r="G112" s="34" t="s">
        <v>2010</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1964</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1964</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1964</v>
      </c>
      <c r="C115" s="33">
        <v>32</v>
      </c>
      <c r="D115" s="34" t="s">
        <v>1892</v>
      </c>
      <c r="E115" s="34" t="s">
        <v>1913</v>
      </c>
      <c r="F115" s="34"/>
      <c r="G115" s="34" t="s">
        <v>2011</v>
      </c>
      <c r="H115" s="35"/>
      <c r="I115" s="35"/>
      <c r="J115" s="259" t="str">
        <f>IF($F115="","",IFERROR(IFERROR(INDEX(Réttabanki!$U:$U,MATCH($F115,Réttabanki!$A:$A,0)),INDEX(Vöruskrá!$R:$R,MATCH($F115,Vöruskrá!$B:$B,0)))*($H115+IF($I115="",$H115*(1+$AB$7),$I115))/2/1000,""))</f>
        <v/>
      </c>
      <c r="K115" s="22" t="s">
        <v>2012</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1964</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1964</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1964</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1964</v>
      </c>
      <c r="C119" s="33">
        <v>32</v>
      </c>
      <c r="D119" s="34" t="s">
        <v>1892</v>
      </c>
      <c r="E119" s="34" t="s">
        <v>1920</v>
      </c>
      <c r="F119" s="34"/>
      <c r="G119" s="34"/>
      <c r="H119" s="35"/>
      <c r="I119" s="35"/>
      <c r="J119" s="259" t="str">
        <f>IF($F119="","",IFERROR(IFERROR(INDEX(Réttabanki!$U:$U,MATCH($F119,Réttabanki!$A:$A,0)),INDEX(Vöruskrá!$R:$R,MATCH($F119,Vöruskrá!$B:$B,0)))*($H119+IF($I119="",$H119*(1+$AB$7),$I119))/2/1000,""))</f>
        <v/>
      </c>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8"/>
      <c r="V119" s="78"/>
      <c r="W119" s="78"/>
      <c r="X119" s="78"/>
      <c r="Y119" s="78"/>
      <c r="Z119" s="78"/>
      <c r="AA119" s="78"/>
    </row>
    <row r="120" spans="1:27" ht="39">
      <c r="A120" s="32"/>
      <c r="B120" s="33" t="s">
        <v>1964</v>
      </c>
      <c r="C120" s="33">
        <v>32</v>
      </c>
      <c r="D120" s="34" t="s">
        <v>1892</v>
      </c>
      <c r="E120" s="34" t="s">
        <v>1924</v>
      </c>
      <c r="F120" s="34"/>
      <c r="G120" s="34" t="s">
        <v>2013</v>
      </c>
      <c r="H120" s="35"/>
      <c r="I120" s="35"/>
      <c r="J120" s="259" t="str">
        <f>IF($F120="","",IFERROR(IFERROR(INDEX(Réttabanki!$U:$U,MATCH($F120,Réttabanki!$A:$A,0)),INDEX(Vöruskrá!$R:$R,MATCH($F120,Vöruskrá!$B:$B,0)))*($H120+IF($I120="",$H120*(1+$AB$7),$I120))/2/1000,""))</f>
        <v/>
      </c>
      <c r="K120" s="22" t="s">
        <v>2014</v>
      </c>
      <c r="L120" s="22" t="s">
        <v>2015</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1964</v>
      </c>
      <c r="C121" s="33">
        <v>32</v>
      </c>
      <c r="D121" s="34" t="s">
        <v>1892</v>
      </c>
      <c r="E121" s="34" t="s">
        <v>1924</v>
      </c>
      <c r="F121" s="34" t="s">
        <v>388</v>
      </c>
      <c r="G121" s="34" t="s">
        <v>388</v>
      </c>
      <c r="H121" s="35">
        <v>40</v>
      </c>
      <c r="I121" s="35"/>
      <c r="J121" s="259">
        <f>IF($F121="","",IFERROR(IFERROR(INDEX(Réttabanki!$U:$U,MATCH($F121,Réttabanki!$A:$A,0)),INDEX(Vöruskrá!$R:$R,MATCH($F121,Vöruskrá!$B:$B,0)))*($H121+IF($I121="",$H121*(1+$AB$7),$I121))/2/1000,""))</f>
        <v>26.4</v>
      </c>
      <c r="K121" s="22" t="s">
        <v>390</v>
      </c>
      <c r="L121" s="22" t="s">
        <v>391</v>
      </c>
      <c r="M121" s="22"/>
      <c r="N121" s="23">
        <v>118.4</v>
      </c>
      <c r="O121" s="23">
        <v>1.8</v>
      </c>
      <c r="P121" s="23">
        <v>0.2</v>
      </c>
      <c r="Q121" s="23">
        <v>20.8</v>
      </c>
      <c r="R121" s="23">
        <v>3.6</v>
      </c>
      <c r="S121" s="23">
        <v>0.3</v>
      </c>
      <c r="T121" s="81" t="str">
        <f>IF(F121="","",IFERROR(INDEX(Réttabanki!Q:Q,MATCH(F121,Réttabanki!A:A,0)),IFERROR(INDEX(Réttabanki!Q:Q,MATCH(F121,Réttabanki!B:B,0)),"")))</f>
        <v/>
      </c>
      <c r="U121" s="78"/>
      <c r="V121" s="78"/>
      <c r="W121" s="78"/>
      <c r="X121" s="78"/>
      <c r="Y121" s="78"/>
      <c r="Z121" s="78"/>
      <c r="AA121" s="78"/>
    </row>
    <row r="122" spans="1:27">
      <c r="A122" s="32"/>
      <c r="B122" s="33" t="s">
        <v>1964</v>
      </c>
      <c r="C122" s="33">
        <v>32</v>
      </c>
      <c r="D122" s="34" t="s">
        <v>1892</v>
      </c>
      <c r="E122" s="34" t="s">
        <v>1924</v>
      </c>
      <c r="F122" s="34" t="s">
        <v>452</v>
      </c>
      <c r="G122" s="34" t="s">
        <v>445</v>
      </c>
      <c r="H122" s="35">
        <v>20</v>
      </c>
      <c r="I122" s="35"/>
      <c r="J122" s="259">
        <f>IF($F122="","",IFERROR(IFERROR(INDEX(Réttabanki!$U:$U,MATCH($F122,Réttabanki!$A:$A,0)),INDEX(Vöruskrá!$R:$R,MATCH($F122,Vöruskrá!$B:$B,0)))*($H122+IF($I122="",$H122*(1+$AB$7),$I122))/2/1000,""))</f>
        <v>26.4</v>
      </c>
      <c r="K122" s="22" t="s">
        <v>453</v>
      </c>
      <c r="L122" s="22" t="s">
        <v>120</v>
      </c>
      <c r="M122" s="22"/>
      <c r="N122" s="23">
        <v>140.4</v>
      </c>
      <c r="O122" s="23">
        <v>15.6</v>
      </c>
      <c r="P122" s="23">
        <v>7.4</v>
      </c>
      <c r="Q122" s="23">
        <v>0.1</v>
      </c>
      <c r="R122" s="23">
        <v>0.1</v>
      </c>
      <c r="S122" s="23">
        <v>0.2</v>
      </c>
      <c r="T122" s="80" t="str">
        <f>IF(F122="","",IFERROR(INDEX(Réttabanki!Q:Q,MATCH(F122,Réttabanki!A:A,0)),IFERROR(INDEX(Réttabanki!Q:Q,MATCH(F122,Réttabanki!B:B,0)),"")))</f>
        <v/>
      </c>
      <c r="U122" s="79"/>
      <c r="V122" s="79"/>
      <c r="W122" s="79"/>
      <c r="X122" s="79"/>
      <c r="Y122" s="79"/>
      <c r="Z122" s="79"/>
      <c r="AA122" s="79"/>
    </row>
    <row r="123" spans="1:27">
      <c r="A123" s="282"/>
      <c r="B123" s="283"/>
      <c r="C123" s="283"/>
      <c r="D123" s="284"/>
      <c r="E123" s="284"/>
      <c r="F123" s="284" t="s">
        <v>4032</v>
      </c>
      <c r="G123" s="284"/>
      <c r="H123" s="285"/>
      <c r="I123" s="285"/>
      <c r="J123" s="286">
        <f>SUM(J111:J122)</f>
        <v>607.19999999999993</v>
      </c>
      <c r="K123" s="22"/>
      <c r="L123" s="22"/>
      <c r="M123" s="22"/>
      <c r="N123" s="23"/>
      <c r="O123" s="23"/>
      <c r="P123" s="23"/>
      <c r="Q123" s="23"/>
      <c r="R123" s="23"/>
      <c r="S123" s="23"/>
      <c r="T123" s="80"/>
      <c r="U123" s="79"/>
      <c r="V123" s="79"/>
      <c r="W123" s="79"/>
      <c r="X123" s="79"/>
      <c r="Y123" s="79"/>
      <c r="Z123" s="79"/>
      <c r="AA123" s="79"/>
    </row>
    <row r="124" spans="1:27">
      <c r="A124" s="282"/>
      <c r="B124" s="283"/>
      <c r="C124" s="283"/>
      <c r="D124" s="284"/>
      <c r="E124" s="284"/>
      <c r="F124" s="284" t="s">
        <v>4033</v>
      </c>
      <c r="G124" s="284"/>
      <c r="H124" s="285"/>
      <c r="I124" s="285"/>
      <c r="J124" s="286">
        <f>SUM(J111:J122)</f>
        <v>607.19999999999993</v>
      </c>
      <c r="K124" s="22"/>
      <c r="L124" s="22"/>
      <c r="M124" s="22"/>
      <c r="N124" s="23"/>
      <c r="O124" s="23"/>
      <c r="P124" s="23"/>
      <c r="Q124" s="23"/>
      <c r="R124" s="23"/>
      <c r="S124" s="23"/>
      <c r="T124" s="80"/>
      <c r="U124" s="79"/>
      <c r="V124" s="79"/>
      <c r="W124" s="79"/>
      <c r="X124" s="79"/>
      <c r="Y124" s="79"/>
      <c r="Z124" s="79"/>
      <c r="AA124" s="79"/>
    </row>
    <row r="125" spans="1:27" ht="39">
      <c r="A125" s="32">
        <v>46240</v>
      </c>
      <c r="B125" s="33" t="s">
        <v>1982</v>
      </c>
      <c r="C125" s="33">
        <v>32</v>
      </c>
      <c r="D125" s="34" t="s">
        <v>1892</v>
      </c>
      <c r="E125" s="34" t="s">
        <v>1894</v>
      </c>
      <c r="F125" s="34"/>
      <c r="G125" s="34" t="s">
        <v>2016</v>
      </c>
      <c r="H125" s="35"/>
      <c r="I125" s="35"/>
      <c r="J125" s="259" t="str">
        <f>IF($F125="","",IFERROR(IFERROR(INDEX(Réttabanki!$U:$U,MATCH($F125,Réttabanki!$A:$A,0)),INDEX(Vöruskrá!$R:$R,MATCH($F125,Vöruskrá!$B:$B,0)))*($H125+IF($I125="",$H125*(1+$AB$7),$I125))/2/1000,""))</f>
        <v/>
      </c>
      <c r="K125" s="22" t="s">
        <v>2017</v>
      </c>
      <c r="L125" s="22" t="s">
        <v>2018</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8"/>
      <c r="V125" s="78"/>
      <c r="W125" s="78"/>
      <c r="X125" s="78"/>
      <c r="Y125" s="78"/>
      <c r="Z125" s="78"/>
      <c r="AA125" s="78"/>
    </row>
    <row r="126" spans="1:27">
      <c r="A126" s="32"/>
      <c r="B126" s="33" t="s">
        <v>1982</v>
      </c>
      <c r="C126" s="33">
        <v>32</v>
      </c>
      <c r="D126" s="34" t="s">
        <v>1892</v>
      </c>
      <c r="E126" s="34" t="s">
        <v>1894</v>
      </c>
      <c r="F126" s="34" t="s">
        <v>926</v>
      </c>
      <c r="G126" s="34" t="s">
        <v>926</v>
      </c>
      <c r="H126" s="35">
        <v>160</v>
      </c>
      <c r="I126" s="35"/>
      <c r="J126" s="259">
        <f>IF($F126="","",IFERROR(IFERROR(INDEX(Réttabanki!$U:$U,MATCH($F126,Réttabanki!$A:$A,0)),INDEX(Vöruskrá!$R:$R,MATCH($F126,Vöruskrá!$B:$B,0)))*($H126+IF($I126="",$H126*(1+$AB$7),$I126))/2/1000,""))</f>
        <v>334.4</v>
      </c>
      <c r="K126" s="22" t="s">
        <v>926</v>
      </c>
      <c r="L126" s="22" t="s">
        <v>621</v>
      </c>
      <c r="M126" s="22"/>
      <c r="N126" s="23">
        <v>160</v>
      </c>
      <c r="O126" s="23">
        <v>1.1000000000000001</v>
      </c>
      <c r="P126" s="23">
        <v>0.2</v>
      </c>
      <c r="Q126" s="23">
        <v>0</v>
      </c>
      <c r="R126" s="23">
        <v>36.799999999999997</v>
      </c>
      <c r="S126" s="23">
        <v>0.5</v>
      </c>
      <c r="T126" s="80">
        <f>IF(F126="","",IFERROR(INDEX(Réttabanki!Q:Q,MATCH(F126,Réttabanki!A:A,0)),IFERROR(INDEX(Réttabanki!Q:Q,MATCH(F126,Réttabanki!B:B,0)),"")))</f>
        <v>0</v>
      </c>
      <c r="U126" s="79"/>
      <c r="V126" s="79"/>
      <c r="W126" s="79"/>
      <c r="X126" s="79"/>
      <c r="Y126" s="79"/>
      <c r="Z126" s="79"/>
      <c r="AA126" s="79"/>
    </row>
    <row r="127" spans="1:27">
      <c r="A127" s="32"/>
      <c r="B127" s="33" t="s">
        <v>1982</v>
      </c>
      <c r="C127" s="33">
        <v>32</v>
      </c>
      <c r="D127" s="34" t="s">
        <v>1892</v>
      </c>
      <c r="E127" s="34" t="s">
        <v>1894</v>
      </c>
      <c r="F127" s="34" t="s">
        <v>635</v>
      </c>
      <c r="G127" s="34" t="s">
        <v>635</v>
      </c>
      <c r="H127" s="35">
        <v>80</v>
      </c>
      <c r="I127" s="35"/>
      <c r="J127" s="259">
        <f>IF($F127="","",IFERROR(IFERROR(INDEX(Réttabanki!$U:$U,MATCH($F127,Réttabanki!$A:$A,0)),INDEX(Vöruskrá!$R:$R,MATCH($F127,Vöruskrá!$B:$B,0)))*($H127+IF($I127="",$H127*(1+$AB$7),$I127))/2/1000,""))</f>
        <v>17.600000000000001</v>
      </c>
      <c r="K127" s="22" t="s">
        <v>635</v>
      </c>
      <c r="L127" s="22" t="s">
        <v>134</v>
      </c>
      <c r="M127" s="22"/>
      <c r="N127" s="23">
        <v>61.6</v>
      </c>
      <c r="O127" s="23">
        <v>0.1</v>
      </c>
      <c r="P127" s="23">
        <v>0</v>
      </c>
      <c r="Q127" s="23">
        <v>13.6</v>
      </c>
      <c r="R127" s="23">
        <v>1.6</v>
      </c>
      <c r="S127" s="23">
        <v>0</v>
      </c>
      <c r="T127" s="81">
        <f>IF(F127="","",IFERROR(INDEX(Réttabanki!Q:Q,MATCH(F127,Réttabanki!A:A,0)),IFERROR(INDEX(Réttabanki!Q:Q,MATCH(F127,Réttabanki!B:B,0)),"")))</f>
        <v>0</v>
      </c>
      <c r="U127" s="78"/>
      <c r="V127" s="78"/>
      <c r="W127" s="78"/>
      <c r="X127" s="78"/>
      <c r="Y127" s="78"/>
      <c r="Z127" s="78"/>
      <c r="AA127" s="78"/>
    </row>
    <row r="128" spans="1:27">
      <c r="A128" s="32"/>
      <c r="B128" s="33" t="s">
        <v>1982</v>
      </c>
      <c r="C128" s="33">
        <v>32</v>
      </c>
      <c r="D128" s="34" t="s">
        <v>1892</v>
      </c>
      <c r="E128" s="34" t="s">
        <v>1894</v>
      </c>
      <c r="F128" s="34" t="s">
        <v>445</v>
      </c>
      <c r="G128" s="34" t="s">
        <v>2019</v>
      </c>
      <c r="H128" s="35">
        <v>25</v>
      </c>
      <c r="I128" s="35"/>
      <c r="J128" s="259">
        <f>IF($F128="","",IFERROR(IFERROR(INDEX(Réttabanki!$U:$U,MATCH($F128,Réttabanki!$A:$A,0)),INDEX(Vöruskrá!$R:$R,MATCH($F128,Vöruskrá!$B:$B,0)))*($H128+IF($I128="",$H128*(1+$AB$7),$I128))/2/1000,""))</f>
        <v>63.25</v>
      </c>
      <c r="K128" s="22" t="s">
        <v>448</v>
      </c>
      <c r="L128" s="22" t="s">
        <v>120</v>
      </c>
      <c r="M128" s="22"/>
      <c r="N128" s="23">
        <v>184.5</v>
      </c>
      <c r="O128" s="23">
        <v>20.5</v>
      </c>
      <c r="P128" s="23">
        <v>12.3</v>
      </c>
      <c r="Q128" s="23">
        <v>0.1</v>
      </c>
      <c r="R128" s="23">
        <v>0.2</v>
      </c>
      <c r="S128" s="23">
        <v>0.3</v>
      </c>
      <c r="T128" s="80">
        <f>IF(F128="","",IFERROR(INDEX(Réttabanki!Q:Q,MATCH(F128,Réttabanki!A:A,0)),IFERROR(INDEX(Réttabanki!Q:Q,MATCH(F128,Réttabanki!B:B,0)),"")))</f>
        <v>0</v>
      </c>
      <c r="U128" s="79"/>
      <c r="V128" s="79"/>
      <c r="W128" s="79"/>
      <c r="X128" s="79"/>
      <c r="Y128" s="79"/>
      <c r="Z128" s="79"/>
      <c r="AA128" s="79"/>
    </row>
    <row r="129" spans="1:27" ht="39">
      <c r="A129" s="32"/>
      <c r="B129" s="33" t="s">
        <v>1982</v>
      </c>
      <c r="C129" s="33">
        <v>32</v>
      </c>
      <c r="D129" s="34" t="s">
        <v>1892</v>
      </c>
      <c r="E129" s="34" t="s">
        <v>1894</v>
      </c>
      <c r="F129" s="34" t="s">
        <v>369</v>
      </c>
      <c r="G129" s="34" t="s">
        <v>369</v>
      </c>
      <c r="H129" s="35">
        <v>25</v>
      </c>
      <c r="I129" s="35"/>
      <c r="J129" s="259">
        <f>IF($F129="","",IFERROR(IFERROR(INDEX(Réttabanki!$U:$U,MATCH($F129,Réttabanki!$A:$A,0)),INDEX(Vöruskrá!$R:$R,MATCH($F129,Vöruskrá!$B:$B,0)))*($H129+IF($I129="",$H129*(1+$AB$7),$I129))/2/1000,""))</f>
        <v>16.5</v>
      </c>
      <c r="K129" s="22" t="s">
        <v>370</v>
      </c>
      <c r="L129" s="22" t="s">
        <v>371</v>
      </c>
      <c r="M129" s="22" t="s">
        <v>372</v>
      </c>
      <c r="N129" s="23">
        <v>63</v>
      </c>
      <c r="O129" s="23">
        <v>0.3</v>
      </c>
      <c r="P129" s="23">
        <v>0.1</v>
      </c>
      <c r="Q129" s="23">
        <v>12.5</v>
      </c>
      <c r="R129" s="23">
        <v>1.2</v>
      </c>
      <c r="S129" s="23">
        <v>0.2</v>
      </c>
      <c r="T129" s="81" t="str">
        <f>IF(F129="","",IFERROR(INDEX(Réttabanki!Q:Q,MATCH(F129,Réttabanki!A:A,0)),IFERROR(INDEX(Réttabanki!Q:Q,MATCH(F129,Réttabanki!B:B,0)),"")))</f>
        <v/>
      </c>
      <c r="U129" s="78"/>
      <c r="V129" s="78"/>
      <c r="W129" s="78"/>
      <c r="X129" s="78"/>
      <c r="Y129" s="78"/>
      <c r="Z129" s="78"/>
      <c r="AA129" s="78"/>
    </row>
    <row r="130" spans="1:27" ht="117">
      <c r="A130" s="32"/>
      <c r="B130" s="33" t="s">
        <v>1982</v>
      </c>
      <c r="C130" s="33">
        <v>32</v>
      </c>
      <c r="D130" s="34" t="s">
        <v>1892</v>
      </c>
      <c r="E130" s="34" t="s">
        <v>1913</v>
      </c>
      <c r="F130" s="34"/>
      <c r="G130" s="34" t="s">
        <v>2020</v>
      </c>
      <c r="H130" s="35"/>
      <c r="I130" s="35"/>
      <c r="J130" s="259" t="str">
        <f>IF($F130="","",IFERROR(IFERROR(INDEX(Réttabanki!$U:$U,MATCH($F130,Réttabanki!$A:$A,0)),INDEX(Vöruskrá!$R:$R,MATCH($F130,Vöruskrá!$B:$B,0)))*($H130+IF($I130="",$H130*(1+$AB$7),$I130))/2/1000,""))</f>
        <v/>
      </c>
      <c r="K130" s="22" t="s">
        <v>2021</v>
      </c>
      <c r="L130" s="22" t="s">
        <v>1989</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t="str">
        <f>IF(F130="","",IFERROR(INDEX(Réttabanki!Q:Q,MATCH(F130,Réttabanki!A:A,0)),IFERROR(INDEX(Réttabanki!Q:Q,MATCH(F130,Réttabanki!B:B,0)),"")))</f>
        <v/>
      </c>
      <c r="U130" s="79"/>
      <c r="V130" s="79"/>
      <c r="W130" s="79"/>
      <c r="X130" s="79"/>
      <c r="Y130" s="79"/>
      <c r="Z130" s="79"/>
      <c r="AA130" s="79"/>
    </row>
    <row r="131" spans="1:27" ht="52">
      <c r="A131" s="32"/>
      <c r="B131" s="33" t="s">
        <v>1982</v>
      </c>
      <c r="C131" s="33">
        <v>32</v>
      </c>
      <c r="D131" s="34" t="s">
        <v>1892</v>
      </c>
      <c r="E131" s="34" t="s">
        <v>1913</v>
      </c>
      <c r="F131" s="34" t="s">
        <v>1298</v>
      </c>
      <c r="G131" s="34" t="s">
        <v>1957</v>
      </c>
      <c r="H131" s="35">
        <v>160</v>
      </c>
      <c r="I131" s="35"/>
      <c r="J131" s="259">
        <f>IF($F131="","",IFERROR(IFERROR(INDEX(Réttabanki!$U:$U,MATCH($F131,Réttabanki!$A:$A,0)),INDEX(Vöruskrá!$R:$R,MATCH($F131,Vöruskrá!$B:$B,0)))*($H131+IF($I131="",$H131*(1+$AB$7),$I131))/2/1000,""))</f>
        <v>211.2</v>
      </c>
      <c r="K131" s="22" t="s">
        <v>1300</v>
      </c>
      <c r="L131" s="22" t="s">
        <v>537</v>
      </c>
      <c r="M131" s="22" t="s">
        <v>570</v>
      </c>
      <c r="N131" s="23">
        <v>408</v>
      </c>
      <c r="O131" s="23">
        <v>3</v>
      </c>
      <c r="P131" s="23">
        <v>0.5</v>
      </c>
      <c r="Q131" s="23">
        <v>70.099999999999994</v>
      </c>
      <c r="R131" s="23">
        <v>16.600000000000001</v>
      </c>
      <c r="S131" s="23">
        <v>1.8</v>
      </c>
      <c r="T131" s="81" t="str">
        <f>IF(F131="","",IFERROR(INDEX(Réttabanki!Q:Q,MATCH(F131,Réttabanki!A:A,0)),IFERROR(INDEX(Réttabanki!Q:Q,MATCH(F131,Réttabanki!B:B,0)),"")))</f>
        <v/>
      </c>
      <c r="U131" s="78"/>
      <c r="V131" s="78"/>
      <c r="W131" s="78"/>
      <c r="X131" s="78"/>
      <c r="Y131" s="78"/>
      <c r="Z131" s="78"/>
      <c r="AA131" s="78"/>
    </row>
    <row r="132" spans="1:27">
      <c r="A132" s="32"/>
      <c r="B132" s="33" t="s">
        <v>1982</v>
      </c>
      <c r="C132" s="33">
        <v>32</v>
      </c>
      <c r="D132" s="34" t="s">
        <v>1892</v>
      </c>
      <c r="E132" s="34" t="s">
        <v>1913</v>
      </c>
      <c r="F132" s="34" t="s">
        <v>635</v>
      </c>
      <c r="G132" s="34" t="s">
        <v>635</v>
      </c>
      <c r="H132" s="35">
        <v>80</v>
      </c>
      <c r="I132" s="35"/>
      <c r="J132" s="259">
        <f>IF($F132="","",IFERROR(IFERROR(INDEX(Réttabanki!$U:$U,MATCH($F132,Réttabanki!$A:$A,0)),INDEX(Vöruskrá!$R:$R,MATCH($F132,Vöruskrá!$B:$B,0)))*($H132+IF($I132="",$H132*(1+$AB$7),$I132))/2/1000,""))</f>
        <v>17.600000000000001</v>
      </c>
      <c r="K132" s="22" t="s">
        <v>635</v>
      </c>
      <c r="L132" s="22" t="s">
        <v>134</v>
      </c>
      <c r="M132" s="22"/>
      <c r="N132" s="23">
        <v>61.6</v>
      </c>
      <c r="O132" s="23">
        <v>0.1</v>
      </c>
      <c r="P132" s="23">
        <v>0</v>
      </c>
      <c r="Q132" s="23">
        <v>13.6</v>
      </c>
      <c r="R132" s="23">
        <v>1.6</v>
      </c>
      <c r="S132" s="23">
        <v>0</v>
      </c>
      <c r="T132" s="80">
        <f>IF(F132="","",IFERROR(INDEX(Réttabanki!Q:Q,MATCH(F132,Réttabanki!A:A,0)),IFERROR(INDEX(Réttabanki!Q:Q,MATCH(F132,Réttabanki!B:B,0)),"")))</f>
        <v>0</v>
      </c>
      <c r="U132" s="79"/>
      <c r="V132" s="79"/>
      <c r="W132" s="79"/>
      <c r="X132" s="79"/>
      <c r="Y132" s="79"/>
      <c r="Z132" s="79"/>
      <c r="AA132" s="79"/>
    </row>
    <row r="133" spans="1:27" ht="65">
      <c r="A133" s="32"/>
      <c r="B133" s="33" t="s">
        <v>1982</v>
      </c>
      <c r="C133" s="33">
        <v>32</v>
      </c>
      <c r="D133" s="34" t="s">
        <v>1892</v>
      </c>
      <c r="E133" s="34" t="s">
        <v>1913</v>
      </c>
      <c r="F133" s="34" t="s">
        <v>288</v>
      </c>
      <c r="G133" s="34" t="s">
        <v>288</v>
      </c>
      <c r="H133" s="35">
        <v>25</v>
      </c>
      <c r="I133" s="35"/>
      <c r="J133" s="259">
        <f>IF($F133="","",IFERROR(IFERROR(INDEX(Réttabanki!$U:$U,MATCH($F133,Réttabanki!$A:$A,0)),INDEX(Vöruskrá!$R:$R,MATCH($F133,Vöruskrá!$B:$B,0)))*($H133+IF($I133="",$H133*(1+$AB$7),$I133))/2/1000,""))</f>
        <v>16.5</v>
      </c>
      <c r="K133" s="22" t="s">
        <v>289</v>
      </c>
      <c r="L133" s="22" t="s">
        <v>148</v>
      </c>
      <c r="M133" s="22"/>
      <c r="N133" s="23">
        <v>112</v>
      </c>
      <c r="O133" s="23">
        <v>11.3</v>
      </c>
      <c r="P133" s="23">
        <v>0.7</v>
      </c>
      <c r="Q133" s="23">
        <v>3</v>
      </c>
      <c r="R133" s="23"/>
      <c r="S133" s="23">
        <v>0.4</v>
      </c>
      <c r="T133" s="81" t="str">
        <f>IF(F133="","",IFERROR(INDEX(Réttabanki!Q:Q,MATCH(F133,Réttabanki!A:A,0)),IFERROR(INDEX(Réttabanki!Q:Q,MATCH(F133,Réttabanki!B:B,0)),"")))</f>
        <v/>
      </c>
      <c r="U133" s="78"/>
      <c r="V133" s="78"/>
      <c r="W133" s="78"/>
      <c r="X133" s="78"/>
      <c r="Y133" s="78"/>
      <c r="Z133" s="78"/>
      <c r="AA133" s="78"/>
    </row>
    <row r="134" spans="1:27">
      <c r="A134" s="32"/>
      <c r="B134" s="33" t="s">
        <v>1982</v>
      </c>
      <c r="C134" s="33">
        <v>32</v>
      </c>
      <c r="D134" s="34" t="s">
        <v>1892</v>
      </c>
      <c r="E134" s="34" t="s">
        <v>1920</v>
      </c>
      <c r="F134" s="34"/>
      <c r="G134" s="34"/>
      <c r="H134" s="35"/>
      <c r="I134" s="35"/>
      <c r="J134" s="259" t="str">
        <f>IF($F134="","",IFERROR(IFERROR(INDEX(Réttabanki!$U:$U,MATCH($F134,Réttabanki!$A:$A,0)),INDEX(Vöruskrá!$R:$R,MATCH($F134,Vöruskrá!$B:$B,0)))*($H134+IF($I134="",$H134*(1+$AB$7),$I134))/2/1000,""))</f>
        <v/>
      </c>
      <c r="K134" s="22"/>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39">
      <c r="A135" s="32"/>
      <c r="B135" s="33" t="s">
        <v>1982</v>
      </c>
      <c r="C135" s="33">
        <v>32</v>
      </c>
      <c r="D135" s="34" t="s">
        <v>1892</v>
      </c>
      <c r="E135" s="34" t="s">
        <v>1924</v>
      </c>
      <c r="F135" s="34"/>
      <c r="G135" s="34" t="s">
        <v>2022</v>
      </c>
      <c r="H135" s="35"/>
      <c r="I135" s="35"/>
      <c r="J135" s="259" t="str">
        <f>IF($F135="","",IFERROR(IFERROR(INDEX(Réttabanki!$U:$U,MATCH($F135,Réttabanki!$A:$A,0)),INDEX(Vöruskrá!$R:$R,MATCH($F135,Vöruskrá!$B:$B,0)))*($H135+IF($I135="",$H135*(1+$AB$7),$I135))/2/1000,""))</f>
        <v/>
      </c>
      <c r="K135" s="22" t="s">
        <v>2023</v>
      </c>
      <c r="L135" s="22" t="s">
        <v>2024</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8"/>
      <c r="V135" s="78"/>
      <c r="W135" s="78"/>
      <c r="X135" s="78"/>
      <c r="Y135" s="78"/>
      <c r="Z135" s="78"/>
      <c r="AA135" s="78"/>
    </row>
    <row r="136" spans="1:27" ht="26">
      <c r="A136" s="32"/>
      <c r="B136" s="33" t="s">
        <v>1982</v>
      </c>
      <c r="C136" s="33">
        <v>32</v>
      </c>
      <c r="D136" s="34" t="s">
        <v>1892</v>
      </c>
      <c r="E136" s="34" t="s">
        <v>1924</v>
      </c>
      <c r="F136" s="34" t="s">
        <v>43</v>
      </c>
      <c r="G136" s="34" t="s">
        <v>43</v>
      </c>
      <c r="H136" s="35">
        <v>45</v>
      </c>
      <c r="I136" s="35"/>
      <c r="J136" s="259">
        <f>IF($F136="","",IFERROR(IFERROR(INDEX(Réttabanki!$U:$U,MATCH($F136,Réttabanki!$A:$A,0)),INDEX(Vöruskrá!$R:$R,MATCH($F136,Vöruskrá!$B:$B,0)))*($H136+IF($I136="",$H136*(1+$AB$7),$I136))/2/1000,""))</f>
        <v>29.7</v>
      </c>
      <c r="K136" s="22" t="s">
        <v>45</v>
      </c>
      <c r="L136" s="22" t="s">
        <v>46</v>
      </c>
      <c r="M136" s="22" t="s">
        <v>47</v>
      </c>
      <c r="N136" s="23">
        <v>115.7</v>
      </c>
      <c r="O136" s="23">
        <v>0.4</v>
      </c>
      <c r="P136" s="23">
        <v>0.1</v>
      </c>
      <c r="Q136" s="23">
        <v>23</v>
      </c>
      <c r="R136" s="23">
        <v>4.2</v>
      </c>
      <c r="S136" s="23">
        <v>0.7</v>
      </c>
      <c r="T136" s="80" t="str">
        <f>IF(F136="","",IFERROR(INDEX(Réttabanki!Q:Q,MATCH(F136,Réttabanki!A:A,0)),IFERROR(INDEX(Réttabanki!Q:Q,MATCH(F136,Réttabanki!B:B,0)),"")))</f>
        <v/>
      </c>
      <c r="U136" s="79"/>
      <c r="V136" s="79"/>
      <c r="W136" s="79"/>
      <c r="X136" s="79"/>
      <c r="Y136" s="79"/>
      <c r="Z136" s="79"/>
      <c r="AA136" s="79"/>
    </row>
    <row r="137" spans="1:27">
      <c r="A137" s="32"/>
      <c r="B137" s="33" t="s">
        <v>1982</v>
      </c>
      <c r="C137" s="33">
        <v>32</v>
      </c>
      <c r="D137" s="34" t="s">
        <v>1892</v>
      </c>
      <c r="E137" s="34" t="s">
        <v>1924</v>
      </c>
      <c r="F137" s="34" t="s">
        <v>964</v>
      </c>
      <c r="G137" s="34" t="s">
        <v>2025</v>
      </c>
      <c r="H137" s="35">
        <v>20</v>
      </c>
      <c r="I137" s="35"/>
      <c r="J137" s="259">
        <f>IF($F137="","",IFERROR(IFERROR(INDEX(Réttabanki!$U:$U,MATCH($F137,Réttabanki!$A:$A,0)),INDEX(Vöruskrá!$R:$R,MATCH($F137,Vöruskrá!$B:$B,0)))*($H137+IF($I137="",$H137*(1+$AB$7),$I137))/2/1000,""))</f>
        <v>46.2</v>
      </c>
      <c r="K137" s="22" t="s">
        <v>965</v>
      </c>
      <c r="L137" s="22" t="s">
        <v>966</v>
      </c>
      <c r="M137" s="22"/>
      <c r="N137" s="23">
        <v>47</v>
      </c>
      <c r="O137" s="23">
        <v>3.6</v>
      </c>
      <c r="P137" s="23">
        <v>2</v>
      </c>
      <c r="Q137" s="23">
        <v>0.1</v>
      </c>
      <c r="R137" s="23">
        <v>3.8</v>
      </c>
      <c r="S137" s="23">
        <v>0.6</v>
      </c>
      <c r="T137" s="81" t="str">
        <f>IF(F137="","",IFERROR(INDEX(Réttabanki!Q:Q,MATCH(F137,Réttabanki!A:A,0)),IFERROR(INDEX(Réttabanki!Q:Q,MATCH(F137,Réttabanki!B:B,0)),"")))</f>
        <v/>
      </c>
      <c r="U137" s="78"/>
      <c r="V137" s="78"/>
      <c r="W137" s="78"/>
      <c r="X137" s="78"/>
      <c r="Y137" s="78"/>
      <c r="Z137" s="78"/>
      <c r="AA137" s="78"/>
    </row>
    <row r="138" spans="1:27">
      <c r="A138" s="282"/>
      <c r="B138" s="283"/>
      <c r="C138" s="283"/>
      <c r="D138" s="284"/>
      <c r="E138" s="284"/>
      <c r="F138" s="284" t="s">
        <v>4032</v>
      </c>
      <c r="G138" s="284"/>
      <c r="H138" s="285"/>
      <c r="I138" s="285"/>
      <c r="J138" s="286">
        <f>SUM(J125:J137)</f>
        <v>752.95000000000016</v>
      </c>
      <c r="K138" s="22"/>
      <c r="L138" s="22"/>
      <c r="M138" s="22"/>
      <c r="N138" s="23"/>
      <c r="O138" s="23"/>
      <c r="P138" s="23"/>
      <c r="Q138" s="23"/>
      <c r="R138" s="23"/>
      <c r="S138" s="23"/>
      <c r="T138" s="81"/>
      <c r="U138" s="78"/>
      <c r="V138" s="78"/>
      <c r="W138" s="78"/>
      <c r="X138" s="78"/>
      <c r="Y138" s="78"/>
      <c r="Z138" s="78"/>
      <c r="AA138" s="78"/>
    </row>
    <row r="139" spans="1:27">
      <c r="A139" s="282"/>
      <c r="B139" s="283"/>
      <c r="C139" s="283"/>
      <c r="D139" s="284"/>
      <c r="E139" s="284"/>
      <c r="F139" s="284" t="s">
        <v>4033</v>
      </c>
      <c r="G139" s="284"/>
      <c r="H139" s="285"/>
      <c r="I139" s="285"/>
      <c r="J139" s="286">
        <f>SUM(J125:J137)</f>
        <v>752.95000000000016</v>
      </c>
      <c r="K139" s="22"/>
      <c r="L139" s="22"/>
      <c r="M139" s="22"/>
      <c r="N139" s="23"/>
      <c r="O139" s="23"/>
      <c r="P139" s="23"/>
      <c r="Q139" s="23"/>
      <c r="R139" s="23"/>
      <c r="S139" s="23"/>
      <c r="T139" s="81"/>
      <c r="U139" s="78"/>
      <c r="V139" s="78"/>
      <c r="W139" s="78"/>
      <c r="X139" s="78"/>
      <c r="Y139" s="78"/>
      <c r="Z139" s="78"/>
      <c r="AA139" s="78"/>
    </row>
    <row r="140" spans="1:27" ht="78">
      <c r="A140" s="32">
        <v>46241</v>
      </c>
      <c r="B140" s="33" t="s">
        <v>1994</v>
      </c>
      <c r="C140" s="33">
        <v>32</v>
      </c>
      <c r="D140" s="34" t="s">
        <v>1892</v>
      </c>
      <c r="E140" s="34" t="s">
        <v>1894</v>
      </c>
      <c r="F140" s="34"/>
      <c r="G140" s="34" t="s">
        <v>2026</v>
      </c>
      <c r="H140" s="35"/>
      <c r="I140" s="35"/>
      <c r="J140" s="259" t="str">
        <f>IF($F140="","",IFERROR(IFERROR(INDEX(Réttabanki!$U:$U,MATCH($F140,Réttabanki!$A:$A,0)),INDEX(Vöruskrá!$R:$R,MATCH($F140,Vöruskrá!$B:$B,0)))*($H140+IF($I140="",$H140*(1+$AB$7),$I140))/2/1000,""))</f>
        <v/>
      </c>
      <c r="K140" s="22" t="s">
        <v>2027</v>
      </c>
      <c r="L140" s="22" t="s">
        <v>2028</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78">
      <c r="A141" s="32"/>
      <c r="B141" s="33" t="s">
        <v>1994</v>
      </c>
      <c r="C141" s="33">
        <v>32</v>
      </c>
      <c r="D141" s="34" t="s">
        <v>1892</v>
      </c>
      <c r="E141" s="34" t="s">
        <v>1894</v>
      </c>
      <c r="F141" s="34" t="s">
        <v>918</v>
      </c>
      <c r="G141" s="34" t="s">
        <v>2029</v>
      </c>
      <c r="H141" s="35">
        <v>120</v>
      </c>
      <c r="I141" s="35"/>
      <c r="J141" s="259">
        <f>IF($F141="","",IFERROR(IFERROR(INDEX(Réttabanki!$U:$U,MATCH($F141,Réttabanki!$A:$A,0)),INDEX(Vöruskrá!$R:$R,MATCH($F141,Vöruskrá!$B:$B,0)))*($H141+IF($I141="",$H141*(1+$AB$7),$I141))/2/1000,""))</f>
        <v>105.6</v>
      </c>
      <c r="K141" s="22" t="s">
        <v>919</v>
      </c>
      <c r="L141" s="22" t="s">
        <v>252</v>
      </c>
      <c r="M141" s="22"/>
      <c r="N141" s="23">
        <v>115.2</v>
      </c>
      <c r="O141" s="23">
        <v>6.2</v>
      </c>
      <c r="P141" s="23">
        <v>2.2999999999999998</v>
      </c>
      <c r="Q141" s="23">
        <v>6.6</v>
      </c>
      <c r="R141" s="23">
        <v>10.3</v>
      </c>
      <c r="S141" s="23">
        <v>1.1000000000000001</v>
      </c>
      <c r="T141" s="81"/>
      <c r="U141" s="78"/>
      <c r="V141" s="78"/>
      <c r="W141" s="78"/>
      <c r="X141" s="78"/>
      <c r="Y141" s="78"/>
      <c r="Z141" s="78"/>
      <c r="AA141" s="78"/>
    </row>
    <row r="142" spans="1:27">
      <c r="A142" s="32"/>
      <c r="B142" s="33" t="s">
        <v>1994</v>
      </c>
      <c r="C142" s="33">
        <v>32</v>
      </c>
      <c r="D142" s="34" t="s">
        <v>1892</v>
      </c>
      <c r="E142" s="34" t="s">
        <v>1894</v>
      </c>
      <c r="F142" s="34" t="s">
        <v>1256</v>
      </c>
      <c r="G142" s="34" t="s">
        <v>911</v>
      </c>
      <c r="H142" s="35">
        <v>150</v>
      </c>
      <c r="I142" s="35"/>
      <c r="J142" s="259">
        <f>IF($F142="","",IFERROR(IFERROR(INDEX(Réttabanki!$U:$U,MATCH($F142,Réttabanki!$A:$A,0)),INDEX(Vöruskrá!$R:$R,MATCH($F142,Vöruskrá!$B:$B,0)))*($H142+IF($I142="",$H142*(1+$AB$7),$I142))/2/1000,""))</f>
        <v>99</v>
      </c>
      <c r="K142" s="22" t="s">
        <v>914</v>
      </c>
      <c r="L142" s="22" t="s">
        <v>31</v>
      </c>
      <c r="M142" s="22" t="s">
        <v>915</v>
      </c>
      <c r="N142" s="23">
        <v>219</v>
      </c>
      <c r="O142" s="23">
        <v>0.9</v>
      </c>
      <c r="P142" s="23">
        <v>0.2</v>
      </c>
      <c r="Q142" s="23">
        <v>45.6</v>
      </c>
      <c r="R142" s="23">
        <v>7.5</v>
      </c>
      <c r="S142" s="23">
        <v>0</v>
      </c>
      <c r="T142" s="80"/>
      <c r="U142" s="79"/>
      <c r="V142" s="79"/>
      <c r="W142" s="79"/>
      <c r="X142" s="79"/>
      <c r="Y142" s="79"/>
      <c r="Z142" s="79"/>
      <c r="AA142" s="79"/>
    </row>
    <row r="143" spans="1:27" ht="91">
      <c r="A143" s="32"/>
      <c r="B143" s="33" t="s">
        <v>1994</v>
      </c>
      <c r="C143" s="33">
        <v>32</v>
      </c>
      <c r="D143" s="34" t="s">
        <v>1892</v>
      </c>
      <c r="E143" s="34" t="s">
        <v>1913</v>
      </c>
      <c r="F143" s="34"/>
      <c r="G143" s="34" t="s">
        <v>2030</v>
      </c>
      <c r="H143" s="35"/>
      <c r="I143" s="35"/>
      <c r="J143" s="259" t="str">
        <f>IF($F143="","",IFERROR(IFERROR(INDEX(Réttabanki!$U:$U,MATCH($F143,Réttabanki!$A:$A,0)),INDEX(Vöruskrá!$R:$R,MATCH($F143,Vöruskrá!$B:$B,0)))*($H143+IF($I143="",$H143*(1+$AB$7),$I143))/2/1000,""))</f>
        <v/>
      </c>
      <c r="K143" s="22" t="s">
        <v>2031</v>
      </c>
      <c r="L143" s="22" t="s">
        <v>2032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1"/>
      <c r="U143" s="78"/>
      <c r="V143" s="78"/>
      <c r="W143" s="78"/>
      <c r="X143" s="78"/>
      <c r="Y143" s="78"/>
      <c r="Z143" s="78"/>
      <c r="AA143" s="78"/>
    </row>
    <row r="144" spans="1:27" ht="91">
      <c r="A144" s="32"/>
      <c r="B144" s="33" t="s">
        <v>1994</v>
      </c>
      <c r="C144" s="33">
        <v>32</v>
      </c>
      <c r="D144" s="34" t="s">
        <v>1892</v>
      </c>
      <c r="E144" s="34" t="s">
        <v>1913</v>
      </c>
      <c r="F144" s="34" t="s">
        <v>906</v>
      </c>
      <c r="G144" s="34" t="s">
        <v>1761</v>
      </c>
      <c r="H144" s="35">
        <v>120</v>
      </c>
      <c r="I144" s="35"/>
      <c r="J144" s="259">
        <f>IF($F144="","",IFERROR(IFERROR(INDEX(Réttabanki!$U:$U,MATCH($F144,Réttabanki!$A:$A,0)),INDEX(Vöruskrá!$R:$R,MATCH($F144,Vöruskrá!$B:$B,0)))*($H144+IF($I144="",$H144*(1+$AB$7),$I144))/2/1000,""))</f>
        <v>237.6</v>
      </c>
      <c r="K144" s="22" t="s">
        <v>908</v>
      </c>
      <c r="L144" s="22" t="s">
        <v>909</v>
      </c>
      <c r="M144" s="22"/>
      <c r="N144" s="23">
        <v>86.4</v>
      </c>
      <c r="O144" s="23">
        <v>4</v>
      </c>
      <c r="P144" s="23">
        <v>0.5</v>
      </c>
      <c r="Q144" s="23">
        <v>7.2</v>
      </c>
      <c r="R144" s="23">
        <v>6.7</v>
      </c>
      <c r="S144" s="23">
        <v>0.8</v>
      </c>
      <c r="T144" s="80"/>
      <c r="U144" s="79"/>
      <c r="V144" s="79"/>
      <c r="W144" s="79"/>
      <c r="X144" s="79"/>
      <c r="Y144" s="79"/>
      <c r="Z144" s="79"/>
      <c r="AA144" s="79"/>
    </row>
    <row r="145" spans="1:27">
      <c r="A145" s="32"/>
      <c r="B145" s="33" t="s">
        <v>1994</v>
      </c>
      <c r="C145" s="33">
        <v>32</v>
      </c>
      <c r="D145" s="34" t="s">
        <v>1892</v>
      </c>
      <c r="E145" s="34" t="s">
        <v>1913</v>
      </c>
      <c r="F145" s="34" t="s">
        <v>1256</v>
      </c>
      <c r="G145" s="34" t="s">
        <v>2033</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1"/>
      <c r="U145" s="78"/>
      <c r="V145" s="78"/>
      <c r="W145" s="78"/>
      <c r="X145" s="78"/>
      <c r="Y145" s="78"/>
      <c r="Z145" s="78"/>
      <c r="AA145" s="78"/>
    </row>
    <row r="146" spans="1:27">
      <c r="A146" s="32"/>
      <c r="B146" s="33" t="s">
        <v>1994</v>
      </c>
      <c r="C146" s="33">
        <v>32</v>
      </c>
      <c r="D146" s="34" t="s">
        <v>1892</v>
      </c>
      <c r="E146" s="34" t="s">
        <v>1920</v>
      </c>
      <c r="F146" s="34"/>
      <c r="G146" s="34"/>
      <c r="H146" s="35"/>
      <c r="I146" s="35"/>
      <c r="J146" s="259" t="str">
        <f>IF($F146="","",IFERROR(IFERROR(INDEX(Réttabanki!$U:$U,MATCH($F146,Réttabanki!$A:$A,0)),INDEX(Vöruskrá!$R:$R,MATCH($F146,Vöruskrá!$B:$B,0)))*($H146+IF($I146="",$H146*(1+$AB$7),$I146))/2/1000,""))</f>
        <v/>
      </c>
      <c r="K146" s="22"/>
      <c r="L146" s="22" t="s">
        <v>134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0"/>
      <c r="U146" s="79"/>
      <c r="V146" s="79"/>
      <c r="W146" s="79"/>
      <c r="X146" s="79"/>
      <c r="Y146" s="79"/>
      <c r="Z146" s="79"/>
      <c r="AA146" s="79"/>
    </row>
    <row r="147" spans="1:27" ht="39">
      <c r="A147" s="32"/>
      <c r="B147" s="33" t="s">
        <v>1994</v>
      </c>
      <c r="C147" s="33">
        <v>32</v>
      </c>
      <c r="D147" s="34" t="s">
        <v>1892</v>
      </c>
      <c r="E147" s="34" t="s">
        <v>1924</v>
      </c>
      <c r="F147" s="34"/>
      <c r="G147" s="34" t="s">
        <v>2034</v>
      </c>
      <c r="H147" s="35"/>
      <c r="I147" s="35"/>
      <c r="J147" s="259" t="str">
        <f>IF($F147="","",IFERROR(IFERROR(INDEX(Réttabanki!$U:$U,MATCH($F147,Réttabanki!$A:$A,0)),INDEX(Vöruskrá!$R:$R,MATCH($F147,Vöruskrá!$B:$B,0)))*($H147+IF($I147="",$H147*(1+$AB$7),$I147))/2/1000,""))</f>
        <v/>
      </c>
      <c r="K147" s="22" t="s">
        <v>2035</v>
      </c>
      <c r="L147" s="22" t="s">
        <v>31</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8"/>
      <c r="V147" s="78"/>
      <c r="W147" s="78"/>
      <c r="X147" s="78"/>
      <c r="Y147" s="78"/>
      <c r="Z147" s="78"/>
      <c r="AA147" s="78"/>
    </row>
    <row r="148" spans="1:27" ht="26">
      <c r="A148" s="32"/>
      <c r="B148" s="33" t="s">
        <v>1994</v>
      </c>
      <c r="C148" s="33">
        <v>32</v>
      </c>
      <c r="D148" s="34" t="s">
        <v>1892</v>
      </c>
      <c r="E148" s="34" t="s">
        <v>1924</v>
      </c>
      <c r="F148" s="34" t="s">
        <v>57</v>
      </c>
      <c r="G148" s="34" t="s">
        <v>57</v>
      </c>
      <c r="H148" s="35">
        <v>40</v>
      </c>
      <c r="I148" s="35"/>
      <c r="J148" s="259">
        <f>IF($F148="","",IFERROR(IFERROR(INDEX(Réttabanki!$U:$U,MATCH($F148,Réttabanki!$A:$A,0)),INDEX(Vöruskrá!$R:$R,MATCH($F148,Vöruskrá!$B:$B,0)))*($H148+IF($I148="",$H148*(1+$AB$7),$I148))/2/1000,""))</f>
        <v>26.4</v>
      </c>
      <c r="K148" s="22" t="s">
        <v>58</v>
      </c>
      <c r="L148" s="22" t="s">
        <v>31</v>
      </c>
      <c r="M148" s="22" t="s">
        <v>59</v>
      </c>
      <c r="N148" s="23">
        <v>100</v>
      </c>
      <c r="O148" s="23">
        <v>1.1000000000000001</v>
      </c>
      <c r="P148" s="23">
        <v>0.2</v>
      </c>
      <c r="Q148" s="23">
        <v>18</v>
      </c>
      <c r="R148" s="23">
        <v>3.6</v>
      </c>
      <c r="S148" s="23">
        <v>0.6</v>
      </c>
      <c r="T148" s="80" t="str">
        <f>IF(F148="","",IFERROR(INDEX(Réttabanki!Q:Q,MATCH(F148,Réttabanki!A:A,0)),IFERROR(INDEX(Réttabanki!Q:Q,MATCH(F148,Réttabanki!B:B,0)),"")))</f>
        <v/>
      </c>
      <c r="U148" s="79"/>
      <c r="V148" s="79"/>
      <c r="W148" s="79"/>
      <c r="X148" s="79"/>
      <c r="Y148" s="79"/>
      <c r="Z148" s="79"/>
      <c r="AA148" s="79"/>
    </row>
    <row r="149" spans="1:27" ht="26">
      <c r="A149" s="32"/>
      <c r="B149" s="33" t="s">
        <v>1994</v>
      </c>
      <c r="C149" s="33">
        <v>32</v>
      </c>
      <c r="D149" s="34" t="s">
        <v>1892</v>
      </c>
      <c r="E149" s="34" t="s">
        <v>1924</v>
      </c>
      <c r="F149" s="34" t="s">
        <v>428</v>
      </c>
      <c r="G149" s="34" t="s">
        <v>428</v>
      </c>
      <c r="H149" s="35">
        <v>20</v>
      </c>
      <c r="I149" s="35"/>
      <c r="J149" s="259">
        <f>IF($F149="","",IFERROR(IFERROR(INDEX(Réttabanki!$U:$U,MATCH($F149,Réttabanki!$A:$A,0)),INDEX(Vöruskrá!$R:$R,MATCH($F149,Vöruskrá!$B:$B,0)))*($H149+IF($I149="",$H149*(1+$AB$7),$I149))/2/1000,""))</f>
        <v>41.8</v>
      </c>
      <c r="K149" s="22" t="s">
        <v>430</v>
      </c>
      <c r="L149" s="22" t="s">
        <v>134</v>
      </c>
      <c r="M149" s="22"/>
      <c r="N149" s="23">
        <v>17</v>
      </c>
      <c r="O149" s="23">
        <v>0.2</v>
      </c>
      <c r="P149" s="23">
        <v>0.1</v>
      </c>
      <c r="Q149" s="23">
        <v>0.4</v>
      </c>
      <c r="R149" s="23">
        <v>3.2</v>
      </c>
      <c r="S149" s="23">
        <v>0.5</v>
      </c>
      <c r="T149" s="81" t="str">
        <f>IF(F149="","",IFERROR(INDEX(Réttabanki!Q:Q,MATCH(F149,Réttabanki!A:A,0)),IFERROR(INDEX(Réttabanki!Q:Q,MATCH(F149,Réttabanki!B:B,0)),"")))</f>
        <v/>
      </c>
      <c r="U149" s="78"/>
      <c r="V149" s="78"/>
      <c r="W149" s="78"/>
      <c r="X149" s="78"/>
      <c r="Y149" s="78"/>
      <c r="Z149" s="78"/>
      <c r="AA149" s="78"/>
    </row>
    <row r="150" spans="1:27">
      <c r="A150" s="282"/>
      <c r="B150" s="283"/>
      <c r="C150" s="283"/>
      <c r="D150" s="284"/>
      <c r="E150" s="284"/>
      <c r="F150" s="284" t="s">
        <v>4032</v>
      </c>
      <c r="G150" s="284"/>
      <c r="H150" s="285"/>
      <c r="I150" s="285"/>
      <c r="J150" s="286">
        <f>SUM(J140:J149)</f>
        <v>609.4</v>
      </c>
      <c r="K150" s="22"/>
      <c r="L150" s="22"/>
      <c r="M150" s="22"/>
      <c r="N150" s="23"/>
      <c r="O150" s="23"/>
      <c r="P150" s="23"/>
      <c r="Q150" s="23"/>
      <c r="R150" s="23"/>
      <c r="S150" s="23"/>
      <c r="T150" s="81"/>
      <c r="U150" s="78"/>
      <c r="V150" s="78"/>
      <c r="W150" s="78"/>
      <c r="X150" s="78"/>
      <c r="Y150" s="78"/>
      <c r="Z150" s="78"/>
      <c r="AA150" s="78"/>
    </row>
    <row r="151" spans="1:27">
      <c r="A151" s="282"/>
      <c r="B151" s="283"/>
      <c r="C151" s="283"/>
      <c r="D151" s="284"/>
      <c r="E151" s="284"/>
      <c r="F151" s="284" t="s">
        <v>4033</v>
      </c>
      <c r="G151" s="284"/>
      <c r="H151" s="285"/>
      <c r="I151" s="285"/>
      <c r="J151" s="286">
        <f>SUM(J140:J149)</f>
        <v>609.4</v>
      </c>
      <c r="K151" s="22"/>
      <c r="L151" s="22"/>
      <c r="M151" s="22"/>
      <c r="N151" s="23"/>
      <c r="O151" s="23"/>
      <c r="P151" s="23"/>
      <c r="Q151" s="23"/>
      <c r="R151" s="23"/>
      <c r="S151" s="23"/>
      <c r="T151" s="81"/>
      <c r="U151" s="78"/>
      <c r="V151" s="78"/>
      <c r="W151" s="78"/>
      <c r="X151" s="78"/>
      <c r="Y151" s="78"/>
      <c r="Z151" s="78"/>
      <c r="AA151" s="78"/>
    </row>
    <row r="152" spans="1:27" ht="78">
      <c r="A152" s="32">
        <v>46244</v>
      </c>
      <c r="B152" s="33" t="s">
        <v>1893</v>
      </c>
      <c r="C152" s="33">
        <v>33</v>
      </c>
      <c r="D152" s="34" t="s">
        <v>1892</v>
      </c>
      <c r="E152" s="34" t="s">
        <v>1894</v>
      </c>
      <c r="F152" s="34"/>
      <c r="G152" s="34" t="s">
        <v>2036</v>
      </c>
      <c r="H152" s="35"/>
      <c r="I152" s="35"/>
      <c r="J152" s="259" t="str">
        <f>IF($F152="","",IFERROR(IFERROR(INDEX(Réttabanki!$U:$U,MATCH($F152,Réttabanki!$A:$A,0)),INDEX(Vöruskrá!$R:$R,MATCH($F152,Vöruskrá!$B:$B,0)))*($H152+IF($I152="",$H152*(1+$AB$7),$I152))/2/1000,""))</f>
        <v/>
      </c>
      <c r="K152" s="22" t="s">
        <v>2037</v>
      </c>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78">
      <c r="A153" s="32"/>
      <c r="B153" s="33" t="s">
        <v>1893</v>
      </c>
      <c r="C153" s="33">
        <v>33</v>
      </c>
      <c r="D153" s="34" t="s">
        <v>1892</v>
      </c>
      <c r="E153" s="34" t="s">
        <v>1894</v>
      </c>
      <c r="F153" s="34" t="s">
        <v>991</v>
      </c>
      <c r="G153" s="34" t="s">
        <v>2038</v>
      </c>
      <c r="H153" s="35">
        <v>200</v>
      </c>
      <c r="I153" s="35"/>
      <c r="J153" s="259">
        <f>IF($F153="","",IFERROR(IFERROR(INDEX(Réttabanki!$U:$U,MATCH($F153,Réttabanki!$A:$A,0)),INDEX(Vöruskrá!$R:$R,MATCH($F153,Vöruskrá!$B:$B,0)))*($H153+IF($I153="",$H153*(1+$AB$7),$I153))/2/1000,""))</f>
        <v>264</v>
      </c>
      <c r="K153" s="22" t="s">
        <v>992</v>
      </c>
      <c r="L153" s="22" t="s">
        <v>134</v>
      </c>
      <c r="M153" s="22"/>
      <c r="N153" s="23">
        <v>254</v>
      </c>
      <c r="O153" s="23">
        <v>17.8</v>
      </c>
      <c r="P153" s="23">
        <v>7.4</v>
      </c>
      <c r="Q153" s="23">
        <v>11.4</v>
      </c>
      <c r="R153" s="23">
        <v>13.6</v>
      </c>
      <c r="S153" s="23">
        <v>2.2000000000000002</v>
      </c>
      <c r="T153" s="81" t="str">
        <f>IF(F153="","",IFERROR(INDEX(Réttabanki!Q:Q,MATCH(F153,Réttabanki!A:A,0)),IFERROR(INDEX(Réttabanki!Q:Q,MATCH(F153,Réttabanki!B:B,0)),"")))</f>
        <v/>
      </c>
      <c r="U153" s="78"/>
      <c r="V153" s="78"/>
      <c r="W153" s="78"/>
      <c r="X153" s="78"/>
      <c r="Y153" s="78"/>
      <c r="Z153" s="78"/>
      <c r="AA153" s="78"/>
    </row>
    <row r="154" spans="1:27">
      <c r="A154" s="32"/>
      <c r="B154" s="33" t="s">
        <v>1893</v>
      </c>
      <c r="C154" s="33">
        <v>33</v>
      </c>
      <c r="D154" s="34" t="s">
        <v>1892</v>
      </c>
      <c r="E154" s="34" t="s">
        <v>1894</v>
      </c>
      <c r="F154" s="34" t="s">
        <v>347</v>
      </c>
      <c r="G154" s="34" t="s">
        <v>1898</v>
      </c>
      <c r="H154" s="35">
        <v>80</v>
      </c>
      <c r="I154" s="35"/>
      <c r="J154" s="259">
        <f>IF($F154="","",IFERROR(IFERROR(INDEX(Réttabanki!$U:$U,MATCH($F154,Réttabanki!$A:$A,0)),INDEX(Vöruskrá!$R:$R,MATCH($F154,Vöruskrá!$B:$B,0)))*($H154+IF($I154="",$H154*(1+$AB$7),$I154))/2/1000,""))</f>
        <v>30.8</v>
      </c>
      <c r="K154" s="22" t="s">
        <v>344</v>
      </c>
      <c r="L154" s="22" t="s">
        <v>134</v>
      </c>
      <c r="M154" s="22"/>
      <c r="N154" s="23">
        <v>104</v>
      </c>
      <c r="O154" s="23">
        <v>0.2</v>
      </c>
      <c r="P154" s="23">
        <v>0.1</v>
      </c>
      <c r="Q154" s="23">
        <v>22.9</v>
      </c>
      <c r="R154" s="23">
        <v>2.2000000000000002</v>
      </c>
      <c r="S154" s="23">
        <v>0</v>
      </c>
      <c r="T154" s="80" t="str">
        <f>IF(F154="","",IFERROR(INDEX(Réttabanki!Q:Q,MATCH(F154,Réttabanki!A:A,0)),IFERROR(INDEX(Réttabanki!Q:Q,MATCH(F154,Réttabanki!B:B,0)),"")))</f>
        <v/>
      </c>
      <c r="U154" s="79"/>
      <c r="V154" s="79"/>
      <c r="W154" s="79"/>
      <c r="X154" s="79"/>
      <c r="Y154" s="79"/>
      <c r="Z154" s="79"/>
      <c r="AA154" s="79"/>
    </row>
    <row r="155" spans="1:27" ht="65">
      <c r="A155" s="32"/>
      <c r="B155" s="33" t="s">
        <v>1893</v>
      </c>
      <c r="C155" s="33">
        <v>33</v>
      </c>
      <c r="D155" s="34" t="s">
        <v>1892</v>
      </c>
      <c r="E155" s="34" t="s">
        <v>1913</v>
      </c>
      <c r="F155" s="34"/>
      <c r="G155" s="34" t="s">
        <v>2039</v>
      </c>
      <c r="H155" s="35"/>
      <c r="I155" s="35"/>
      <c r="J155" s="259" t="str">
        <f>IF($F155="","",IFERROR(IFERROR(INDEX(Réttabanki!$U:$U,MATCH($F155,Réttabanki!$A:$A,0)),INDEX(Vöruskrá!$R:$R,MATCH($F155,Vöruskrá!$B:$B,0)))*($H155+IF($I155="",$H155*(1+$AB$7),$I155))/2/1000,""))</f>
        <v/>
      </c>
      <c r="K155" s="22" t="s">
        <v>2040</v>
      </c>
      <c r="L155" s="22" t="s">
        <v>1250</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8"/>
      <c r="V155" s="78"/>
      <c r="W155" s="78"/>
      <c r="X155" s="78"/>
      <c r="Y155" s="78"/>
      <c r="Z155" s="78"/>
      <c r="AA155" s="78"/>
    </row>
    <row r="156" spans="1:27" ht="65">
      <c r="A156" s="32"/>
      <c r="B156" s="33" t="s">
        <v>1893</v>
      </c>
      <c r="C156" s="33">
        <v>33</v>
      </c>
      <c r="D156" s="34" t="s">
        <v>1892</v>
      </c>
      <c r="E156" s="34" t="s">
        <v>1913</v>
      </c>
      <c r="F156" s="34" t="s">
        <v>1248</v>
      </c>
      <c r="G156" s="34" t="s">
        <v>2041</v>
      </c>
      <c r="H156" s="35">
        <v>200</v>
      </c>
      <c r="I156" s="35"/>
      <c r="J156" s="259">
        <f>IF($F156="","",IFERROR(IFERROR(INDEX(Réttabanki!$U:$U,MATCH($F156,Réttabanki!$A:$A,0)),INDEX(Vöruskrá!$R:$R,MATCH($F156,Vöruskrá!$B:$B,0)))*($H156+IF($I156="",$H156*(1+$AB$7),$I156))/2/1000,""))</f>
        <v>308</v>
      </c>
      <c r="K156" s="22" t="s">
        <v>1249</v>
      </c>
      <c r="L156" s="22" t="s">
        <v>1250</v>
      </c>
      <c r="M156" s="22" t="s">
        <v>1251</v>
      </c>
      <c r="N156" s="23">
        <v>280</v>
      </c>
      <c r="O156" s="23">
        <v>15.2</v>
      </c>
      <c r="P156" s="23">
        <v>6.2</v>
      </c>
      <c r="Q156" s="23">
        <v>12.2</v>
      </c>
      <c r="R156" s="23">
        <v>21.2</v>
      </c>
      <c r="S156" s="23">
        <v>2.2000000000000002</v>
      </c>
      <c r="T156" s="80" t="str">
        <f>IF(F156="","",IFERROR(INDEX(Réttabanki!Q:Q,MATCH(F156,Réttabanki!A:A,0)),IFERROR(INDEX(Réttabanki!Q:Q,MATCH(F156,Réttabanki!B:B,0)),"")))</f>
        <v/>
      </c>
      <c r="U156" s="79"/>
      <c r="V156" s="79"/>
      <c r="W156" s="79"/>
      <c r="X156" s="79"/>
      <c r="Y156" s="79"/>
      <c r="Z156" s="79"/>
      <c r="AA156" s="79"/>
    </row>
    <row r="157" spans="1:27">
      <c r="A157" s="32"/>
      <c r="B157" s="33" t="s">
        <v>1893</v>
      </c>
      <c r="C157" s="33">
        <v>33</v>
      </c>
      <c r="D157" s="34" t="s">
        <v>1892</v>
      </c>
      <c r="E157" s="34" t="s">
        <v>1913</v>
      </c>
      <c r="F157" s="34" t="s">
        <v>347</v>
      </c>
      <c r="G157" s="34" t="s">
        <v>1898</v>
      </c>
      <c r="H157" s="35">
        <v>80</v>
      </c>
      <c r="I157" s="35"/>
      <c r="J157" s="259">
        <f>IF($F157="","",IFERROR(IFERROR(INDEX(Réttabanki!$U:$U,MATCH($F157,Réttabanki!$A:$A,0)),INDEX(Vöruskrá!$R:$R,MATCH($F157,Vöruskrá!$B:$B,0)))*($H157+IF($I157="",$H157*(1+$AB$7),$I157))/2/1000,""))</f>
        <v>30.8</v>
      </c>
      <c r="K157" s="22" t="s">
        <v>344</v>
      </c>
      <c r="L157" s="22" t="s">
        <v>134</v>
      </c>
      <c r="M157" s="22"/>
      <c r="N157" s="23">
        <v>104</v>
      </c>
      <c r="O157" s="23">
        <v>0.2</v>
      </c>
      <c r="P157" s="23">
        <v>0.1</v>
      </c>
      <c r="Q157" s="23">
        <v>22.9</v>
      </c>
      <c r="R157" s="23">
        <v>2.2000000000000002</v>
      </c>
      <c r="S157" s="23">
        <v>0</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1920</v>
      </c>
      <c r="F158" s="34"/>
      <c r="G158" s="34"/>
      <c r="H158" s="35"/>
      <c r="I158" s="35"/>
      <c r="J158" s="259" t="str">
        <f>IF($F158="","",IFERROR(IFERROR(INDEX(Réttabanki!$U:$U,MATCH($F158,Réttabanki!$A:$A,0)),INDEX(Vöruskrá!$R:$R,MATCH($F158,Vöruskrá!$B:$B,0)))*($H158+IF($I158="",$H158*(1+$AB$7),$I158))/2/1000,""))</f>
        <v/>
      </c>
      <c r="K158" s="22"/>
      <c r="L158" s="22" t="s">
        <v>134</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0" t="str">
        <f>IF(F158="","",IFERROR(INDEX(Réttabanki!Q:Q,MATCH(F158,Réttabanki!A:A,0)),IFERROR(INDEX(Réttabanki!Q:Q,MATCH(F158,Réttabanki!B:B,0)),"")))</f>
        <v/>
      </c>
      <c r="U158" s="79"/>
      <c r="V158" s="79"/>
      <c r="W158" s="79"/>
      <c r="X158" s="79"/>
      <c r="Y158" s="79"/>
      <c r="Z158" s="79"/>
      <c r="AA158" s="79"/>
    </row>
    <row r="159" spans="1:27" ht="52">
      <c r="A159" s="32"/>
      <c r="B159" s="33" t="s">
        <v>1893</v>
      </c>
      <c r="C159" s="33">
        <v>33</v>
      </c>
      <c r="D159" s="34" t="s">
        <v>1892</v>
      </c>
      <c r="E159" s="34" t="s">
        <v>1924</v>
      </c>
      <c r="F159" s="34"/>
      <c r="G159" s="34" t="s">
        <v>2042</v>
      </c>
      <c r="H159" s="35"/>
      <c r="I159" s="35"/>
      <c r="J159" s="259" t="str">
        <f>IF($F159="","",IFERROR(IFERROR(INDEX(Réttabanki!$U:$U,MATCH($F159,Réttabanki!$A:$A,0)),INDEX(Vöruskrá!$R:$R,MATCH($F159,Vöruskrá!$B:$B,0)))*($H159+IF($I159="",$H159*(1+$AB$7),$I159))/2/1000,""))</f>
        <v/>
      </c>
      <c r="K159" s="22" t="s">
        <v>2043</v>
      </c>
      <c r="L159" s="22" t="s">
        <v>2044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52">
      <c r="A160" s="32"/>
      <c r="B160" s="33" t="s">
        <v>1893</v>
      </c>
      <c r="C160" s="33">
        <v>33</v>
      </c>
      <c r="D160" s="34" t="s">
        <v>1892</v>
      </c>
      <c r="E160" s="34" t="s">
        <v>1924</v>
      </c>
      <c r="F160" s="34" t="s">
        <v>63</v>
      </c>
      <c r="G160" s="34" t="s">
        <v>2045</v>
      </c>
      <c r="H160" s="35">
        <v>40</v>
      </c>
      <c r="I160" s="35"/>
      <c r="J160" s="259">
        <f>IF($F160="","",IFERROR(IFERROR(INDEX(Réttabanki!$U:$U,MATCH($F160,Réttabanki!$A:$A,0)),INDEX(Vöruskrá!$R:$R,MATCH($F160,Vöruskrá!$B:$B,0)))*($H160+IF($I160="",$H160*(1+$AB$7),$I160))/2/1000,""))</f>
        <v>26.4</v>
      </c>
      <c r="K160" s="22" t="s">
        <v>64</v>
      </c>
      <c r="L160" s="22" t="s">
        <v>65</v>
      </c>
      <c r="M160" s="22" t="s">
        <v>53</v>
      </c>
      <c r="N160" s="23">
        <v>96.4</v>
      </c>
      <c r="O160" s="23">
        <v>1.7</v>
      </c>
      <c r="P160" s="23">
        <v>0.3</v>
      </c>
      <c r="Q160" s="23">
        <v>13.2</v>
      </c>
      <c r="R160" s="23">
        <v>5.6</v>
      </c>
      <c r="S160" s="23">
        <v>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1924</v>
      </c>
      <c r="F161" s="34" t="s">
        <v>639</v>
      </c>
      <c r="G161" s="34" t="s">
        <v>639</v>
      </c>
      <c r="H161" s="35">
        <v>20</v>
      </c>
      <c r="I161" s="35"/>
      <c r="J161" s="259">
        <f>IF($F161="","",IFERROR(IFERROR(INDEX(Réttabanki!$U:$U,MATCH($F161,Réttabanki!$A:$A,0)),INDEX(Vöruskrá!$R:$R,MATCH($F161,Vöruskrá!$B:$B,0)))*($H161+IF($I161="",$H161*(1+$AB$7),$I161))/2/1000,""))</f>
        <v>61.6</v>
      </c>
      <c r="K161" s="22" t="s">
        <v>641</v>
      </c>
      <c r="L161" s="22" t="s">
        <v>120</v>
      </c>
      <c r="M161" s="22"/>
      <c r="N161" s="23">
        <v>66</v>
      </c>
      <c r="O161" s="23">
        <v>5.2</v>
      </c>
      <c r="P161" s="23">
        <v>2.8</v>
      </c>
      <c r="Q161" s="23">
        <v>0</v>
      </c>
      <c r="R161" s="23">
        <v>5</v>
      </c>
      <c r="S161" s="23">
        <v>0.3</v>
      </c>
      <c r="T161" s="81" t="str">
        <f>IF(F161="","",IFERROR(INDEX(Réttabanki!Q:Q,MATCH(F161,Réttabanki!A:A,0)),IFERROR(INDEX(Réttabanki!Q:Q,MATCH(F161,Réttabanki!B:B,0)),"")))</f>
        <v/>
      </c>
      <c r="U161" s="78"/>
      <c r="V161" s="78"/>
      <c r="W161" s="78"/>
      <c r="X161" s="78"/>
      <c r="Y161" s="78"/>
      <c r="Z161" s="78"/>
      <c r="AA161" s="78"/>
    </row>
    <row r="162" spans="1:27">
      <c r="A162" s="282"/>
      <c r="B162" s="283"/>
      <c r="C162" s="283"/>
      <c r="D162" s="284"/>
      <c r="E162" s="284"/>
      <c r="F162" s="284" t="s">
        <v>4032</v>
      </c>
      <c r="G162" s="284"/>
      <c r="H162" s="285"/>
      <c r="I162" s="285"/>
      <c r="J162" s="286">
        <f>SUM(J152:J161)</f>
        <v>721.59999999999991</v>
      </c>
      <c r="K162" s="22"/>
      <c r="L162" s="22"/>
      <c r="M162" s="22"/>
      <c r="N162" s="23"/>
      <c r="O162" s="23"/>
      <c r="P162" s="23"/>
      <c r="Q162" s="23"/>
      <c r="R162" s="23"/>
      <c r="S162" s="23"/>
      <c r="T162" s="81"/>
      <c r="U162" s="78"/>
      <c r="V162" s="78"/>
      <c r="W162" s="78"/>
      <c r="X162" s="78"/>
      <c r="Y162" s="78"/>
      <c r="Z162" s="78"/>
      <c r="AA162" s="78"/>
    </row>
    <row r="163" spans="1:27">
      <c r="A163" s="282"/>
      <c r="B163" s="283"/>
      <c r="C163" s="283"/>
      <c r="D163" s="284"/>
      <c r="E163" s="284"/>
      <c r="F163" s="284" t="s">
        <v>4033</v>
      </c>
      <c r="G163" s="284"/>
      <c r="H163" s="285"/>
      <c r="I163" s="285"/>
      <c r="J163" s="286">
        <f>SUM(J152:J161)</f>
        <v>721.59999999999991</v>
      </c>
      <c r="K163" s="22"/>
      <c r="L163" s="22"/>
      <c r="M163" s="22"/>
      <c r="N163" s="23"/>
      <c r="O163" s="23"/>
      <c r="P163" s="23"/>
      <c r="Q163" s="23"/>
      <c r="R163" s="23"/>
      <c r="S163" s="23"/>
      <c r="T163" s="81"/>
      <c r="U163" s="78"/>
      <c r="V163" s="78"/>
      <c r="W163" s="78"/>
      <c r="X163" s="78"/>
      <c r="Y163" s="78"/>
      <c r="Z163" s="78"/>
      <c r="AA163" s="78"/>
    </row>
    <row r="164" spans="1:27" ht="91">
      <c r="A164" s="32">
        <v>46245</v>
      </c>
      <c r="B164" s="33" t="s">
        <v>1932</v>
      </c>
      <c r="C164" s="33">
        <v>33</v>
      </c>
      <c r="D164" s="34" t="s">
        <v>1892</v>
      </c>
      <c r="E164" s="34" t="s">
        <v>1894</v>
      </c>
      <c r="F164" s="34"/>
      <c r="G164" s="34" t="s">
        <v>2046</v>
      </c>
      <c r="H164" s="35"/>
      <c r="I164" s="35"/>
      <c r="J164" s="259" t="str">
        <f>IF($F164="","",IFERROR(IFERROR(INDEX(Réttabanki!$U:$U,MATCH($F164,Réttabanki!$A:$A,0)),INDEX(Vöruskrá!$R:$R,MATCH($F164,Vöruskrá!$B:$B,0)))*($H164+IF($I164="",$H164*(1+$AB$7),$I164))/2/1000,""))</f>
        <v/>
      </c>
      <c r="K164" s="22" t="s">
        <v>2047</v>
      </c>
      <c r="L164" s="22" t="s">
        <v>2048</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26">
      <c r="A165" s="32"/>
      <c r="B165" s="33" t="s">
        <v>1932</v>
      </c>
      <c r="C165" s="33">
        <v>33</v>
      </c>
      <c r="D165" s="34" t="s">
        <v>1892</v>
      </c>
      <c r="E165" s="34" t="s">
        <v>1894</v>
      </c>
      <c r="F165" s="34" t="s">
        <v>1295</v>
      </c>
      <c r="G165" s="34" t="s">
        <v>1295</v>
      </c>
      <c r="H165" s="35">
        <v>160</v>
      </c>
      <c r="I165" s="35"/>
      <c r="J165" s="259">
        <f>IF($F165="","",IFERROR(IFERROR(INDEX(Réttabanki!$U:$U,MATCH($F165,Réttabanki!$A:$A,0)),INDEX(Vöruskrá!$R:$R,MATCH($F165,Vöruskrá!$B:$B,0)))*($H165+IF($I165="",$H165*(1+$AB$7),$I165))/2/1000,""))</f>
        <v>316.8</v>
      </c>
      <c r="K165" s="22" t="s">
        <v>1296</v>
      </c>
      <c r="L165" s="22" t="s">
        <v>621</v>
      </c>
      <c r="M165" s="22"/>
      <c r="N165" s="23">
        <v>292.8</v>
      </c>
      <c r="O165" s="23">
        <v>17.600000000000001</v>
      </c>
      <c r="P165" s="23">
        <v>1.8</v>
      </c>
      <c r="Q165" s="23">
        <v>12.6</v>
      </c>
      <c r="R165" s="23">
        <v>20.8</v>
      </c>
      <c r="S165" s="23">
        <v>3.8</v>
      </c>
      <c r="T165" s="81" t="str">
        <f>IF(F165="","",IFERROR(INDEX(Réttabanki!Q:Q,MATCH(F165,Réttabanki!A:A,0)),IFERROR(INDEX(Réttabanki!Q:Q,MATCH(F165,Réttabanki!B:B,0)),"")))</f>
        <v/>
      </c>
      <c r="U165" s="78"/>
      <c r="V165" s="78"/>
      <c r="W165" s="78"/>
      <c r="X165" s="78"/>
      <c r="Y165" s="78"/>
      <c r="Z165" s="78"/>
      <c r="AA165" s="78"/>
    </row>
    <row r="166" spans="1:27">
      <c r="A166" s="32"/>
      <c r="B166" s="33" t="s">
        <v>1932</v>
      </c>
      <c r="C166" s="33">
        <v>33</v>
      </c>
      <c r="D166" s="34" t="s">
        <v>1892</v>
      </c>
      <c r="E166" s="34" t="s">
        <v>1894</v>
      </c>
      <c r="F166" s="34" t="s">
        <v>635</v>
      </c>
      <c r="G166" s="34" t="s">
        <v>635</v>
      </c>
      <c r="H166" s="35">
        <v>80</v>
      </c>
      <c r="I166" s="35"/>
      <c r="J166" s="259">
        <f>IF($F166="","",IFERROR(IFERROR(INDEX(Réttabanki!$U:$U,MATCH($F166,Réttabanki!$A:$A,0)),INDEX(Vöruskrá!$R:$R,MATCH($F166,Vöruskrá!$B:$B,0)))*($H166+IF($I166="",$H166*(1+$AB$7),$I166))/2/1000,""))</f>
        <v>17.600000000000001</v>
      </c>
      <c r="K166" s="22" t="s">
        <v>635</v>
      </c>
      <c r="L166" s="22" t="s">
        <v>134</v>
      </c>
      <c r="M166" s="22"/>
      <c r="N166" s="23">
        <v>61.6</v>
      </c>
      <c r="O166" s="23">
        <v>0.1</v>
      </c>
      <c r="P166" s="23">
        <v>0</v>
      </c>
      <c r="Q166" s="23">
        <v>13.6</v>
      </c>
      <c r="R166" s="23">
        <v>1.6</v>
      </c>
      <c r="S166" s="23">
        <v>0</v>
      </c>
      <c r="T166" s="80">
        <f>IF(F166="","",IFERROR(INDEX(Réttabanki!Q:Q,MATCH(F166,Réttabanki!A:A,0)),IFERROR(INDEX(Réttabanki!Q:Q,MATCH(F166,Réttabanki!B:B,0)),"")))</f>
        <v>0</v>
      </c>
      <c r="U166" s="79"/>
      <c r="V166" s="79"/>
      <c r="W166" s="79"/>
      <c r="X166" s="79"/>
      <c r="Y166" s="79"/>
      <c r="Z166" s="79"/>
      <c r="AA166" s="79"/>
    </row>
    <row r="167" spans="1:27" ht="65">
      <c r="A167" s="32"/>
      <c r="B167" s="33" t="s">
        <v>1932</v>
      </c>
      <c r="C167" s="33">
        <v>33</v>
      </c>
      <c r="D167" s="34" t="s">
        <v>1892</v>
      </c>
      <c r="E167" s="34" t="s">
        <v>1894</v>
      </c>
      <c r="F167" s="34" t="s">
        <v>283</v>
      </c>
      <c r="G167" s="34" t="s">
        <v>283</v>
      </c>
      <c r="H167" s="35">
        <v>25</v>
      </c>
      <c r="I167" s="35"/>
      <c r="J167" s="259">
        <f>IF($F167="","",IFERROR(IFERROR(INDEX(Réttabanki!$U:$U,MATCH($F167,Réttabanki!$A:$A,0)),INDEX(Vöruskrá!$R:$R,MATCH($F167,Vöruskrá!$B:$B,0)))*($H167+IF($I167="",$H167*(1+$AB$7),$I167))/2/1000,""))</f>
        <v>16.5</v>
      </c>
      <c r="K167" s="22" t="s">
        <v>284</v>
      </c>
      <c r="L167" s="22" t="s">
        <v>148</v>
      </c>
      <c r="M167" s="22"/>
      <c r="N167" s="23">
        <v>133</v>
      </c>
      <c r="O167" s="23">
        <v>14.3</v>
      </c>
      <c r="P167" s="23">
        <v>0.9</v>
      </c>
      <c r="Q167" s="23">
        <v>1.5</v>
      </c>
      <c r="R167" s="23"/>
      <c r="S167" s="23">
        <v>0.3</v>
      </c>
      <c r="T167" s="81" t="str">
        <f>IF(F167="","",IFERROR(INDEX(Réttabanki!Q:Q,MATCH(F167,Réttabanki!A:A,0)),IFERROR(INDEX(Réttabanki!Q:Q,MATCH(F167,Réttabanki!B:B,0)),"")))</f>
        <v/>
      </c>
      <c r="U167" s="78"/>
      <c r="V167" s="78"/>
      <c r="W167" s="78"/>
      <c r="X167" s="78"/>
      <c r="Y167" s="78"/>
      <c r="Z167" s="78"/>
      <c r="AA167" s="78"/>
    </row>
    <row r="168" spans="1:27" ht="104">
      <c r="A168" s="32"/>
      <c r="B168" s="33" t="s">
        <v>1932</v>
      </c>
      <c r="C168" s="33">
        <v>33</v>
      </c>
      <c r="D168" s="34" t="s">
        <v>1892</v>
      </c>
      <c r="E168" s="34" t="s">
        <v>1913</v>
      </c>
      <c r="F168" s="34"/>
      <c r="G168" s="34" t="s">
        <v>2049</v>
      </c>
      <c r="H168" s="35"/>
      <c r="I168" s="35"/>
      <c r="J168" s="259" t="str">
        <f>IF($F168="","",IFERROR(IFERROR(INDEX(Réttabanki!$U:$U,MATCH($F168,Réttabanki!$A:$A,0)),INDEX(Vöruskrá!$R:$R,MATCH($F168,Vöruskrá!$B:$B,0)))*($H168+IF($I168="",$H168*(1+$AB$7),$I168))/2/1000,""))</f>
        <v/>
      </c>
      <c r="K168" s="22" t="s">
        <v>2050</v>
      </c>
      <c r="L168" s="22" t="s">
        <v>148</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39">
      <c r="A169" s="32"/>
      <c r="B169" s="33" t="s">
        <v>1932</v>
      </c>
      <c r="C169" s="33">
        <v>33</v>
      </c>
      <c r="D169" s="34" t="s">
        <v>1892</v>
      </c>
      <c r="E169" s="34" t="s">
        <v>1913</v>
      </c>
      <c r="F169" s="34" t="s">
        <v>216</v>
      </c>
      <c r="G169" s="34" t="s">
        <v>568</v>
      </c>
      <c r="H169" s="35">
        <v>160</v>
      </c>
      <c r="I169" s="35"/>
      <c r="J169" s="259">
        <f>IF($F169="","",IFERROR(IFERROR(INDEX(Réttabanki!$U:$U,MATCH($F169,Réttabanki!$A:$A,0)),INDEX(Vöruskrá!$R:$R,MATCH($F169,Vöruskrá!$B:$B,0)))*($H169+IF($I169="",$H169*(1+$AB$7),$I169))/2/1000,""))</f>
        <v>61.6</v>
      </c>
      <c r="K169" s="22" t="s">
        <v>218</v>
      </c>
      <c r="L169" s="22" t="s">
        <v>134</v>
      </c>
      <c r="M169" s="22"/>
      <c r="N169" s="23">
        <v>291.2</v>
      </c>
      <c r="O169" s="23">
        <v>12</v>
      </c>
      <c r="P169" s="23">
        <v>1.3</v>
      </c>
      <c r="Q169" s="23">
        <v>39.5</v>
      </c>
      <c r="R169" s="23">
        <v>3</v>
      </c>
      <c r="S169" s="23">
        <v>2.2000000000000002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1913</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1913</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c r="A172" s="32"/>
      <c r="B172" s="33" t="s">
        <v>1932</v>
      </c>
      <c r="C172" s="33">
        <v>33</v>
      </c>
      <c r="D172" s="34" t="s">
        <v>1892</v>
      </c>
      <c r="E172" s="34" t="s">
        <v>1920</v>
      </c>
      <c r="F172" s="34"/>
      <c r="G172" s="34"/>
      <c r="H172" s="35"/>
      <c r="I172" s="35"/>
      <c r="J172" s="259" t="str">
        <f>IF($F172="","",IFERROR(IFERROR(INDEX(Réttabanki!$U:$U,MATCH($F172,Réttabanki!$A:$A,0)),INDEX(Vöruskrá!$R:$R,MATCH($F172,Vöruskrá!$B:$B,0)))*($H172+IF($I172="",$H172*(1+$AB$7),$I172))/2/1000,""))</f>
        <v/>
      </c>
      <c r="K172" s="22"/>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91">
      <c r="A173" s="32"/>
      <c r="B173" s="33" t="s">
        <v>1932</v>
      </c>
      <c r="C173" s="33">
        <v>33</v>
      </c>
      <c r="D173" s="34" t="s">
        <v>1892</v>
      </c>
      <c r="E173" s="34" t="s">
        <v>1924</v>
      </c>
      <c r="F173" s="34"/>
      <c r="G173" s="34" t="s">
        <v>2051</v>
      </c>
      <c r="H173" s="35"/>
      <c r="I173" s="35"/>
      <c r="J173" s="259" t="str">
        <f>IF($F173="","",IFERROR(IFERROR(INDEX(Réttabanki!$U:$U,MATCH($F173,Réttabanki!$A:$A,0)),INDEX(Vöruskrá!$R:$R,MATCH($F173,Vöruskrá!$B:$B,0)))*($H173+IF($I173="",$H173*(1+$AB$7),$I173))/2/1000,""))</f>
        <v/>
      </c>
      <c r="K173" s="22" t="s">
        <v>2052</v>
      </c>
      <c r="L173" s="22" t="s">
        <v>2053</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52">
      <c r="A174" s="32"/>
      <c r="B174" s="33" t="s">
        <v>1932</v>
      </c>
      <c r="C174" s="33">
        <v>33</v>
      </c>
      <c r="D174" s="34" t="s">
        <v>1892</v>
      </c>
      <c r="E174" s="34" t="s">
        <v>1924</v>
      </c>
      <c r="F174" s="34" t="s">
        <v>76</v>
      </c>
      <c r="G174" s="34" t="s">
        <v>76</v>
      </c>
      <c r="H174" s="35">
        <v>40</v>
      </c>
      <c r="I174" s="35"/>
      <c r="J174" s="259">
        <f>IF($F174="","",IFERROR(IFERROR(INDEX(Réttabanki!$U:$U,MATCH($F174,Réttabanki!$A:$A,0)),INDEX(Vöruskrá!$R:$R,MATCH($F174,Vöruskrá!$B:$B,0)))*($H174+IF($I174="",$H174*(1+$AB$7),$I174))/2/1000,""))</f>
        <v>26.4</v>
      </c>
      <c r="K174" s="22" t="s">
        <v>78</v>
      </c>
      <c r="L174" s="22" t="s">
        <v>79</v>
      </c>
      <c r="M174" s="22"/>
      <c r="N174" s="23">
        <v>123.2</v>
      </c>
      <c r="O174" s="23">
        <v>3.1</v>
      </c>
      <c r="P174" s="23">
        <v>0.3</v>
      </c>
      <c r="Q174" s="23">
        <v>19.2</v>
      </c>
      <c r="R174" s="23">
        <v>4</v>
      </c>
      <c r="S174" s="23">
        <v>0.6</v>
      </c>
      <c r="T174" s="80" t="str">
        <f>IF(F174="","",IFERROR(INDEX(Réttabanki!Q:Q,MATCH(F174,Réttabanki!A:A,0)),IFERROR(INDEX(Réttabanki!Q:Q,MATCH(F174,Réttabanki!B:B,0)),"")))</f>
        <v/>
      </c>
      <c r="U174" s="79"/>
      <c r="V174" s="79"/>
      <c r="W174" s="79"/>
      <c r="X174" s="79"/>
      <c r="Y174" s="79"/>
      <c r="Z174" s="79"/>
      <c r="AA174" s="79"/>
    </row>
    <row r="175" spans="1:27" ht="39">
      <c r="A175" s="32"/>
      <c r="B175" s="33" t="s">
        <v>1932</v>
      </c>
      <c r="C175" s="33">
        <v>33</v>
      </c>
      <c r="D175" s="34" t="s">
        <v>1892</v>
      </c>
      <c r="E175" s="34" t="s">
        <v>1924</v>
      </c>
      <c r="F175" s="34" t="s">
        <v>645</v>
      </c>
      <c r="G175" s="34" t="s">
        <v>645</v>
      </c>
      <c r="H175" s="35">
        <v>20</v>
      </c>
      <c r="I175" s="35"/>
      <c r="J175" s="259">
        <f>IF($F175="","",IFERROR(IFERROR(INDEX(Réttabanki!$U:$U,MATCH($F175,Réttabanki!$A:$A,0)),INDEX(Vöruskrá!$R:$R,MATCH($F175,Vöruskrá!$B:$B,0)))*($H175+IF($I175="",$H175*(1+$AB$7),$I175))/2/1000,""))</f>
        <v>39.6</v>
      </c>
      <c r="K175" s="22" t="s">
        <v>646</v>
      </c>
      <c r="L175" s="22" t="s">
        <v>142</v>
      </c>
      <c r="M175" s="22"/>
      <c r="N175" s="23">
        <v>76.8</v>
      </c>
      <c r="O175" s="23">
        <v>5.9</v>
      </c>
      <c r="P175" s="23">
        <v>2.9</v>
      </c>
      <c r="Q175" s="23">
        <v>0.5</v>
      </c>
      <c r="R175" s="23">
        <v>2.6</v>
      </c>
      <c r="S175" s="23">
        <v>0.3</v>
      </c>
      <c r="T175" s="81" t="str">
        <f>IF(F175="","",IFERROR(INDEX(Réttabanki!Q:Q,MATCH(F175,Réttabanki!A:A,0)),IFERROR(INDEX(Réttabanki!Q:Q,MATCH(F175,Réttabanki!B:B,0)),"")))</f>
        <v/>
      </c>
      <c r="U175" s="78"/>
      <c r="V175" s="78"/>
      <c r="W175" s="78"/>
      <c r="X175" s="78"/>
      <c r="Y175" s="78"/>
      <c r="Z175" s="78"/>
      <c r="AA175" s="78"/>
    </row>
    <row r="176" spans="1:27">
      <c r="A176" s="282"/>
      <c r="B176" s="283"/>
      <c r="C176" s="283"/>
      <c r="D176" s="284"/>
      <c r="E176" s="284"/>
      <c r="F176" s="284" t="s">
        <v>4032</v>
      </c>
      <c r="G176" s="284"/>
      <c r="H176" s="285"/>
      <c r="I176" s="285"/>
      <c r="J176" s="286">
        <f>SUM(J164:J175)</f>
        <v>512.6</v>
      </c>
      <c r="K176" s="22"/>
      <c r="L176" s="22"/>
      <c r="M176" s="22"/>
      <c r="N176" s="23"/>
      <c r="O176" s="23"/>
      <c r="P176" s="23"/>
      <c r="Q176" s="23"/>
      <c r="R176" s="23"/>
      <c r="S176" s="23"/>
      <c r="T176" s="81"/>
      <c r="U176" s="78"/>
      <c r="V176" s="78"/>
      <c r="W176" s="78"/>
      <c r="X176" s="78"/>
      <c r="Y176" s="78"/>
      <c r="Z176" s="78"/>
      <c r="AA176" s="78"/>
    </row>
    <row r="177" spans="1:27">
      <c r="A177" s="282"/>
      <c r="B177" s="283"/>
      <c r="C177" s="283"/>
      <c r="D177" s="284"/>
      <c r="E177" s="284"/>
      <c r="F177" s="284" t="s">
        <v>4033</v>
      </c>
      <c r="G177" s="284"/>
      <c r="H177" s="285"/>
      <c r="I177" s="285"/>
      <c r="J177" s="286">
        <f>SUM(J164:J175)</f>
        <v>512.6</v>
      </c>
      <c r="K177" s="22"/>
      <c r="L177" s="22"/>
      <c r="M177" s="22"/>
      <c r="N177" s="23"/>
      <c r="O177" s="23"/>
      <c r="P177" s="23"/>
      <c r="Q177" s="23"/>
      <c r="R177" s="23"/>
      <c r="S177" s="23"/>
      <c r="T177" s="81"/>
      <c r="U177" s="78"/>
      <c r="V177" s="78"/>
      <c r="W177" s="78"/>
      <c r="X177" s="78"/>
      <c r="Y177" s="78"/>
      <c r="Z177" s="78"/>
      <c r="AA177" s="78"/>
    </row>
    <row r="178" spans="1:27">
      <c r="A178" s="32">
        <v>46246</v>
      </c>
      <c r="B178" s="33" t="s">
        <v>1964</v>
      </c>
      <c r="C178" s="33">
        <v>33</v>
      </c>
      <c r="D178" s="34" t="s">
        <v>1892</v>
      </c>
      <c r="E178" s="34"/>
      <c r="F178" s="34"/>
      <c r="G178" s="34" t="s">
        <v>2054</v>
      </c>
      <c r="H178" s="35"/>
      <c r="I178" s="35"/>
      <c r="J178" s="259" t="str">
        <f>IF($F178="","",IFERROR(IFERROR(INDEX(Réttabanki!$U:$U,MATCH($F178,Réttabanki!$A:$A,0)),INDEX(Vöruskrá!$R:$R,MATCH($F178,Vöruskrá!$B:$B,0)))*($H178+IF($I178="",$H178*(1+$AB$7),$I178))/2/1000,""))</f>
        <v/>
      </c>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0" t="str">
        <f>IF(F178="","",IFERROR(INDEX(Réttabanki!Q:Q,MATCH(F178,Réttabanki!A:A,0)),IFERROR(INDEX(Réttabanki!Q:Q,MATCH(F178,Réttabanki!B:B,0)),"")))</f>
        <v/>
      </c>
      <c r="U178" s="79"/>
      <c r="V178" s="79"/>
      <c r="W178" s="79"/>
      <c r="X178" s="79"/>
      <c r="Y178" s="79"/>
      <c r="Z178" s="79"/>
      <c r="AA178" s="79"/>
    </row>
    <row r="179" spans="1:27">
      <c r="A179" s="32"/>
      <c r="B179" s="33" t="s">
        <v>1964</v>
      </c>
      <c r="C179" s="33">
        <v>33</v>
      </c>
      <c r="D179" s="34" t="s">
        <v>1892</v>
      </c>
      <c r="E179" s="34" t="s">
        <v>1894</v>
      </c>
      <c r="F179" s="34" t="s">
        <v>116</v>
      </c>
      <c r="G179" s="34" t="s">
        <v>1966</v>
      </c>
      <c r="H179" s="35">
        <v>250</v>
      </c>
      <c r="I179" s="35"/>
      <c r="J179" s="259" t="str">
        <f>IF($F179="","",IFERROR(IFERROR(INDEX(Réttabanki!$U:$U,MATCH($F179,Réttabanki!$A:$A,0)),INDEX(Vöruskrá!$R:$R,MATCH($F179,Vöruskrá!$B:$B,0)))*($H179+IF($I179="",$H179*(1+$AB$7),$I179))/2/1000,""))</f>
        <v/>
      </c>
      <c r="K179" s="22" t="s">
        <v>119</v>
      </c>
      <c r="L179" s="22" t="s">
        <v>120</v>
      </c>
      <c r="M179" s="22"/>
      <c r="N179" s="23">
        <v>227.5</v>
      </c>
      <c r="O179" s="23">
        <v>7.5</v>
      </c>
      <c r="P179" s="23">
        <v>4</v>
      </c>
      <c r="Q179" s="23">
        <v>35</v>
      </c>
      <c r="R179" s="23">
        <v>7.5</v>
      </c>
      <c r="S179" s="23">
        <v>1.3</v>
      </c>
      <c r="T179" s="81" t="str">
        <f>IF(F179="","",IFERROR(INDEX(Réttabanki!Q:Q,MATCH(F179,Réttabanki!A:A,0)),IFERROR(INDEX(Réttabanki!Q:Q,MATCH(F179,Réttabanki!B:B,0)),"")))</f>
        <v/>
      </c>
      <c r="U179" s="78"/>
      <c r="V179" s="78"/>
      <c r="W179" s="78"/>
      <c r="X179" s="78"/>
      <c r="Y179" s="78"/>
      <c r="Z179" s="78"/>
      <c r="AA179" s="78"/>
    </row>
    <row r="180" spans="1:27">
      <c r="A180" s="32"/>
      <c r="B180" s="33" t="s">
        <v>1964</v>
      </c>
      <c r="C180" s="33">
        <v>33</v>
      </c>
      <c r="D180" s="34" t="s">
        <v>1892</v>
      </c>
      <c r="E180" s="34" t="s">
        <v>1894</v>
      </c>
      <c r="F180" s="34" t="s">
        <v>182</v>
      </c>
      <c r="G180" s="34" t="s">
        <v>182</v>
      </c>
      <c r="H180" s="35">
        <v>25</v>
      </c>
      <c r="I180" s="35"/>
      <c r="J180" s="259">
        <f>IF($F180="","",IFERROR(IFERROR(INDEX(Réttabanki!$U:$U,MATCH($F180,Réttabanki!$A:$A,0)),INDEX(Vöruskrá!$R:$R,MATCH($F180,Vöruskrá!$B:$B,0)))*($H180+IF($I180="",$H180*(1+$AB$7),$I180))/2/1000,""))</f>
        <v>49.5</v>
      </c>
      <c r="K180" s="22" t="s">
        <v>183</v>
      </c>
      <c r="L180" s="22" t="s">
        <v>184</v>
      </c>
      <c r="M180" s="22"/>
      <c r="N180" s="23">
        <v>100.3</v>
      </c>
      <c r="O180" s="23">
        <v>8.1999999999999993</v>
      </c>
      <c r="P180" s="23">
        <v>4.2</v>
      </c>
      <c r="Q180" s="23">
        <v>3.9</v>
      </c>
      <c r="R180" s="23">
        <v>2.6</v>
      </c>
      <c r="S180" s="23">
        <v>0.3</v>
      </c>
      <c r="T180" s="80" t="str">
        <f>IF(F180="","",IFERROR(INDEX(Réttabanki!Q:Q,MATCH(F180,Réttabanki!A:A,0)),IFERROR(INDEX(Réttabanki!Q:Q,MATCH(F180,Réttabanki!B:B,0)),"")))</f>
        <v/>
      </c>
      <c r="U180" s="79"/>
      <c r="V180" s="79"/>
      <c r="W180" s="79"/>
      <c r="X180" s="79"/>
      <c r="Y180" s="79"/>
      <c r="Z180" s="79"/>
      <c r="AA180" s="79"/>
    </row>
    <row r="181" spans="1:27" ht="26">
      <c r="A181" s="32"/>
      <c r="B181" s="33" t="s">
        <v>1964</v>
      </c>
      <c r="C181" s="33">
        <v>33</v>
      </c>
      <c r="D181" s="34" t="s">
        <v>1892</v>
      </c>
      <c r="E181" s="34" t="s">
        <v>1894</v>
      </c>
      <c r="F181" s="34" t="s">
        <v>804</v>
      </c>
      <c r="G181" s="34" t="s">
        <v>804</v>
      </c>
      <c r="H181" s="35">
        <v>5</v>
      </c>
      <c r="I181" s="35"/>
      <c r="J181" s="259">
        <f>IF($F181="","",IFERROR(IFERROR(INDEX(Réttabanki!$U:$U,MATCH($F181,Réttabanki!$A:$A,0)),INDEX(Vöruskrá!$R:$R,MATCH($F181,Vöruskrá!$B:$B,0)))*($H181+IF($I181="",$H181*(1+$AB$7),$I181))/2/1000,""))</f>
        <v>30.244499999999999</v>
      </c>
      <c r="K181" s="22" t="s">
        <v>805</v>
      </c>
      <c r="L181" s="22"/>
      <c r="M181" s="22" t="s">
        <v>311</v>
      </c>
      <c r="N181" s="23">
        <v>12.2</v>
      </c>
      <c r="O181" s="23">
        <v>0.1</v>
      </c>
      <c r="P181" s="23">
        <v>0</v>
      </c>
      <c r="Q181" s="23">
        <v>4.0999999999999996</v>
      </c>
      <c r="R181" s="23">
        <v>0.2</v>
      </c>
      <c r="S181" s="23">
        <v>0</v>
      </c>
      <c r="T181" s="81" t="str">
        <f>IF(F181="","",IFERROR(INDEX(Réttabanki!Q:Q,MATCH(F181,Réttabanki!A:A,0)),IFERROR(INDEX(Réttabanki!Q:Q,MATCH(F181,Réttabanki!B:B,0)),"")))</f>
        <v/>
      </c>
      <c r="U181" s="78"/>
      <c r="V181" s="78"/>
      <c r="W181" s="78"/>
      <c r="X181" s="78"/>
      <c r="Y181" s="78"/>
      <c r="Z181" s="78"/>
      <c r="AA181" s="78"/>
    </row>
    <row r="182" spans="1:27" ht="39">
      <c r="A182" s="32"/>
      <c r="B182" s="33" t="s">
        <v>1964</v>
      </c>
      <c r="C182" s="33">
        <v>33</v>
      </c>
      <c r="D182" s="34" t="s">
        <v>1892</v>
      </c>
      <c r="E182" s="34" t="s">
        <v>1913</v>
      </c>
      <c r="F182" s="34"/>
      <c r="G182" s="34" t="s">
        <v>2055</v>
      </c>
      <c r="H182" s="35"/>
      <c r="I182" s="35"/>
      <c r="J182" s="259" t="str">
        <f>IF($F182="","",IFERROR(IFERROR(INDEX(Réttabanki!$U:$U,MATCH($F182,Réttabanki!$A:$A,0)),INDEX(Vöruskrá!$R:$R,MATCH($F182,Vöruskrá!$B:$B,0)))*($H182+IF($I182="",$H182*(1+$AB$7),$I182))/2/1000,""))</f>
        <v/>
      </c>
      <c r="K182" s="22" t="s">
        <v>2056</v>
      </c>
      <c r="L182" s="22" t="s">
        <v>134</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ht="39">
      <c r="A183" s="32"/>
      <c r="B183" s="33" t="s">
        <v>1964</v>
      </c>
      <c r="C183" s="33">
        <v>33</v>
      </c>
      <c r="D183" s="34" t="s">
        <v>1892</v>
      </c>
      <c r="E183" s="34" t="s">
        <v>1913</v>
      </c>
      <c r="F183" s="34" t="s">
        <v>241</v>
      </c>
      <c r="G183" s="34" t="s">
        <v>241</v>
      </c>
      <c r="H183" s="35">
        <v>250</v>
      </c>
      <c r="I183" s="35"/>
      <c r="J183" s="259">
        <f>IF($F183="","",IFERROR(IFERROR(INDEX(Réttabanki!$U:$U,MATCH($F183,Réttabanki!$A:$A,0)),INDEX(Vöruskrá!$R:$R,MATCH($F183,Vöruskrá!$B:$B,0)))*($H183+IF($I183="",$H183*(1+$AB$7),$I183))/2/1000,""))</f>
        <v>244.816704176044</v>
      </c>
      <c r="K183" s="22" t="s">
        <v>244</v>
      </c>
      <c r="L183" s="22" t="s">
        <v>134</v>
      </c>
      <c r="M183" s="22"/>
      <c r="N183" s="23">
        <v>185</v>
      </c>
      <c r="O183" s="23">
        <v>4</v>
      </c>
      <c r="P183" s="23">
        <v>0.8</v>
      </c>
      <c r="Q183" s="23">
        <v>32.5</v>
      </c>
      <c r="R183" s="23">
        <v>4.5</v>
      </c>
      <c r="S183" s="23">
        <v>1</v>
      </c>
      <c r="T183" s="81"/>
      <c r="U183" s="78"/>
      <c r="V183" s="78"/>
      <c r="W183" s="78"/>
      <c r="X183" s="78"/>
      <c r="Y183" s="78"/>
      <c r="Z183" s="78"/>
      <c r="AA183" s="78"/>
    </row>
    <row r="184" spans="1:27" ht="26">
      <c r="A184" s="32"/>
      <c r="B184" s="33" t="s">
        <v>1964</v>
      </c>
      <c r="C184" s="33">
        <v>33</v>
      </c>
      <c r="D184" s="34" t="s">
        <v>1892</v>
      </c>
      <c r="E184" s="34" t="s">
        <v>1913</v>
      </c>
      <c r="F184" s="34" t="s">
        <v>804</v>
      </c>
      <c r="G184" s="34" t="s">
        <v>804</v>
      </c>
      <c r="H184" s="35">
        <v>5</v>
      </c>
      <c r="I184" s="35"/>
      <c r="J184" s="259">
        <f>IF($F184="","",IFERROR(IFERROR(INDEX(Réttabanki!$U:$U,MATCH($F184,Réttabanki!$A:$A,0)),INDEX(Vöruskrá!$R:$R,MATCH($F184,Vöruskrá!$B:$B,0)))*($H184+IF($I184="",$H184*(1+$AB$7),$I184))/2/1000,""))</f>
        <v>30.244499999999999</v>
      </c>
      <c r="K184" s="22" t="s">
        <v>805</v>
      </c>
      <c r="L184" s="22"/>
      <c r="M184" s="22" t="s">
        <v>311</v>
      </c>
      <c r="N184" s="23">
        <v>12.2</v>
      </c>
      <c r="O184" s="23">
        <v>0.1</v>
      </c>
      <c r="P184" s="23">
        <v>0</v>
      </c>
      <c r="Q184" s="23">
        <v>4.0999999999999996</v>
      </c>
      <c r="R184" s="23">
        <v>0.2</v>
      </c>
      <c r="S184" s="23">
        <v>0</v>
      </c>
      <c r="T184" s="80" t="str">
        <f>IF(F184="","",IFERROR(INDEX(Réttabanki!Q:Q,MATCH(F184,Réttabanki!A:A,0)),IFERROR(INDEX(Réttabanki!Q:Q,MATCH(F184,Réttabanki!B:B,0)),"")))</f>
        <v/>
      </c>
      <c r="U184" s="79"/>
      <c r="V184" s="79"/>
      <c r="W184" s="79"/>
      <c r="X184" s="79"/>
      <c r="Y184" s="79"/>
      <c r="Z184" s="79"/>
      <c r="AA184" s="79"/>
    </row>
    <row r="185" spans="1:27">
      <c r="A185" s="32"/>
      <c r="B185" s="33" t="s">
        <v>1964</v>
      </c>
      <c r="C185" s="33">
        <v>33</v>
      </c>
      <c r="D185" s="34" t="s">
        <v>1892</v>
      </c>
      <c r="E185" s="34" t="s">
        <v>1920</v>
      </c>
      <c r="F185" s="34"/>
      <c r="G185" s="34"/>
      <c r="H185" s="35"/>
      <c r="I185" s="35"/>
      <c r="J185" s="259" t="str">
        <f>IF($F185="","",IFERROR(IFERROR(INDEX(Réttabanki!$U:$U,MATCH($F185,Réttabanki!$A:$A,0)),INDEX(Vöruskrá!$R:$R,MATCH($F185,Vöruskrá!$B:$B,0)))*($H185+IF($I185="",$H185*(1+$AB$7),$I185))/2/1000,""))</f>
        <v/>
      </c>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8"/>
      <c r="V185" s="78"/>
      <c r="W185" s="78"/>
      <c r="X185" s="78"/>
      <c r="Y185" s="78"/>
      <c r="Z185" s="78"/>
      <c r="AA185" s="78"/>
    </row>
    <row r="186" spans="1:27">
      <c r="A186" s="32"/>
      <c r="B186" s="33" t="s">
        <v>1964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c r="A187" s="32"/>
      <c r="B187" s="33" t="s">
        <v>1964</v>
      </c>
      <c r="C187" s="33">
        <v>33</v>
      </c>
      <c r="D187" s="34" t="s">
        <v>1892</v>
      </c>
      <c r="E187" s="34" t="s">
        <v>1920</v>
      </c>
      <c r="F187" s="34"/>
      <c r="G187" s="34"/>
      <c r="H187" s="35"/>
      <c r="I187" s="35"/>
      <c r="J187" s="259" t="str">
        <f>IF($F187="","",IFERROR(IFERROR(INDEX(Réttabanki!$U:$U,MATCH($F187,Réttabanki!$A:$A,0)),INDEX(Vöruskrá!$R:$R,MATCH($F187,Vöruskrá!$B:$B,0)))*($H187+IF($I187="",$H187*(1+$AB$7),$I187))/2/1000,""))</f>
        <v/>
      </c>
      <c r="K187" s="22"/>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1964</v>
      </c>
      <c r="C188" s="33">
        <v>33</v>
      </c>
      <c r="D188" s="34" t="s">
        <v>1892</v>
      </c>
      <c r="E188" s="34" t="s">
        <v>1924</v>
      </c>
      <c r="F188" s="34"/>
      <c r="G188" s="34" t="s">
        <v>2057</v>
      </c>
      <c r="H188" s="35"/>
      <c r="I188" s="35"/>
      <c r="J188" s="259" t="str">
        <f>IF($F188="","",IFERROR(IFERROR(INDEX(Réttabanki!$U:$U,MATCH($F188,Réttabanki!$A:$A,0)),INDEX(Vöruskrá!$R:$R,MATCH($F188,Vöruskrá!$B:$B,0)))*($H188+IF($I188="",$H188*(1+$AB$7),$I188))/2/1000,""))</f>
        <v/>
      </c>
      <c r="K188" s="22" t="s">
        <v>2058</v>
      </c>
      <c r="L188" s="22" t="s">
        <v>90</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0" t="str">
        <f>IF(F188="","",IFERROR(INDEX(Réttabanki!Q:Q,MATCH(F188,Réttabanki!A:A,0)),IFERROR(INDEX(Réttabanki!Q:Q,MATCH(F188,Réttabanki!B:B,0)),"")))</f>
        <v/>
      </c>
      <c r="U188" s="79"/>
      <c r="V188" s="79"/>
      <c r="W188" s="79"/>
      <c r="X188" s="79"/>
      <c r="Y188" s="79"/>
      <c r="Z188" s="79"/>
      <c r="AA188" s="79"/>
    </row>
    <row r="189" spans="1:27">
      <c r="A189" s="32"/>
      <c r="B189" s="33" t="s">
        <v>1964</v>
      </c>
      <c r="C189" s="33">
        <v>33</v>
      </c>
      <c r="D189" s="34" t="s">
        <v>1892</v>
      </c>
      <c r="E189" s="34" t="s">
        <v>1924</v>
      </c>
      <c r="F189" s="34" t="s">
        <v>87</v>
      </c>
      <c r="G189" s="34" t="s">
        <v>2059</v>
      </c>
      <c r="H189" s="35">
        <v>40</v>
      </c>
      <c r="I189" s="35"/>
      <c r="J189" s="259">
        <f>IF($F189="","",IFERROR(IFERROR(INDEX(Réttabanki!$U:$U,MATCH($F189,Réttabanki!$A:$A,0)),INDEX(Vöruskrá!$R:$R,MATCH($F189,Vöruskrá!$B:$B,0)))*($H189+IF($I189="",$H189*(1+$AB$7),$I189))/2/1000,""))</f>
        <v>26.4</v>
      </c>
      <c r="K189" s="22" t="s">
        <v>89</v>
      </c>
      <c r="L189" s="22" t="s">
        <v>90</v>
      </c>
      <c r="M189" s="22" t="s">
        <v>91</v>
      </c>
      <c r="N189" s="23">
        <v>129.6</v>
      </c>
      <c r="O189" s="23">
        <v>0.6</v>
      </c>
      <c r="P189" s="23">
        <v>0.1</v>
      </c>
      <c r="Q189" s="23">
        <v>23.6</v>
      </c>
      <c r="R189" s="23">
        <v>3.4</v>
      </c>
      <c r="S189" s="23">
        <v>0.5</v>
      </c>
      <c r="T189" s="81" t="str">
        <f>IF(F189="","",IFERROR(INDEX(Réttabanki!Q:Q,MATCH(F189,Réttabanki!A:A,0)),IFERROR(INDEX(Réttabanki!Q:Q,MATCH(F189,Réttabanki!B:B,0)),"")))</f>
        <v/>
      </c>
      <c r="U189" s="78"/>
      <c r="V189" s="78"/>
      <c r="W189" s="78"/>
      <c r="X189" s="78"/>
      <c r="Y189" s="78"/>
      <c r="Z189" s="78"/>
      <c r="AA189" s="78"/>
    </row>
    <row r="190" spans="1:27" ht="26">
      <c r="A190" s="32"/>
      <c r="B190" s="33" t="s">
        <v>1964</v>
      </c>
      <c r="C190" s="33">
        <v>33</v>
      </c>
      <c r="D190" s="34" t="s">
        <v>1892</v>
      </c>
      <c r="E190" s="34" t="s">
        <v>1924</v>
      </c>
      <c r="F190" s="34" t="s">
        <v>428</v>
      </c>
      <c r="G190" s="34" t="s">
        <v>428</v>
      </c>
      <c r="H190" s="35">
        <v>20</v>
      </c>
      <c r="I190" s="35"/>
      <c r="J190" s="259">
        <f>IF($F190="","",IFERROR(IFERROR(INDEX(Réttabanki!$U:$U,MATCH($F190,Réttabanki!$A:$A,0)),INDEX(Vöruskrá!$R:$R,MATCH($F190,Vöruskrá!$B:$B,0)))*($H190+IF($I190="",$H190*(1+$AB$7),$I190))/2/1000,""))</f>
        <v>41.8</v>
      </c>
      <c r="K190" s="22" t="s">
        <v>430</v>
      </c>
      <c r="L190" s="22" t="s">
        <v>134</v>
      </c>
      <c r="M190" s="22"/>
      <c r="N190" s="23">
        <v>17</v>
      </c>
      <c r="O190" s="23">
        <v>0.2</v>
      </c>
      <c r="P190" s="23">
        <v>0.1</v>
      </c>
      <c r="Q190" s="23">
        <v>0.4</v>
      </c>
      <c r="R190" s="23">
        <v>3.2</v>
      </c>
      <c r="S190" s="23">
        <v>0.5</v>
      </c>
      <c r="T190" s="80" t="str">
        <f>IF(F190="","",IFERROR(INDEX(Réttabanki!Q:Q,MATCH(F190,Réttabanki!A:A,0)),IFERROR(INDEX(Réttabanki!Q:Q,MATCH(F190,Réttabanki!B:B,0)),"")))</f>
        <v/>
      </c>
      <c r="U190" s="79"/>
      <c r="V190" s="79"/>
      <c r="W190" s="79"/>
      <c r="X190" s="79"/>
      <c r="Y190" s="79"/>
      <c r="Z190" s="79"/>
      <c r="AA190" s="79"/>
    </row>
    <row r="191" spans="1:27">
      <c r="A191" s="282"/>
      <c r="B191" s="283"/>
      <c r="C191" s="283"/>
      <c r="D191" s="284"/>
      <c r="E191" s="284"/>
      <c r="F191" s="284" t="s">
        <v>4032</v>
      </c>
      <c r="G191" s="284"/>
      <c r="H191" s="285"/>
      <c r="I191" s="285"/>
      <c r="J191" s="286">
        <f>SUM(J178:J190)</f>
        <v>423.00570417604399</v>
      </c>
      <c r="K191" s="22"/>
      <c r="L191" s="22"/>
      <c r="M191" s="22"/>
      <c r="N191" s="23"/>
      <c r="O191" s="23"/>
      <c r="P191" s="23"/>
      <c r="Q191" s="23"/>
      <c r="R191" s="23"/>
      <c r="S191" s="23"/>
      <c r="T191" s="80"/>
      <c r="U191" s="79"/>
      <c r="V191" s="79"/>
      <c r="W191" s="79"/>
      <c r="X191" s="79"/>
      <c r="Y191" s="79"/>
      <c r="Z191" s="79"/>
      <c r="AA191" s="79"/>
    </row>
    <row r="192" spans="1:27">
      <c r="A192" s="282"/>
      <c r="B192" s="283"/>
      <c r="C192" s="283"/>
      <c r="D192" s="284"/>
      <c r="E192" s="284"/>
      <c r="F192" s="284" t="s">
        <v>4033</v>
      </c>
      <c r="G192" s="284"/>
      <c r="H192" s="285"/>
      <c r="I192" s="285"/>
      <c r="J192" s="286">
        <f>SUM(J178:J190)</f>
        <v>423.00570417604399</v>
      </c>
      <c r="K192" s="22"/>
      <c r="L192" s="22"/>
      <c r="M192" s="22"/>
      <c r="N192" s="23"/>
      <c r="O192" s="23"/>
      <c r="P192" s="23"/>
      <c r="Q192" s="23"/>
      <c r="R192" s="23"/>
      <c r="S192" s="23"/>
      <c r="T192" s="80"/>
      <c r="U192" s="79"/>
      <c r="V192" s="79"/>
      <c r="W192" s="79"/>
      <c r="X192" s="79"/>
      <c r="Y192" s="79"/>
      <c r="Z192" s="79"/>
      <c r="AA192" s="79"/>
    </row>
    <row r="193" spans="1:27" ht="65">
      <c r="A193" s="32">
        <v>46247</v>
      </c>
      <c r="B193" s="33" t="s">
        <v>1982</v>
      </c>
      <c r="C193" s="33">
        <v>33</v>
      </c>
      <c r="D193" s="34" t="s">
        <v>1892</v>
      </c>
      <c r="E193" s="34" t="s">
        <v>1894</v>
      </c>
      <c r="F193" s="34"/>
      <c r="G193" s="34" t="s">
        <v>2060</v>
      </c>
      <c r="H193" s="35"/>
      <c r="I193" s="35"/>
      <c r="J193" s="259" t="str">
        <f>IF($F193="","",IFERROR(IFERROR(INDEX(Réttabanki!$U:$U,MATCH($F193,Réttabanki!$A:$A,0)),INDEX(Vöruskrá!$R:$R,MATCH($F193,Vöruskrá!$B:$B,0)))*($H193+IF($I193="",$H193*(1+$AB$7),$I193))/2/1000,""))</f>
        <v/>
      </c>
      <c r="K193" s="22" t="s">
        <v>2061</v>
      </c>
      <c r="L193" s="22" t="s">
        <v>2018</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26">
      <c r="A194" s="32"/>
      <c r="B194" s="33" t="s">
        <v>1982</v>
      </c>
      <c r="C194" s="33">
        <v>33</v>
      </c>
      <c r="D194" s="34" t="s">
        <v>1892</v>
      </c>
      <c r="E194" s="34" t="s">
        <v>1894</v>
      </c>
      <c r="F194" s="34" t="s">
        <v>1307</v>
      </c>
      <c r="G194" s="34" t="s">
        <v>1307</v>
      </c>
      <c r="H194" s="35">
        <v>200</v>
      </c>
      <c r="I194" s="35"/>
      <c r="J194" s="259">
        <f>IF($F194="","",IFERROR(IFERROR(INDEX(Réttabanki!$U:$U,MATCH($F194,Réttabanki!$A:$A,0)),INDEX(Vöruskrá!$R:$R,MATCH($F194,Vöruskrá!$B:$B,0)))*($H194+IF($I194="",$H194*(1+$AB$7),$I194))/2/1000,""))</f>
        <v>415.8</v>
      </c>
      <c r="K194" s="22" t="s">
        <v>1658</v>
      </c>
      <c r="L194" s="22" t="s">
        <v>1631</v>
      </c>
      <c r="M194" s="22"/>
      <c r="N194" s="23">
        <v>209.9</v>
      </c>
      <c r="O194" s="23">
        <v>7.9</v>
      </c>
      <c r="P194" s="23">
        <v>4.5</v>
      </c>
      <c r="Q194" s="23">
        <v>17</v>
      </c>
      <c r="R194" s="23">
        <v>17.399999999999999</v>
      </c>
      <c r="S194" s="23">
        <v>1.3</v>
      </c>
      <c r="T194" s="80" t="str">
        <f>IF(F194="","",IFERROR(INDEX(Réttabanki!Q:Q,MATCH(F194,Réttabanki!A:A,0)),IFERROR(INDEX(Réttabanki!Q:Q,MATCH(F194,Réttabanki!B:B,0)),"")))</f>
        <v/>
      </c>
      <c r="U194" s="79"/>
      <c r="V194" s="79"/>
      <c r="W194" s="79"/>
      <c r="X194" s="79"/>
      <c r="Y194" s="79"/>
      <c r="Z194" s="79"/>
      <c r="AA194" s="79"/>
    </row>
    <row r="195" spans="1:27" ht="39">
      <c r="A195" s="32"/>
      <c r="B195" s="33" t="s">
        <v>1982</v>
      </c>
      <c r="C195" s="33">
        <v>33</v>
      </c>
      <c r="D195" s="34" t="s">
        <v>1892</v>
      </c>
      <c r="E195" s="34" t="s">
        <v>1894</v>
      </c>
      <c r="F195" s="34" t="s">
        <v>369</v>
      </c>
      <c r="G195" s="34" t="s">
        <v>369</v>
      </c>
      <c r="H195" s="35">
        <v>25</v>
      </c>
      <c r="I195" s="35"/>
      <c r="J195" s="259">
        <f>IF($F195="","",IFERROR(IFERROR(INDEX(Réttabanki!$U:$U,MATCH($F195,Réttabanki!$A:$A,0)),INDEX(Vöruskrá!$R:$R,MATCH($F195,Vöruskrá!$B:$B,0)))*($H195+IF($I195="",$H195*(1+$AB$7),$I195))/2/1000,""))</f>
        <v>16.5</v>
      </c>
      <c r="K195" s="22" t="s">
        <v>370</v>
      </c>
      <c r="L195" s="22" t="s">
        <v>371</v>
      </c>
      <c r="M195" s="22" t="s">
        <v>372</v>
      </c>
      <c r="N195" s="23">
        <v>63</v>
      </c>
      <c r="O195" s="23">
        <v>0.3</v>
      </c>
      <c r="P195" s="23">
        <v>0.1</v>
      </c>
      <c r="Q195" s="23">
        <v>12.5</v>
      </c>
      <c r="R195" s="23">
        <v>1.2</v>
      </c>
      <c r="S195" s="23">
        <v>0.2</v>
      </c>
      <c r="T195" s="81" t="str">
        <f>IF(F195="","",IFERROR(INDEX(Réttabanki!Q:Q,MATCH(F195,Réttabanki!A:A,0)),IFERROR(INDEX(Réttabanki!Q:Q,MATCH(F195,Réttabanki!B:B,0)),"")))</f>
        <v/>
      </c>
      <c r="U195" s="78"/>
      <c r="V195" s="78"/>
      <c r="W195" s="78"/>
      <c r="X195" s="78"/>
      <c r="Y195" s="78"/>
      <c r="Z195" s="78"/>
      <c r="AA195" s="78"/>
    </row>
    <row r="196" spans="1:27">
      <c r="A196" s="32"/>
      <c r="B196" s="33" t="s">
        <v>1982</v>
      </c>
      <c r="C196" s="33">
        <v>33</v>
      </c>
      <c r="D196" s="34" t="s">
        <v>1892</v>
      </c>
      <c r="E196" s="34" t="s">
        <v>1894</v>
      </c>
      <c r="F196" s="34" t="s">
        <v>452</v>
      </c>
      <c r="G196" s="34" t="s">
        <v>445</v>
      </c>
      <c r="H196" s="35">
        <v>10</v>
      </c>
      <c r="I196" s="35"/>
      <c r="J196" s="259">
        <f>IF($F196="","",IFERROR(IFERROR(INDEX(Réttabanki!$U:$U,MATCH($F196,Réttabanki!$A:$A,0)),INDEX(Vöruskrá!$R:$R,MATCH($F196,Vöruskrá!$B:$B,0)))*($H196+IF($I196="",$H196*(1+$AB$7),$I196))/2/1000,""))</f>
        <v>13.2</v>
      </c>
      <c r="K196" s="22" t="s">
        <v>453</v>
      </c>
      <c r="L196" s="22" t="s">
        <v>120</v>
      </c>
      <c r="M196" s="22"/>
      <c r="N196" s="23">
        <v>70.2</v>
      </c>
      <c r="O196" s="23">
        <v>7.8</v>
      </c>
      <c r="P196" s="23">
        <v>3.7</v>
      </c>
      <c r="Q196" s="23">
        <v>0</v>
      </c>
      <c r="R196" s="23">
        <v>0.1</v>
      </c>
      <c r="S196" s="23">
        <v>0.1</v>
      </c>
      <c r="T196" s="80" t="str">
        <f>IF(F196="","",IFERROR(INDEX(Réttabanki!Q:Q,MATCH(F196,Réttabanki!A:A,0)),IFERROR(INDEX(Réttabanki!Q:Q,MATCH(F196,Réttabanki!B:B,0)),"")))</f>
        <v/>
      </c>
      <c r="U196" s="79"/>
      <c r="V196" s="79"/>
      <c r="W196" s="79"/>
      <c r="X196" s="79"/>
      <c r="Y196" s="79"/>
      <c r="Z196" s="79"/>
      <c r="AA196" s="79"/>
    </row>
    <row r="197" spans="1:27" ht="91">
      <c r="A197" s="32"/>
      <c r="B197" s="33" t="s">
        <v>1982</v>
      </c>
      <c r="C197" s="33">
        <v>33</v>
      </c>
      <c r="D197" s="34" t="s">
        <v>1892</v>
      </c>
      <c r="E197" s="34" t="s">
        <v>1913</v>
      </c>
      <c r="F197" s="34"/>
      <c r="G197" s="34" t="s">
        <v>2062</v>
      </c>
      <c r="H197" s="35"/>
      <c r="I197" s="35"/>
      <c r="J197" s="259" t="str">
        <f>IF($F197="","",IFERROR(IFERROR(INDEX(Réttabanki!$U:$U,MATCH($F197,Réttabanki!$A:$A,0)),INDEX(Vöruskrá!$R:$R,MATCH($F197,Vöruskrá!$B:$B,0)))*($H197+IF($I197="",$H197*(1+$AB$7),$I197))/2/1000,""))</f>
        <v/>
      </c>
      <c r="K197" s="22" t="s">
        <v>2063</v>
      </c>
      <c r="L197" s="22" t="s">
        <v>134</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78">
      <c r="A198" s="32"/>
      <c r="B198" s="33" t="s">
        <v>1982</v>
      </c>
      <c r="C198" s="33">
        <v>33</v>
      </c>
      <c r="D198" s="34" t="s">
        <v>1892</v>
      </c>
      <c r="E198" s="34" t="s">
        <v>1913</v>
      </c>
      <c r="F198" s="34" t="s">
        <v>1433</v>
      </c>
      <c r="G198" s="34" t="s">
        <v>2064</v>
      </c>
      <c r="H198" s="35">
        <v>200</v>
      </c>
      <c r="I198" s="35"/>
      <c r="J198" s="259">
        <f>IF($F198="","",IFERROR(IFERROR(INDEX(Réttabanki!$U:$U,MATCH($F198,Réttabanki!$A:$A,0)),INDEX(Vöruskrá!$R:$R,MATCH($F198,Vöruskrá!$B:$B,0)))*($H198+IF($I198="",$H198*(1+$AB$7),$I198))/2/1000,""))</f>
        <v>264</v>
      </c>
      <c r="K198" s="22" t="s">
        <v>1435</v>
      </c>
      <c r="L198" s="22"/>
      <c r="M198" s="22" t="s">
        <v>570</v>
      </c>
      <c r="N198" s="23">
        <v>278</v>
      </c>
      <c r="O198" s="23">
        <v>9.8000000000000007</v>
      </c>
      <c r="P198" s="23">
        <v>3.4</v>
      </c>
      <c r="Q198" s="23">
        <v>27.4</v>
      </c>
      <c r="R198" s="23">
        <v>16.600000000000001</v>
      </c>
      <c r="S198" s="23">
        <v>1.4</v>
      </c>
      <c r="T198" s="80" t="str">
        <f>IF(F198="","",IFERROR(INDEX(Réttabanki!Q:Q,MATCH(F198,Réttabanki!A:A,0)),IFERROR(INDEX(Réttabanki!Q:Q,MATCH(F198,Réttabanki!B:B,0)),"")))</f>
        <v/>
      </c>
      <c r="U198" s="79"/>
      <c r="V198" s="79"/>
      <c r="W198" s="79"/>
      <c r="X198" s="79"/>
      <c r="Y198" s="79"/>
      <c r="Z198" s="79"/>
      <c r="AA198" s="79"/>
    </row>
    <row r="199" spans="1:27">
      <c r="A199" s="32"/>
      <c r="B199" s="33" t="s">
        <v>1982</v>
      </c>
      <c r="C199" s="33">
        <v>33</v>
      </c>
      <c r="D199" s="34" t="s">
        <v>1892</v>
      </c>
      <c r="E199" s="34" t="s">
        <v>1913</v>
      </c>
      <c r="F199" s="34" t="s">
        <v>1383</v>
      </c>
      <c r="G199" s="34" t="s">
        <v>2065</v>
      </c>
      <c r="H199" s="35">
        <v>25</v>
      </c>
      <c r="I199" s="35"/>
      <c r="J199" s="259">
        <f>IF($F199="","",IFERROR(IFERROR(INDEX(Réttabanki!$U:$U,MATCH($F199,Réttabanki!$A:$A,0)),INDEX(Vöruskrá!$R:$R,MATCH($F199,Vöruskrá!$B:$B,0)))*($H199+IF($I199="",$H199*(1+$AB$7),$I199))/2/1000,""))</f>
        <v>16.5</v>
      </c>
      <c r="K199" s="22" t="s">
        <v>1385</v>
      </c>
      <c r="L199" s="22"/>
      <c r="M199" s="22"/>
      <c r="N199" s="23">
        <v>54.5</v>
      </c>
      <c r="O199" s="23">
        <v>0.3</v>
      </c>
      <c r="P199" s="23">
        <v>0.1</v>
      </c>
      <c r="Q199" s="23">
        <v>11.5</v>
      </c>
      <c r="R199" s="23">
        <v>1.4</v>
      </c>
      <c r="S199" s="23">
        <v>0.3</v>
      </c>
      <c r="T199" s="81" t="str">
        <f>IF(F199="","",IFERROR(INDEX(Réttabanki!Q:Q,MATCH(F199,Réttabanki!A:A,0)),IFERROR(INDEX(Réttabanki!Q:Q,MATCH(F199,Réttabanki!B:B,0)),"")))</f>
        <v/>
      </c>
      <c r="U199" s="78"/>
      <c r="V199" s="78"/>
      <c r="W199" s="78"/>
      <c r="X199" s="78"/>
      <c r="Y199" s="78"/>
      <c r="Z199" s="78"/>
      <c r="AA199" s="78"/>
    </row>
    <row r="200" spans="1:27">
      <c r="A200" s="32"/>
      <c r="B200" s="33" t="s">
        <v>1982</v>
      </c>
      <c r="C200" s="33">
        <v>33</v>
      </c>
      <c r="D200" s="34" t="s">
        <v>1892</v>
      </c>
      <c r="E200" s="34" t="s">
        <v>1920</v>
      </c>
      <c r="F200" s="34"/>
      <c r="G200" s="34"/>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78">
      <c r="A201" s="32"/>
      <c r="B201" s="33" t="s">
        <v>1982</v>
      </c>
      <c r="C201" s="33">
        <v>33</v>
      </c>
      <c r="D201" s="34" t="s">
        <v>1892</v>
      </c>
      <c r="E201" s="34" t="s">
        <v>1924</v>
      </c>
      <c r="F201" s="34"/>
      <c r="G201" s="34" t="s">
        <v>2066</v>
      </c>
      <c r="H201" s="35"/>
      <c r="I201" s="35"/>
      <c r="J201" s="259" t="str">
        <f>IF($F201="","",IFERROR(IFERROR(INDEX(Réttabanki!$U:$U,MATCH($F201,Réttabanki!$A:$A,0)),INDEX(Vöruskrá!$R:$R,MATCH($F201,Vöruskrá!$B:$B,0)))*($H201+IF($I201="",$H201*(1+$AB$7),$I201))/2/1000,""))</f>
        <v/>
      </c>
      <c r="K201" s="22" t="s">
        <v>2067</v>
      </c>
      <c r="L201" s="22" t="s">
        <v>2053</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52">
      <c r="A202" s="32"/>
      <c r="B202" s="33" t="s">
        <v>1982</v>
      </c>
      <c r="C202" s="33">
        <v>33</v>
      </c>
      <c r="D202" s="34" t="s">
        <v>1892</v>
      </c>
      <c r="E202" s="34" t="s">
        <v>1924</v>
      </c>
      <c r="F202" s="34" t="s">
        <v>82</v>
      </c>
      <c r="G202" s="34" t="s">
        <v>2068</v>
      </c>
      <c r="H202" s="35">
        <v>40</v>
      </c>
      <c r="I202" s="35"/>
      <c r="J202" s="259">
        <f>IF($F202="","",IFERROR(IFERROR(INDEX(Réttabanki!$U:$U,MATCH($F202,Réttabanki!$A:$A,0)),INDEX(Vöruskrá!$R:$R,MATCH($F202,Vöruskrá!$B:$B,0)))*($H202+IF($I202="",$H202*(1+$AB$7),$I202))/2/1000,""))</f>
        <v>26.4</v>
      </c>
      <c r="K202" s="22" t="s">
        <v>83</v>
      </c>
      <c r="L202" s="22" t="s">
        <v>79</v>
      </c>
      <c r="M202" s="22"/>
      <c r="N202" s="23">
        <v>104.8</v>
      </c>
      <c r="O202" s="23">
        <v>1.2</v>
      </c>
      <c r="P202" s="23">
        <v>0.2</v>
      </c>
      <c r="Q202" s="23">
        <v>18</v>
      </c>
      <c r="R202" s="23">
        <v>4.4000000000000004</v>
      </c>
      <c r="S202" s="23">
        <v>0.4</v>
      </c>
      <c r="T202" s="80" t="str">
        <f>IF(F202="","",IFERROR(INDEX(Réttabanki!Q:Q,MATCH(F202,Réttabanki!A:A,0)),IFERROR(INDEX(Réttabanki!Q:Q,MATCH(F202,Réttabanki!B:B,0)),"")))</f>
        <v/>
      </c>
      <c r="U202" s="79"/>
      <c r="V202" s="79"/>
      <c r="W202" s="79"/>
      <c r="X202" s="79"/>
      <c r="Y202" s="79"/>
      <c r="Z202" s="79"/>
      <c r="AA202" s="79"/>
    </row>
    <row r="203" spans="1:27" ht="26">
      <c r="A203" s="32"/>
      <c r="B203" s="33" t="s">
        <v>1982</v>
      </c>
      <c r="C203" s="33">
        <v>33</v>
      </c>
      <c r="D203" s="34" t="s">
        <v>1892</v>
      </c>
      <c r="E203" s="34" t="s">
        <v>1924</v>
      </c>
      <c r="F203" s="34" t="s">
        <v>138</v>
      </c>
      <c r="G203" s="34" t="s">
        <v>138</v>
      </c>
      <c r="H203" s="35">
        <v>20</v>
      </c>
      <c r="I203" s="35"/>
      <c r="J203" s="259">
        <f>IF($F203="","",IFERROR(IFERROR(INDEX(Réttabanki!$U:$U,MATCH($F203,Réttabanki!$A:$A,0)),INDEX(Vöruskrá!$R:$R,MATCH($F203,Vöruskrá!$B:$B,0)))*($H203+IF($I203="",$H203*(1+$AB$7),$I203))/2/1000,""))</f>
        <v>41.8</v>
      </c>
      <c r="K203" s="22" t="s">
        <v>141</v>
      </c>
      <c r="L203" s="22" t="s">
        <v>142</v>
      </c>
      <c r="M203" s="22"/>
      <c r="N203" s="23">
        <v>24.4</v>
      </c>
      <c r="O203" s="23">
        <v>1.2</v>
      </c>
      <c r="P203" s="23">
        <v>0.5</v>
      </c>
      <c r="Q203" s="23">
        <v>0.7</v>
      </c>
      <c r="R203" s="23">
        <v>2.7</v>
      </c>
      <c r="S203" s="23">
        <v>0.5</v>
      </c>
      <c r="T203" s="81" t="str">
        <f>IF(F203="","",IFERROR(INDEX(Réttabanki!Q:Q,MATCH(F203,Réttabanki!A:A,0)),IFERROR(INDEX(Réttabanki!Q:Q,MATCH(F203,Réttabanki!B:B,0)),"")))</f>
        <v/>
      </c>
      <c r="U203" s="78"/>
      <c r="V203" s="78"/>
      <c r="W203" s="78"/>
      <c r="X203" s="78"/>
      <c r="Y203" s="78"/>
      <c r="Z203" s="78"/>
      <c r="AA203" s="78"/>
    </row>
    <row r="204" spans="1:27">
      <c r="A204" s="282"/>
      <c r="B204" s="283"/>
      <c r="C204" s="283"/>
      <c r="D204" s="284"/>
      <c r="E204" s="284"/>
      <c r="F204" s="284" t="s">
        <v>4032</v>
      </c>
      <c r="G204" s="284"/>
      <c r="H204" s="285"/>
      <c r="I204" s="285"/>
      <c r="J204" s="286">
        <f>SUM(J193:J203)</f>
        <v>794.19999999999993</v>
      </c>
      <c r="K204" s="22"/>
      <c r="L204" s="22"/>
      <c r="M204" s="22"/>
      <c r="N204" s="23"/>
      <c r="O204" s="23"/>
      <c r="P204" s="23"/>
      <c r="Q204" s="23"/>
      <c r="R204" s="23"/>
      <c r="S204" s="23"/>
      <c r="T204" s="81"/>
      <c r="U204" s="78"/>
      <c r="V204" s="78"/>
      <c r="W204" s="78"/>
      <c r="X204" s="78"/>
      <c r="Y204" s="78"/>
      <c r="Z204" s="78"/>
      <c r="AA204" s="78"/>
    </row>
    <row r="205" spans="1:27">
      <c r="A205" s="282"/>
      <c r="B205" s="283"/>
      <c r="C205" s="283"/>
      <c r="D205" s="284"/>
      <c r="E205" s="284"/>
      <c r="F205" s="284" t="s">
        <v>4033</v>
      </c>
      <c r="G205" s="284"/>
      <c r="H205" s="285"/>
      <c r="I205" s="285"/>
      <c r="J205" s="286">
        <f>SUM(J193:J203)</f>
        <v>794.19999999999993</v>
      </c>
      <c r="K205" s="22"/>
      <c r="L205" s="22"/>
      <c r="M205" s="22"/>
      <c r="N205" s="23"/>
      <c r="O205" s="23"/>
      <c r="P205" s="23"/>
      <c r="Q205" s="23"/>
      <c r="R205" s="23"/>
      <c r="S205" s="23"/>
      <c r="T205" s="81"/>
      <c r="U205" s="78"/>
      <c r="V205" s="78"/>
      <c r="W205" s="78"/>
      <c r="X205" s="78"/>
      <c r="Y205" s="78"/>
      <c r="Z205" s="78"/>
      <c r="AA205" s="78"/>
    </row>
    <row r="206" spans="1:27" ht="78">
      <c r="A206" s="32">
        <v>46248</v>
      </c>
      <c r="B206" s="33" t="s">
        <v>1994</v>
      </c>
      <c r="C206" s="33">
        <v>33</v>
      </c>
      <c r="D206" s="34" t="s">
        <v>1892</v>
      </c>
      <c r="E206" s="34" t="s">
        <v>1894</v>
      </c>
      <c r="F206" s="34"/>
      <c r="G206" s="34" t="s">
        <v>2069</v>
      </c>
      <c r="H206" s="35"/>
      <c r="I206" s="35"/>
      <c r="J206" s="259" t="str">
        <f>IF($F206="","",IFERROR(IFERROR(INDEX(Réttabanki!$U:$U,MATCH($F206,Réttabanki!$A:$A,0)),INDEX(Vöruskrá!$R:$R,MATCH($F206,Vöruskrá!$B:$B,0)))*($H206+IF($I206="",$H206*(1+$AB$7),$I206))/2/1000,""))</f>
        <v/>
      </c>
      <c r="K206" s="22" t="s">
        <v>2070</v>
      </c>
      <c r="L206" s="22" t="s">
        <v>2071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5">
      <c r="A207" s="32"/>
      <c r="B207" s="33" t="s">
        <v>1994</v>
      </c>
      <c r="C207" s="33">
        <v>33</v>
      </c>
      <c r="D207" s="34" t="s">
        <v>1892</v>
      </c>
      <c r="E207" s="34" t="s">
        <v>1894</v>
      </c>
      <c r="F207" s="34" t="s">
        <v>1253</v>
      </c>
      <c r="G207" s="34" t="s">
        <v>1253</v>
      </c>
      <c r="H207" s="35">
        <v>120</v>
      </c>
      <c r="I207" s="35"/>
      <c r="J207" s="259">
        <f>IF($F207="","",IFERROR(IFERROR(INDEX(Réttabanki!$U:$U,MATCH($F207,Réttabanki!$A:$A,0)),INDEX(Vöruskrá!$R:$R,MATCH($F207,Vöruskrá!$B:$B,0)))*($H207+IF($I207="",$H207*(1+$AB$7),$I207))/2/1000,""))</f>
        <v>249.48</v>
      </c>
      <c r="K207" s="22" t="s">
        <v>1254</v>
      </c>
      <c r="L207" s="22" t="s">
        <v>1000</v>
      </c>
      <c r="M207" s="22"/>
      <c r="N207" s="23">
        <v>144</v>
      </c>
      <c r="O207" s="23">
        <v>7.8</v>
      </c>
      <c r="P207" s="23">
        <v>3.7</v>
      </c>
      <c r="Q207" s="23">
        <v>6.7</v>
      </c>
      <c r="R207" s="23">
        <v>11.2</v>
      </c>
      <c r="S207" s="23">
        <v>0.2</v>
      </c>
      <c r="T207" s="81" t="str">
        <f>IF(F207="","",IFERROR(INDEX(Réttabanki!Q:Q,MATCH(F207,Réttabanki!A:A,0)),IFERROR(INDEX(Réttabanki!Q:Q,MATCH(F207,Réttabanki!B:B,0)),"")))</f>
        <v/>
      </c>
      <c r="U207" s="78"/>
      <c r="V207" s="78"/>
      <c r="W207" s="78"/>
      <c r="X207" s="78"/>
      <c r="Y207" s="78"/>
      <c r="Z207" s="78"/>
      <c r="AA207" s="78"/>
    </row>
    <row r="208" spans="1:27">
      <c r="A208" s="32"/>
      <c r="B208" s="33" t="s">
        <v>1994</v>
      </c>
      <c r="C208" s="33">
        <v>33</v>
      </c>
      <c r="D208" s="34" t="s">
        <v>1892</v>
      </c>
      <c r="E208" s="34" t="s">
        <v>1894</v>
      </c>
      <c r="F208" s="34" t="s">
        <v>1256</v>
      </c>
      <c r="G208" s="34" t="s">
        <v>911</v>
      </c>
      <c r="H208" s="35">
        <v>150</v>
      </c>
      <c r="I208" s="35"/>
      <c r="J208" s="259">
        <f>IF($F208="","",IFERROR(IFERROR(INDEX(Réttabanki!$U:$U,MATCH($F208,Réttabanki!$A:$A,0)),INDEX(Vöruskrá!$R:$R,MATCH($F208,Vöruskrá!$B:$B,0)))*($H208+IF($I208="",$H208*(1+$AB$7),$I208))/2/1000,""))</f>
        <v>99</v>
      </c>
      <c r="K208" s="22" t="s">
        <v>914</v>
      </c>
      <c r="L208" s="22" t="s">
        <v>31</v>
      </c>
      <c r="M208" s="22" t="s">
        <v>915</v>
      </c>
      <c r="N208" s="23">
        <v>219</v>
      </c>
      <c r="O208" s="23">
        <v>0.9</v>
      </c>
      <c r="P208" s="23">
        <v>0.2</v>
      </c>
      <c r="Q208" s="23">
        <v>45.6</v>
      </c>
      <c r="R208" s="23">
        <v>7.5</v>
      </c>
      <c r="S208" s="23">
        <v>0</v>
      </c>
      <c r="T208" s="80" t="str">
        <f>IF(F208="","",IFERROR(INDEX(Réttabanki!Q:Q,MATCH(F208,Réttabanki!A:A,0)),IFERROR(INDEX(Réttabanki!Q:Q,MATCH(F208,Réttabanki!B:B,0)),"")))</f>
        <v/>
      </c>
      <c r="U208" s="79"/>
      <c r="V208" s="79"/>
      <c r="W208" s="79"/>
      <c r="X208" s="79"/>
      <c r="Y208" s="79"/>
      <c r="Z208" s="79"/>
      <c r="AA208" s="79"/>
    </row>
    <row r="209" spans="1:27" ht="52">
      <c r="A209" s="32"/>
      <c r="B209" s="33" t="s">
        <v>1994</v>
      </c>
      <c r="C209" s="33">
        <v>33</v>
      </c>
      <c r="D209" s="34" t="s">
        <v>1892</v>
      </c>
      <c r="E209" s="34" t="s">
        <v>1913</v>
      </c>
      <c r="F209" s="34"/>
      <c r="G209" s="34" t="s">
        <v>2072</v>
      </c>
      <c r="H209" s="35"/>
      <c r="I209" s="35"/>
      <c r="J209" s="259" t="str">
        <f>IF($F209="","",IFERROR(IFERROR(INDEX(Réttabanki!$U:$U,MATCH($F209,Réttabanki!$A:$A,0)),INDEX(Vöruskrá!$R:$R,MATCH($F209,Vöruskrá!$B:$B,0)))*($H209+IF($I209="",$H209*(1+$AB$7),$I209))/2/1000,""))</f>
        <v/>
      </c>
      <c r="K209" s="22" t="s">
        <v>2073</v>
      </c>
      <c r="L209" s="22" t="s">
        <v>2071</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39">
      <c r="A210" s="32"/>
      <c r="B210" s="33" t="s">
        <v>1994</v>
      </c>
      <c r="C210" s="33">
        <v>33</v>
      </c>
      <c r="D210" s="34" t="s">
        <v>1892</v>
      </c>
      <c r="E210" s="34" t="s">
        <v>1913</v>
      </c>
      <c r="F210" s="34" t="s">
        <v>997</v>
      </c>
      <c r="G210" s="34" t="s">
        <v>997</v>
      </c>
      <c r="H210" s="35">
        <v>120</v>
      </c>
      <c r="I210" s="35"/>
      <c r="J210" s="259">
        <f>IF($F210="","",IFERROR(IFERROR(INDEX(Réttabanki!$U:$U,MATCH($F210,Réttabanki!$A:$A,0)),INDEX(Vöruskrá!$R:$R,MATCH($F210,Vöruskrá!$B:$B,0)))*($H210+IF($I210="",$H210*(1+$AB$7),$I210))/2/1000,""))</f>
        <v>46.2</v>
      </c>
      <c r="K210" s="22" t="s">
        <v>999</v>
      </c>
      <c r="L210" s="22" t="s">
        <v>1000</v>
      </c>
      <c r="M210" s="22"/>
      <c r="N210" s="23">
        <v>135.6</v>
      </c>
      <c r="O210" s="23">
        <v>10.199999999999999</v>
      </c>
      <c r="P210" s="23">
        <v>6.2</v>
      </c>
      <c r="Q210" s="23">
        <v>10.3</v>
      </c>
      <c r="R210" s="23">
        <v>3</v>
      </c>
      <c r="S210" s="23">
        <v>1.3</v>
      </c>
      <c r="T210" s="80" t="str">
        <f>IF(F210="","",IFERROR(INDEX(Réttabanki!Q:Q,MATCH(F210,Réttabanki!A:A,0)),IFERROR(INDEX(Réttabanki!Q:Q,MATCH(F210,Réttabanki!B:B,0)),"")))</f>
        <v/>
      </c>
      <c r="U210" s="79"/>
      <c r="V210" s="79"/>
      <c r="W210" s="79"/>
      <c r="X210" s="79"/>
      <c r="Y210" s="79"/>
      <c r="Z210" s="79"/>
      <c r="AA210" s="79"/>
    </row>
    <row r="211" spans="1:27">
      <c r="A211" s="32"/>
      <c r="B211" s="33" t="s">
        <v>1994</v>
      </c>
      <c r="C211" s="33">
        <v>33</v>
      </c>
      <c r="D211" s="34" t="s">
        <v>1892</v>
      </c>
      <c r="E211" s="34" t="s">
        <v>1913</v>
      </c>
      <c r="F211" s="34" t="s">
        <v>1256</v>
      </c>
      <c r="G211" s="34" t="s">
        <v>911</v>
      </c>
      <c r="H211" s="35">
        <v>150</v>
      </c>
      <c r="I211" s="35"/>
      <c r="J211" s="259">
        <f>IF($F211="","",IFERROR(IFERROR(INDEX(Réttabanki!$U:$U,MATCH($F211,Réttabanki!$A:$A,0)),INDEX(Vöruskrá!$R:$R,MATCH($F211,Vöruskrá!$B:$B,0)))*($H211+IF($I211="",$H211*(1+$AB$7),$I211))/2/1000,""))</f>
        <v>99</v>
      </c>
      <c r="K211" s="22" t="s">
        <v>914</v>
      </c>
      <c r="L211" s="22" t="s">
        <v>31</v>
      </c>
      <c r="M211" s="22" t="s">
        <v>915</v>
      </c>
      <c r="N211" s="23">
        <v>219</v>
      </c>
      <c r="O211" s="23">
        <v>0.9</v>
      </c>
      <c r="P211" s="23">
        <v>0.2</v>
      </c>
      <c r="Q211" s="23">
        <v>45.6</v>
      </c>
      <c r="R211" s="23">
        <v>7.5</v>
      </c>
      <c r="S211" s="23">
        <v>0</v>
      </c>
      <c r="T211" s="81" t="str">
        <f>IF(F211="","",IFERROR(INDEX(Réttabanki!Q:Q,MATCH(F211,Réttabanki!A:A,0)),IFERROR(INDEX(Réttabanki!Q:Q,MATCH(F211,Réttabanki!B:B,0)),"")))</f>
        <v/>
      </c>
      <c r="U211" s="78"/>
      <c r="V211" s="78"/>
      <c r="W211" s="78"/>
      <c r="X211" s="78"/>
      <c r="Y211" s="78"/>
      <c r="Z211" s="78"/>
      <c r="AA211" s="78"/>
    </row>
    <row r="212" spans="1:27">
      <c r="A212" s="32"/>
      <c r="B212" s="33" t="s">
        <v>1994</v>
      </c>
      <c r="C212" s="33">
        <v>33</v>
      </c>
      <c r="D212" s="34" t="s">
        <v>1892</v>
      </c>
      <c r="E212" s="34" t="s">
        <v>1920</v>
      </c>
      <c r="F212" s="34"/>
      <c r="G212" s="34"/>
      <c r="H212" s="35"/>
      <c r="I212" s="35"/>
      <c r="J212" s="259" t="str">
        <f>IF($F212="","",IFERROR(IFERROR(INDEX(Réttabanki!$U:$U,MATCH($F212,Réttabanki!$A:$A,0)),INDEX(Vöruskrá!$R:$R,MATCH($F212,Vöruskrá!$B:$B,0)))*($H212+IF($I212="",$H212*(1+$AB$7),$I212))/2/1000,""))</f>
        <v/>
      </c>
      <c r="K212" s="22"/>
      <c r="L212" s="22" t="s">
        <v>134</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52">
      <c r="A213" s="32"/>
      <c r="B213" s="33" t="s">
        <v>1994</v>
      </c>
      <c r="C213" s="33">
        <v>33</v>
      </c>
      <c r="D213" s="34" t="s">
        <v>1892</v>
      </c>
      <c r="E213" s="34" t="s">
        <v>1924</v>
      </c>
      <c r="F213" s="34"/>
      <c r="G213" s="34" t="s">
        <v>2074</v>
      </c>
      <c r="H213" s="35"/>
      <c r="I213" s="35"/>
      <c r="J213" s="259" t="str">
        <f>IF($F213="","",IFERROR(IFERROR(INDEX(Réttabanki!$U:$U,MATCH($F213,Réttabanki!$A:$A,0)),INDEX(Vöruskrá!$R:$R,MATCH($F213,Vöruskrá!$B:$B,0)))*($H213+IF($I213="",$H213*(1+$AB$7),$I213))/2/1000,""))</f>
        <v/>
      </c>
      <c r="K213" s="22" t="s">
        <v>2075</v>
      </c>
      <c r="L213" s="22" t="s">
        <v>38</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1994</v>
      </c>
      <c r="C214" s="33">
        <v>33</v>
      </c>
      <c r="D214" s="34" t="s">
        <v>1892</v>
      </c>
      <c r="E214" s="34" t="s">
        <v>1924</v>
      </c>
      <c r="F214" s="34" t="s">
        <v>36</v>
      </c>
      <c r="G214" s="34" t="s">
        <v>36</v>
      </c>
      <c r="H214" s="35">
        <v>40</v>
      </c>
      <c r="I214" s="35"/>
      <c r="J214" s="259">
        <f>IF($F214="","",IFERROR(IFERROR(INDEX(Réttabanki!$U:$U,MATCH($F214,Réttabanki!$A:$A,0)),INDEX(Vöruskrá!$R:$R,MATCH($F214,Vöruskrá!$B:$B,0)))*($H214+IF($I214="",$H214*(1+$AB$7),$I214))/2/1000,""))</f>
        <v>26.4</v>
      </c>
      <c r="K214" s="22" t="s">
        <v>37</v>
      </c>
      <c r="L214" s="22" t="s">
        <v>38</v>
      </c>
      <c r="M214" s="22" t="s">
        <v>39</v>
      </c>
      <c r="N214" s="23">
        <v>124.4</v>
      </c>
      <c r="O214" s="23">
        <v>4.3</v>
      </c>
      <c r="P214" s="23">
        <v>0.5</v>
      </c>
      <c r="Q214" s="23">
        <v>16.100000000000001</v>
      </c>
      <c r="R214" s="23">
        <v>4.2</v>
      </c>
      <c r="S214" s="23">
        <v>0.4</v>
      </c>
      <c r="T214" s="80" t="str">
        <f>IF(F214="","",IFERROR(INDEX(Réttabanki!Q:Q,MATCH(F214,Réttabanki!A:A,0)),IFERROR(INDEX(Réttabanki!Q:Q,MATCH(F214,Réttabanki!B:B,0)),"")))</f>
        <v/>
      </c>
      <c r="U214" s="79"/>
      <c r="V214" s="79"/>
      <c r="W214" s="79"/>
      <c r="X214" s="79"/>
      <c r="Y214" s="79"/>
      <c r="Z214" s="79"/>
      <c r="AA214" s="79"/>
    </row>
    <row r="215" spans="1:27">
      <c r="A215" s="32"/>
      <c r="B215" s="33" t="s">
        <v>1994</v>
      </c>
      <c r="C215" s="33">
        <v>33</v>
      </c>
      <c r="D215" s="34" t="s">
        <v>1892</v>
      </c>
      <c r="E215" s="34" t="s">
        <v>1924</v>
      </c>
      <c r="F215" s="34" t="s">
        <v>176</v>
      </c>
      <c r="G215" s="34" t="s">
        <v>176</v>
      </c>
      <c r="H215" s="35">
        <v>20</v>
      </c>
      <c r="I215" s="35"/>
      <c r="J215" s="259">
        <f>IF($F215="","",IFERROR(IFERROR(INDEX(Réttabanki!$U:$U,MATCH($F215,Réttabanki!$A:$A,0)),INDEX(Vöruskrá!$R:$R,MATCH($F215,Vöruskrá!$B:$B,0)))*($H215+IF($I215="",$H215*(1+$AB$7),$I215))/2/1000,""))</f>
        <v>39.6</v>
      </c>
      <c r="K215" s="22" t="s">
        <v>178</v>
      </c>
      <c r="L215" s="22"/>
      <c r="M215" s="22"/>
      <c r="N215" s="23">
        <v>52.8</v>
      </c>
      <c r="O215" s="23">
        <v>4.8</v>
      </c>
      <c r="P215" s="23">
        <v>2.4</v>
      </c>
      <c r="Q215" s="23">
        <v>0.2</v>
      </c>
      <c r="R215" s="23">
        <v>2.2000000000000002</v>
      </c>
      <c r="S215" s="23">
        <v>0.4</v>
      </c>
      <c r="T215" s="81" t="str">
        <f>IF(F215="","",IFERROR(INDEX(Réttabanki!Q:Q,MATCH(F215,Réttabanki!A:A,0)),IFERROR(INDEX(Réttabanki!Q:Q,MATCH(F215,Réttabanki!B:B,0)),"")))</f>
        <v/>
      </c>
      <c r="U215" s="78"/>
      <c r="V215" s="78"/>
      <c r="W215" s="78"/>
      <c r="X215" s="78"/>
      <c r="Y215" s="78"/>
      <c r="Z215" s="78"/>
      <c r="AA215" s="78"/>
    </row>
    <row r="216" spans="1:27">
      <c r="A216" s="282"/>
      <c r="B216" s="283"/>
      <c r="C216" s="283"/>
      <c r="D216" s="284"/>
      <c r="E216" s="284"/>
      <c r="F216" s="284" t="s">
        <v>4032</v>
      </c>
      <c r="G216" s="284"/>
      <c r="H216" s="285"/>
      <c r="I216" s="285"/>
      <c r="J216" s="286">
        <f>SUM(J206:J215)</f>
        <v>559.68000000000006</v>
      </c>
      <c r="K216" s="22"/>
      <c r="L216" s="22"/>
      <c r="M216" s="22"/>
      <c r="N216" s="23"/>
      <c r="O216" s="23"/>
      <c r="P216" s="23"/>
      <c r="Q216" s="23"/>
      <c r="R216" s="23"/>
      <c r="S216" s="23"/>
      <c r="T216" s="81"/>
      <c r="U216" s="78"/>
      <c r="V216" s="78"/>
      <c r="W216" s="78"/>
      <c r="X216" s="78"/>
      <c r="Y216" s="78"/>
      <c r="Z216" s="78"/>
      <c r="AA216" s="78"/>
    </row>
    <row r="217" spans="1:27">
      <c r="A217" s="282"/>
      <c r="B217" s="283"/>
      <c r="C217" s="283"/>
      <c r="D217" s="284"/>
      <c r="E217" s="284"/>
      <c r="F217" s="284" t="s">
        <v>4033</v>
      </c>
      <c r="G217" s="284"/>
      <c r="H217" s="285"/>
      <c r="I217" s="285"/>
      <c r="J217" s="286">
        <f>SUM(J206:J215)</f>
        <v>559.68000000000006</v>
      </c>
      <c r="K217" s="22"/>
      <c r="L217" s="22"/>
      <c r="M217" s="22"/>
      <c r="N217" s="23"/>
      <c r="O217" s="23"/>
      <c r="P217" s="23"/>
      <c r="Q217" s="23"/>
      <c r="R217" s="23"/>
      <c r="S217" s="23"/>
      <c r="T217" s="81"/>
      <c r="U217" s="78"/>
      <c r="V217" s="78"/>
      <c r="W217" s="78"/>
      <c r="X217" s="78"/>
      <c r="Y217" s="78"/>
      <c r="Z217" s="78"/>
      <c r="AA217" s="78"/>
    </row>
    <row r="218" spans="1:27">
      <c r="A218" s="32">
        <v>46251</v>
      </c>
      <c r="B218" s="33" t="s">
        <v>1994</v>
      </c>
      <c r="C218" s="33">
        <v>33</v>
      </c>
      <c r="D218" s="34" t="s">
        <v>1896</v>
      </c>
      <c r="E218" s="34" t="s">
        <v>1894</v>
      </c>
      <c r="F218" s="34"/>
      <c r="G218" s="34" t="s">
        <v>3991</v>
      </c>
      <c r="H218" s="35"/>
      <c r="I218" s="35"/>
      <c r="J218" s="259" t="str">
        <f>IF($F218="","",IFERROR(IFERROR(INDEX(Réttabanki!$U:$U,MATCH($F218,Réttabanki!$A:$A,0)),INDEX(Vöruskrá!$R:$R,MATCH($F218,Vöruskrá!$B:$B,0)))*($H218+IF($I218="",$H218*(1+$AB$7),$I218))/2/1000,""))</f>
        <v/>
      </c>
      <c r="K218" s="22"/>
      <c r="L218" s="22" t="s">
        <v>134</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69">
      <c r="A219" s="32"/>
      <c r="B219" s="33" t="s">
        <v>1994</v>
      </c>
      <c r="C219" s="33">
        <v>33</v>
      </c>
      <c r="D219" s="34" t="s">
        <v>1867</v>
      </c>
      <c r="E219" s="34" t="s">
        <v>1894</v>
      </c>
      <c r="F219" s="34"/>
      <c r="G219" s="34" t="s">
        <v>3998</v>
      </c>
      <c r="H219" s="35"/>
      <c r="I219" s="35"/>
      <c r="J219" s="259"/>
      <c r="K219" s="22" t="s">
        <v>4002</v>
      </c>
      <c r="L219" s="22" t="s">
        <v>1598</v>
      </c>
      <c r="M219" s="22"/>
      <c r="N219" s="23"/>
      <c r="O219" s="23"/>
      <c r="P219" s="23"/>
      <c r="Q219" s="23"/>
      <c r="R219" s="23"/>
      <c r="S219" s="23"/>
      <c r="T219" s="80"/>
      <c r="U219" s="78"/>
      <c r="V219" s="78"/>
      <c r="W219" s="78"/>
      <c r="X219" s="78"/>
      <c r="Y219" s="78"/>
      <c r="Z219" s="78"/>
      <c r="AA219" s="78"/>
    </row>
    <row r="220" spans="1:27" ht="66.75" customHeight="1">
      <c r="A220" s="32"/>
      <c r="B220" s="33" t="s">
        <v>1994</v>
      </c>
      <c r="C220" s="33">
        <v>33</v>
      </c>
      <c r="D220" s="34" t="s">
        <v>1896</v>
      </c>
      <c r="E220" s="34" t="s">
        <v>1894</v>
      </c>
      <c r="F220" s="34" t="s">
        <v>1596</v>
      </c>
      <c r="G220" s="34" t="s">
        <v>3995</v>
      </c>
      <c r="H220" s="35"/>
      <c r="I220" s="35">
        <v>180</v>
      </c>
      <c r="J220" s="259">
        <f>IF($F220="","",IFERROR(IFERROR(INDEX(Réttabanki!$U:$U,MATCH($F220,Réttabanki!$A:$A,0)),INDEX(Vöruskrá!$R:$R,MATCH($F220,Vöruskrá!$B:$B,0)))*($H220+IF($I220="",$H220*(1+$AB$7),$I220))/2/1000,""))</f>
        <v>136.62288000000001</v>
      </c>
      <c r="K220" s="22" t="s">
        <v>1597</v>
      </c>
      <c r="L220" s="22" t="s">
        <v>1598</v>
      </c>
      <c r="M220" s="22"/>
      <c r="N220" s="23"/>
      <c r="O220" s="23"/>
      <c r="P220" s="23"/>
      <c r="Q220" s="23"/>
      <c r="R220" s="23"/>
      <c r="S220" s="23"/>
      <c r="T220" s="81" t="str">
        <f>IF(F220="","",IFERROR(INDEX(Réttabanki!Q:Q,MATCH(F220,Réttabanki!A:A,0)),IFERROR(INDEX(Réttabanki!Q:Q,MATCH(F220,Réttabanki!B:B,0)),"")))</f>
        <v>1. Eldið kjúkling í tikka masala sósu með kókosmjólk við meðalhita í 20-25 mín.
2. Hrærið mangó-jógúrtsósu og berið fram með.
Meðlæti sér: hrísgrjón og naan brauð.</v>
      </c>
      <c r="U220" s="79"/>
      <c r="V220" s="79"/>
      <c r="W220" s="79"/>
      <c r="X220" s="79"/>
      <c r="Y220" s="79"/>
      <c r="Z220" s="79"/>
      <c r="AA220" s="79"/>
    </row>
    <row r="221" spans="1:27" ht="104">
      <c r="A221" s="32"/>
      <c r="B221" s="33" t="s">
        <v>1994</v>
      </c>
      <c r="C221" s="33">
        <v>33</v>
      </c>
      <c r="D221" s="34" t="s">
        <v>1892</v>
      </c>
      <c r="E221" s="34" t="s">
        <v>1894</v>
      </c>
      <c r="F221" s="34" t="s">
        <v>994</v>
      </c>
      <c r="G221" s="34" t="s">
        <v>3995</v>
      </c>
      <c r="H221" s="35">
        <v>160</v>
      </c>
      <c r="I221" s="35"/>
      <c r="J221" s="259">
        <f>IF($F221="","",IFERROR(IFERROR(INDEX(Réttabanki!$U:$U,MATCH($F221,Réttabanki!$A:$A,0)),INDEX(Vöruskrá!$R:$R,MATCH($F221,Vöruskrá!$B:$B,0)))*($H221+IF($I221="",$H221*(1+$AB$7),$I221))/2/1000,""))</f>
        <v>211.2</v>
      </c>
      <c r="K221" s="22" t="s">
        <v>995</v>
      </c>
      <c r="L221" s="22" t="s">
        <v>148</v>
      </c>
      <c r="M221" s="22"/>
      <c r="N221" s="23">
        <v>235.2</v>
      </c>
      <c r="O221" s="23">
        <v>15.4</v>
      </c>
      <c r="P221" s="23">
        <v>4.8</v>
      </c>
      <c r="Q221" s="23">
        <v>8.1999999999999993</v>
      </c>
      <c r="R221" s="23">
        <v>16.5</v>
      </c>
      <c r="S221" s="23">
        <v>2.2000000000000002</v>
      </c>
      <c r="T221" s="80" t="str">
        <f>IF(F221="","",IFERROR(INDEX(Réttabanki!Q:Q,MATCH(F221,Réttabanki!A:A,0)),IFERROR(INDEX(Réttabanki!Q:Q,MATCH(F221,Réttabanki!B:B,0)),"")))</f>
        <v/>
      </c>
      <c r="U221" s="78"/>
      <c r="V221" s="78"/>
      <c r="W221" s="78"/>
      <c r="X221" s="78"/>
      <c r="Y221" s="78"/>
      <c r="Z221" s="78"/>
      <c r="AA221" s="78"/>
    </row>
    <row r="222" spans="1:27">
      <c r="A222" s="32"/>
      <c r="B222" s="33" t="s">
        <v>1994</v>
      </c>
      <c r="C222" s="33">
        <v>33</v>
      </c>
      <c r="D222" s="34" t="s">
        <v>1867</v>
      </c>
      <c r="E222" s="34" t="s">
        <v>1894</v>
      </c>
      <c r="F222" s="34" t="s">
        <v>347</v>
      </c>
      <c r="G222" s="34" t="s">
        <v>1898</v>
      </c>
      <c r="H222" s="35">
        <v>80</v>
      </c>
      <c r="I222" s="35">
        <v>100</v>
      </c>
      <c r="J222" s="259">
        <f>IF($F222="","",IFERROR(IFERROR(INDEX(Réttabanki!$U:$U,MATCH($F222,Réttabanki!$A:$A,0)),INDEX(Vöruskrá!$R:$R,MATCH($F222,Vöruskrá!$B:$B,0)))*($H222+IF($I222="",$H222*(1+$AB$7),$I222))/2/1000,""))</f>
        <v>31.5</v>
      </c>
      <c r="K222" s="22" t="s">
        <v>344</v>
      </c>
      <c r="L222" s="22" t="s">
        <v>134</v>
      </c>
      <c r="M222" s="22"/>
      <c r="N222" s="23">
        <v>104</v>
      </c>
      <c r="O222" s="23">
        <v>0.2</v>
      </c>
      <c r="P222" s="23">
        <v>0.1</v>
      </c>
      <c r="Q222" s="23">
        <v>22.9</v>
      </c>
      <c r="R222" s="23">
        <v>2.2000000000000002</v>
      </c>
      <c r="S222" s="23">
        <v>0</v>
      </c>
      <c r="T222" s="81" t="str">
        <f>IF(F222="","",IFERROR(INDEX(Réttabanki!Q:Q,MATCH(F222,Réttabanki!A:A,0)),IFERROR(INDEX(Réttabanki!Q:Q,MATCH(F222,Réttabanki!B:B,0)),"")))</f>
        <v/>
      </c>
      <c r="U222" s="79"/>
      <c r="V222" s="79"/>
      <c r="W222" s="79"/>
      <c r="X222" s="79"/>
      <c r="Y222" s="79"/>
      <c r="Z222" s="79"/>
      <c r="AA222" s="79"/>
    </row>
    <row r="223" spans="1:27" ht="156">
      <c r="A223" s="32"/>
      <c r="B223" s="33" t="s">
        <v>1994</v>
      </c>
      <c r="C223" s="33">
        <v>33</v>
      </c>
      <c r="D223" s="34" t="s">
        <v>1867</v>
      </c>
      <c r="E223" s="34" t="s">
        <v>1913</v>
      </c>
      <c r="F223" s="34"/>
      <c r="G223" s="34" t="s">
        <v>3999</v>
      </c>
      <c r="H223" s="35"/>
      <c r="I223" s="35"/>
      <c r="J223" s="259"/>
      <c r="K223" s="22" t="s">
        <v>4003</v>
      </c>
      <c r="L223" s="22" t="s">
        <v>31</v>
      </c>
      <c r="M223" s="22"/>
      <c r="N223" s="23"/>
      <c r="O223" s="23"/>
      <c r="P223" s="23"/>
      <c r="Q223" s="23"/>
      <c r="R223" s="23"/>
      <c r="S223" s="23"/>
      <c r="T223" s="81"/>
      <c r="U223" s="78"/>
      <c r="V223" s="78"/>
      <c r="W223" s="78"/>
      <c r="X223" s="78"/>
      <c r="Y223" s="78"/>
      <c r="Z223" s="78"/>
      <c r="AA223" s="78"/>
    </row>
    <row r="224" spans="1:27" ht="78">
      <c r="A224" s="32"/>
      <c r="B224" s="33" t="s">
        <v>1994</v>
      </c>
      <c r="C224" s="33">
        <v>33</v>
      </c>
      <c r="D224" s="34" t="s">
        <v>1867</v>
      </c>
      <c r="E224" s="34" t="s">
        <v>1913</v>
      </c>
      <c r="F224" s="34" t="s">
        <v>1433</v>
      </c>
      <c r="G224" s="34" t="s">
        <v>1339</v>
      </c>
      <c r="H224" s="35">
        <v>160</v>
      </c>
      <c r="I224" s="35">
        <v>180</v>
      </c>
      <c r="J224" s="259">
        <f>IF($F224="","",IFERROR(IFERROR(INDEX(Réttabanki!$U:$U,MATCH($F224,Réttabanki!$A:$A,0)),INDEX(Vöruskrá!$R:$R,MATCH($F224,Vöruskrá!$B:$B,0)))*($H224+IF($I224="",$H224*(1+$AB$7),$I224))/2/1000,""))</f>
        <v>204</v>
      </c>
      <c r="K224" s="22" t="s">
        <v>1435</v>
      </c>
      <c r="L224" s="22"/>
      <c r="M224" s="22" t="s">
        <v>570</v>
      </c>
      <c r="N224" s="23">
        <v>222.4</v>
      </c>
      <c r="O224" s="23">
        <v>7.8</v>
      </c>
      <c r="P224" s="23">
        <v>2.7</v>
      </c>
      <c r="Q224" s="23">
        <v>21.9</v>
      </c>
      <c r="R224" s="23">
        <v>13.3</v>
      </c>
      <c r="S224" s="23">
        <v>1.1000000000000001</v>
      </c>
      <c r="T224" s="80" t="str">
        <f>IF(F224="","",IFERROR(INDEX(Réttabanki!Q:Q,MATCH(F224,Réttabanki!A:A,0)),IFERROR(INDEX(Réttabanki!Q:Q,MATCH(F224,Réttabanki!B:B,0)),"")))</f>
        <v/>
      </c>
      <c r="U224" s="79"/>
      <c r="V224" s="79"/>
      <c r="W224" s="79"/>
      <c r="X224" s="79"/>
      <c r="Y224" s="79"/>
      <c r="Z224" s="79"/>
      <c r="AA224" s="79"/>
    </row>
    <row r="225" spans="1:27">
      <c r="A225" s="32"/>
      <c r="B225" s="33" t="s">
        <v>1994</v>
      </c>
      <c r="C225" s="33">
        <v>33</v>
      </c>
      <c r="D225" s="34" t="s">
        <v>1867</v>
      </c>
      <c r="E225" s="34" t="s">
        <v>1913</v>
      </c>
      <c r="F225" s="34" t="s">
        <v>347</v>
      </c>
      <c r="G225" s="34" t="s">
        <v>1898</v>
      </c>
      <c r="H225" s="35">
        <v>80</v>
      </c>
      <c r="I225" s="35">
        <v>100</v>
      </c>
      <c r="J225" s="259">
        <f>IF($F225="","",IFERROR(IFERROR(INDEX(Réttabanki!$U:$U,MATCH($F225,Réttabanki!$A:$A,0)),INDEX(Vöruskrá!$R:$R,MATCH($F225,Vöruskrá!$B:$B,0)))*($H225+IF($I225="",$H225*(1+$AB$7),$I225))/2/1000,""))</f>
        <v>31.5</v>
      </c>
      <c r="K225" s="22" t="s">
        <v>344</v>
      </c>
      <c r="L225" s="22" t="s">
        <v>134</v>
      </c>
      <c r="M225" s="22"/>
      <c r="N225" s="23">
        <v>104</v>
      </c>
      <c r="O225" s="23">
        <v>0.2</v>
      </c>
      <c r="P225" s="23">
        <v>0.1</v>
      </c>
      <c r="Q225" s="23">
        <v>22.9</v>
      </c>
      <c r="R225" s="23">
        <v>2.2000000000000002</v>
      </c>
      <c r="S225" s="23">
        <v>0</v>
      </c>
      <c r="T225" s="81" t="str">
        <f>IF(F225="","",IFERROR(INDEX(Réttabanki!Q:Q,MATCH(F225,Réttabanki!A:A,0)),IFERROR(INDEX(Réttabanki!Q:Q,MATCH(F225,Réttabanki!B:B,0)),"")))</f>
        <v/>
      </c>
      <c r="U225" s="78"/>
      <c r="V225" s="78"/>
      <c r="W225" s="78"/>
      <c r="X225" s="78"/>
      <c r="Y225" s="78"/>
      <c r="Z225" s="78"/>
      <c r="AA225" s="78"/>
    </row>
    <row r="226" spans="1:27" ht="39">
      <c r="A226" s="32"/>
      <c r="B226" s="33" t="s">
        <v>1994</v>
      </c>
      <c r="C226" s="33">
        <v>33</v>
      </c>
      <c r="D226" s="34" t="s">
        <v>1867</v>
      </c>
      <c r="E226" s="34" t="s">
        <v>1894</v>
      </c>
      <c r="F226" s="34" t="s">
        <v>1428</v>
      </c>
      <c r="G226" s="34" t="s">
        <v>1428</v>
      </c>
      <c r="H226" s="35">
        <v>20</v>
      </c>
      <c r="I226" s="35">
        <v>20</v>
      </c>
      <c r="J226" s="259">
        <f>IF($F226="","",IFERROR(IFERROR(INDEX(Réttabanki!$U:$U,MATCH($F226,Réttabanki!$A:$A,0)),INDEX(Vöruskrá!$R:$R,MATCH($F226,Vöruskrá!$B:$B,0)))*($H226+IF($I226="",$H226*(1+$AB$7),$I226))/2/1000,""))</f>
        <v>29.32</v>
      </c>
      <c r="K226" s="22" t="s">
        <v>1430</v>
      </c>
      <c r="L226" s="22" t="s">
        <v>31</v>
      </c>
      <c r="M226" s="22" t="s">
        <v>1431</v>
      </c>
      <c r="N226" s="23">
        <v>45.1</v>
      </c>
      <c r="O226" s="23">
        <v>0.4</v>
      </c>
      <c r="P226" s="23">
        <v>0.1</v>
      </c>
      <c r="Q226" s="23">
        <v>9.6999999999999993</v>
      </c>
      <c r="R226" s="23">
        <v>1.5</v>
      </c>
      <c r="S226" s="23">
        <v>0</v>
      </c>
      <c r="T226" s="80" t="str">
        <f>IF(F226="","",IFERROR(INDEX(Réttabanki!Q:Q,MATCH(F226,Réttabanki!A:A,0)),IFERROR(INDEX(Réttabanki!Q:Q,MATCH(F226,Réttabanki!B:B,0)),"")))</f>
        <v/>
      </c>
      <c r="U226" s="79"/>
      <c r="V226" s="79"/>
      <c r="W226" s="79"/>
      <c r="X226" s="79"/>
      <c r="Y226" s="79"/>
      <c r="Z226" s="79"/>
      <c r="AA226" s="79"/>
    </row>
    <row r="227" spans="1:27" ht="39">
      <c r="A227" s="32"/>
      <c r="B227" s="33" t="s">
        <v>1994</v>
      </c>
      <c r="C227" s="33">
        <v>33</v>
      </c>
      <c r="D227" s="34" t="s">
        <v>1867</v>
      </c>
      <c r="E227" s="34" t="s">
        <v>1913</v>
      </c>
      <c r="F227" s="34" t="s">
        <v>1428</v>
      </c>
      <c r="G227" s="34" t="s">
        <v>1428</v>
      </c>
      <c r="H227" s="35">
        <v>20</v>
      </c>
      <c r="I227" s="35">
        <v>20</v>
      </c>
      <c r="J227" s="259">
        <f>IF($F227="","",IFERROR(IFERROR(INDEX(Réttabanki!$U:$U,MATCH($F227,Réttabanki!$A:$A,0)),INDEX(Vöruskrá!$R:$R,MATCH($F227,Vöruskrá!$B:$B,0)))*($H227+IF($I227="",$H227*(1+$AB$7),$I227))/2/1000,""))</f>
        <v>29.32</v>
      </c>
      <c r="K227" s="22" t="s">
        <v>1430</v>
      </c>
      <c r="L227" s="22" t="s">
        <v>31</v>
      </c>
      <c r="M227" s="22" t="s">
        <v>1431</v>
      </c>
      <c r="N227" s="23">
        <v>45.1</v>
      </c>
      <c r="O227" s="23">
        <v>0.4</v>
      </c>
      <c r="P227" s="23">
        <v>0.1</v>
      </c>
      <c r="Q227" s="23">
        <v>9.6999999999999993</v>
      </c>
      <c r="R227" s="23">
        <v>1.5</v>
      </c>
      <c r="S227" s="23">
        <v>0</v>
      </c>
      <c r="T227" s="81" t="str">
        <f>IF(F227="","",IFERROR(INDEX(Réttabanki!Q:Q,MATCH(F227,Réttabanki!A:A,0)),IFERROR(INDEX(Réttabanki!Q:Q,MATCH(F227,Réttabanki!B:B,0)),"")))</f>
        <v/>
      </c>
      <c r="U227" s="78"/>
      <c r="V227" s="78"/>
      <c r="W227" s="78"/>
      <c r="X227" s="78"/>
      <c r="Y227" s="78"/>
      <c r="Z227" s="78"/>
      <c r="AA227" s="78"/>
    </row>
    <row r="228" spans="1:27">
      <c r="A228" s="32"/>
      <c r="B228" s="33" t="s">
        <v>1994</v>
      </c>
      <c r="C228" s="33">
        <v>33</v>
      </c>
      <c r="D228" s="34" t="s">
        <v>1896</v>
      </c>
      <c r="E228" s="34" t="s">
        <v>1894</v>
      </c>
      <c r="F228" s="34"/>
      <c r="G228" s="34" t="s">
        <v>3996</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t="s">
        <v>1994</v>
      </c>
      <c r="C229" s="33">
        <v>33</v>
      </c>
      <c r="D229" s="34" t="s">
        <v>1892</v>
      </c>
      <c r="E229" s="34" t="s">
        <v>1920</v>
      </c>
      <c r="F229" s="34"/>
      <c r="G229" s="34"/>
      <c r="H229" s="35"/>
      <c r="I229" s="35"/>
      <c r="J229" s="259" t="str">
        <f>IF($F229="","",IFERROR(IFERROR(INDEX(Réttabanki!$U:$U,MATCH($F229,Réttabanki!$A:$A,0)),INDEX(Vöruskrá!$R:$R,MATCH($F229,Vöruskrá!$B:$B,0)))*($H229+IF($I229="",$H229*(1+$AB$7),$I229))/2/1000,""))</f>
        <v/>
      </c>
      <c r="K229" s="22"/>
      <c r="L229" s="22" t="s">
        <v>134</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t="s">
        <v>1994</v>
      </c>
      <c r="C230" s="33">
        <v>33</v>
      </c>
      <c r="D230" s="34" t="s">
        <v>1896</v>
      </c>
      <c r="E230" s="34" t="s">
        <v>1920</v>
      </c>
      <c r="F230" s="34"/>
      <c r="G230" s="34"/>
      <c r="H230" s="35"/>
      <c r="I230" s="35"/>
      <c r="J230" s="259" t="str">
        <f>IF($F230="","",IFERROR(IFERROR(INDEX(Réttabanki!$U:$U,MATCH($F230,Réttabanki!$A:$A,0)),INDEX(Vöruskrá!$R:$R,MATCH($F230,Vöruskrá!$B:$B,0)))*($H230+IF($I230="",$H230*(1+$AB$7),$I230))/2/1000,""))</f>
        <v/>
      </c>
      <c r="K230" s="22"/>
      <c r="L230" s="22" t="s">
        <v>134</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39">
      <c r="A231" s="32"/>
      <c r="B231" s="33" t="s">
        <v>1994</v>
      </c>
      <c r="C231" s="33">
        <v>33</v>
      </c>
      <c r="D231" s="34" t="s">
        <v>1892</v>
      </c>
      <c r="E231" s="34" t="s">
        <v>1924</v>
      </c>
      <c r="F231" s="34"/>
      <c r="G231" s="34" t="s">
        <v>3997</v>
      </c>
      <c r="H231" s="35"/>
      <c r="I231" s="35"/>
      <c r="J231" s="259" t="str">
        <f>IF($F231="","",IFERROR(IFERROR(INDEX(Réttabanki!$U:$U,MATCH($F231,Réttabanki!$A:$A,0)),INDEX(Vöruskrá!$R:$R,MATCH($F231,Vöruskrá!$B:$B,0)))*($H231+IF($I231="",$H231*(1+$AB$7),$I231))/2/1000,""))</f>
        <v/>
      </c>
      <c r="K231" s="22" t="s">
        <v>4004</v>
      </c>
      <c r="L231" s="22" t="s">
        <v>2015</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39">
      <c r="A232" s="32"/>
      <c r="B232" s="33" t="s">
        <v>1994</v>
      </c>
      <c r="C232" s="33">
        <v>33</v>
      </c>
      <c r="D232" s="34" t="s">
        <v>1892</v>
      </c>
      <c r="E232" s="34" t="s">
        <v>1924</v>
      </c>
      <c r="F232" s="34" t="s">
        <v>388</v>
      </c>
      <c r="G232" s="34" t="s">
        <v>388</v>
      </c>
      <c r="H232" s="35">
        <v>40</v>
      </c>
      <c r="I232" s="35"/>
      <c r="J232" s="259">
        <f>IF($F232="","",IFERROR(IFERROR(INDEX(Réttabanki!$U:$U,MATCH($F232,Réttabanki!$A:$A,0)),INDEX(Vöruskrá!$R:$R,MATCH($F232,Vöruskrá!$B:$B,0)))*($H232+IF($I232="",$H232*(1+$AB$7),$I232))/2/1000,""))</f>
        <v>26.4</v>
      </c>
      <c r="K232" s="22" t="s">
        <v>390</v>
      </c>
      <c r="L232" s="22" t="s">
        <v>391</v>
      </c>
      <c r="M232" s="22"/>
      <c r="N232" s="23">
        <v>118.4</v>
      </c>
      <c r="O232" s="23">
        <v>1.8</v>
      </c>
      <c r="P232" s="23">
        <v>0.2</v>
      </c>
      <c r="Q232" s="23">
        <v>20.8</v>
      </c>
      <c r="R232" s="23">
        <v>3.6</v>
      </c>
      <c r="S232" s="23">
        <v>0.3</v>
      </c>
      <c r="T232" s="80" t="str">
        <f>IF(F232="","",IFERROR(INDEX(Réttabanki!Q:Q,MATCH(F232,Réttabanki!A:A,0)),IFERROR(INDEX(Réttabanki!Q:Q,MATCH(F232,Réttabanki!B:B,0)),"")))</f>
        <v/>
      </c>
      <c r="U232" s="79"/>
      <c r="V232" s="79"/>
      <c r="W232" s="79"/>
      <c r="X232" s="79"/>
      <c r="Y232" s="79"/>
      <c r="Z232" s="79"/>
      <c r="AA232" s="79"/>
    </row>
    <row r="233" spans="1:27">
      <c r="A233" s="32"/>
      <c r="B233" s="33" t="s">
        <v>1994</v>
      </c>
      <c r="C233" s="33">
        <v>33</v>
      </c>
      <c r="D233" s="34" t="s">
        <v>1892</v>
      </c>
      <c r="E233" s="34" t="s">
        <v>1924</v>
      </c>
      <c r="F233" s="34" t="s">
        <v>639</v>
      </c>
      <c r="G233" s="34" t="s">
        <v>639</v>
      </c>
      <c r="H233" s="35">
        <v>20</v>
      </c>
      <c r="I233" s="35"/>
      <c r="J233" s="259">
        <f>IF($F233="","",IFERROR(IFERROR(INDEX(Réttabanki!$U:$U,MATCH($F233,Réttabanki!$A:$A,0)),INDEX(Vöruskrá!$R:$R,MATCH($F233,Vöruskrá!$B:$B,0)))*($H233+IF($I233="",$H233*(1+$AB$7),$I233))/2/1000,""))</f>
        <v>61.6</v>
      </c>
      <c r="K233" s="22" t="s">
        <v>641</v>
      </c>
      <c r="L233" s="22" t="s">
        <v>120</v>
      </c>
      <c r="M233" s="22"/>
      <c r="N233" s="23">
        <v>66</v>
      </c>
      <c r="O233" s="23">
        <v>5.2</v>
      </c>
      <c r="P233" s="23">
        <v>2.8</v>
      </c>
      <c r="Q233" s="23">
        <v>0</v>
      </c>
      <c r="R233" s="23">
        <v>5</v>
      </c>
      <c r="S233" s="23">
        <v>0.3</v>
      </c>
      <c r="T233" s="81" t="str">
        <f>IF(F233="","",IFERROR(INDEX(Réttabanki!Q:Q,MATCH(F233,Réttabanki!A:A,0)),IFERROR(INDEX(Réttabanki!Q:Q,MATCH(F233,Réttabanki!B:B,0)),"")))</f>
        <v/>
      </c>
      <c r="U233" s="78"/>
      <c r="V233" s="78"/>
      <c r="W233" s="78"/>
      <c r="X233" s="78"/>
      <c r="Y233" s="78"/>
      <c r="Z233" s="78"/>
      <c r="AA233" s="78"/>
    </row>
    <row r="234" spans="1:27">
      <c r="A234" s="282"/>
      <c r="B234" s="283"/>
      <c r="C234" s="283"/>
      <c r="D234" s="284"/>
      <c r="E234" s="284"/>
      <c r="F234" s="284" t="s">
        <v>4032</v>
      </c>
      <c r="G234" s="284"/>
      <c r="H234" s="285"/>
      <c r="I234" s="285"/>
      <c r="J234" s="286">
        <f>SUM(J218:J233)</f>
        <v>761.46288000000004</v>
      </c>
      <c r="K234" s="22"/>
      <c r="L234" s="22"/>
      <c r="M234" s="22"/>
      <c r="N234" s="23"/>
      <c r="O234" s="23"/>
      <c r="P234" s="23"/>
      <c r="Q234" s="23"/>
      <c r="R234" s="23"/>
      <c r="S234" s="23"/>
      <c r="T234" s="81"/>
      <c r="U234" s="78"/>
      <c r="V234" s="78"/>
      <c r="W234" s="78"/>
      <c r="X234" s="78"/>
      <c r="Y234" s="78"/>
      <c r="Z234" s="78"/>
      <c r="AA234" s="78"/>
    </row>
    <row r="235" spans="1:27">
      <c r="A235" s="282"/>
      <c r="B235" s="283"/>
      <c r="C235" s="283"/>
      <c r="D235" s="284"/>
      <c r="E235" s="284"/>
      <c r="F235" s="284" t="s">
        <v>4033</v>
      </c>
      <c r="G235" s="284"/>
      <c r="H235" s="285"/>
      <c r="I235" s="285"/>
      <c r="J235" s="286">
        <f>SUM(J218:J233)</f>
        <v>761.46288000000004</v>
      </c>
      <c r="K235" s="22"/>
      <c r="L235" s="22"/>
      <c r="M235" s="22"/>
      <c r="N235" s="23"/>
      <c r="O235" s="23"/>
      <c r="P235" s="23"/>
      <c r="Q235" s="23"/>
      <c r="R235" s="23"/>
      <c r="S235" s="23"/>
      <c r="T235" s="81"/>
      <c r="U235" s="78"/>
      <c r="V235" s="78"/>
      <c r="W235" s="78"/>
      <c r="X235" s="78"/>
      <c r="Y235" s="78"/>
      <c r="Z235" s="78"/>
      <c r="AA235" s="78"/>
    </row>
    <row r="236" spans="1:27" ht="208">
      <c r="A236" s="32">
        <v>46252</v>
      </c>
      <c r="B236" s="33" t="s">
        <v>1932</v>
      </c>
      <c r="C236" s="33">
        <v>34</v>
      </c>
      <c r="D236" s="34" t="s">
        <v>1896</v>
      </c>
      <c r="E236" s="34" t="s">
        <v>1894</v>
      </c>
      <c r="F236" s="34"/>
      <c r="G236" s="34" t="s">
        <v>4000</v>
      </c>
      <c r="H236" s="35"/>
      <c r="I236" s="35"/>
      <c r="J236" s="259" t="str">
        <f>IF($F236="","",IFERROR(IFERROR(INDEX(Réttabanki!$U:$U,MATCH($F236,Réttabanki!$A:$A,0)),INDEX(Vöruskrá!$R:$R,MATCH($F236,Vöruskrá!$B:$B,0)))*($H236+IF($I236="",$H236*(1+$AB$7),$I236))/2/1000,""))</f>
        <v/>
      </c>
      <c r="K236" s="22" t="s">
        <v>4005</v>
      </c>
      <c r="L236" s="22" t="s">
        <v>4006</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78">
      <c r="A237" s="32"/>
      <c r="B237" s="33" t="s">
        <v>1932</v>
      </c>
      <c r="C237" s="33">
        <v>34</v>
      </c>
      <c r="D237" s="34" t="s">
        <v>1896</v>
      </c>
      <c r="E237" s="34" t="s">
        <v>1894</v>
      </c>
      <c r="F237" s="34" t="s">
        <v>918</v>
      </c>
      <c r="G237" s="34" t="s">
        <v>918</v>
      </c>
      <c r="H237" s="35"/>
      <c r="I237" s="35">
        <v>120</v>
      </c>
      <c r="J237" s="259">
        <f>IF($F237="","",IFERROR(IFERROR(INDEX(Réttabanki!$U:$U,MATCH($F237,Réttabanki!$A:$A,0)),INDEX(Vöruskrá!$R:$R,MATCH($F237,Vöruskrá!$B:$B,0)))*($H237+IF($I237="",$H237*(1+$AB$7),$I237))/2/1000,""))</f>
        <v>48</v>
      </c>
      <c r="K237" s="22" t="s">
        <v>919</v>
      </c>
      <c r="L237" s="22" t="s">
        <v>252</v>
      </c>
      <c r="M237" s="22"/>
      <c r="N237" s="23"/>
      <c r="O237" s="23"/>
      <c r="P237" s="23"/>
      <c r="Q237" s="23"/>
      <c r="R237" s="23"/>
      <c r="S237" s="23"/>
      <c r="T237" s="81" t="str">
        <f>IF(F237="","",IFERROR(INDEX(Réttabanki!Q:Q,MATCH(F237,Réttabanki!A:A,0)),IFERROR(INDEX(Réttabanki!Q:Q,MATCH(F237,Réttabanki!B:B,0)),"")))</f>
        <v/>
      </c>
      <c r="U237" s="78"/>
      <c r="V237" s="78"/>
      <c r="W237" s="78"/>
      <c r="X237" s="78"/>
      <c r="Y237" s="78"/>
      <c r="Z237" s="78"/>
      <c r="AA237" s="78"/>
    </row>
    <row r="238" spans="1:27">
      <c r="A238" s="32"/>
      <c r="B238" s="33" t="s">
        <v>1932</v>
      </c>
      <c r="C238" s="33">
        <v>34</v>
      </c>
      <c r="D238" s="34" t="s">
        <v>1896</v>
      </c>
      <c r="E238" s="34" t="s">
        <v>1894</v>
      </c>
      <c r="F238" s="34" t="s">
        <v>1256</v>
      </c>
      <c r="G238" s="34" t="s">
        <v>911</v>
      </c>
      <c r="H238" s="35"/>
      <c r="I238" s="35">
        <v>100</v>
      </c>
      <c r="J238" s="259">
        <f>IF($F238="","",IFERROR(IFERROR(INDEX(Réttabanki!$U:$U,MATCH($F238,Réttabanki!$A:$A,0)),INDEX(Vöruskrá!$R:$R,MATCH($F238,Vöruskrá!$B:$B,0)))*($H238+IF($I238="",$H238*(1+$AB$7),$I238))/2/1000,""))</f>
        <v>30</v>
      </c>
      <c r="K238" s="22" t="s">
        <v>914</v>
      </c>
      <c r="L238" s="22" t="s">
        <v>31</v>
      </c>
      <c r="M238" s="22" t="s">
        <v>915</v>
      </c>
      <c r="N238" s="23"/>
      <c r="O238" s="23"/>
      <c r="P238" s="23"/>
      <c r="Q238" s="23"/>
      <c r="R238" s="23"/>
      <c r="S238" s="23"/>
      <c r="T238" s="80" t="str">
        <f>IF(F238="","",IFERROR(INDEX(Réttabanki!Q:Q,MATCH(F238,Réttabanki!A:A,0)),IFERROR(INDEX(Réttabanki!Q:Q,MATCH(F238,Réttabanki!B:B,0)),"")))</f>
        <v/>
      </c>
      <c r="U238" s="79"/>
      <c r="V238" s="79"/>
      <c r="W238" s="79"/>
      <c r="X238" s="79"/>
      <c r="Y238" s="79"/>
      <c r="Z238" s="79"/>
      <c r="AA238" s="79"/>
    </row>
    <row r="239" spans="1:27" ht="39">
      <c r="A239" s="32"/>
      <c r="B239" s="33" t="s">
        <v>1932</v>
      </c>
      <c r="C239" s="33">
        <v>34</v>
      </c>
      <c r="D239" s="34" t="s">
        <v>1896</v>
      </c>
      <c r="E239" s="34" t="s">
        <v>1894</v>
      </c>
      <c r="F239" s="34" t="s">
        <v>69</v>
      </c>
      <c r="G239" s="34" t="s">
        <v>4001</v>
      </c>
      <c r="H239" s="35"/>
      <c r="I239" s="35">
        <v>55</v>
      </c>
      <c r="J239" s="259">
        <f>IF($F239="","",IFERROR(IFERROR(INDEX(Réttabanki!$U:$U,MATCH($F239,Réttabanki!$A:$A,0)),INDEX(Vöruskrá!$R:$R,MATCH($F239,Vöruskrá!$B:$B,0)))*($H239+IF($I239="",$H239*(1+$AB$7),$I239))/2/1000,""))</f>
        <v>16.5</v>
      </c>
      <c r="K239" s="22" t="s">
        <v>70</v>
      </c>
      <c r="L239" s="22" t="s">
        <v>71</v>
      </c>
      <c r="M239" s="22" t="s">
        <v>72</v>
      </c>
      <c r="N239" s="23"/>
      <c r="O239" s="23"/>
      <c r="P239" s="23"/>
      <c r="Q239" s="23"/>
      <c r="R239" s="23"/>
      <c r="S239" s="23"/>
      <c r="T239" s="81" t="str">
        <f>IF(F239="","",IFERROR(INDEX(Réttabanki!Q:Q,MATCH(F239,Réttabanki!A:A,0)),IFERROR(INDEX(Réttabanki!Q:Q,MATCH(F239,Réttabanki!B:B,0)),"")))</f>
        <v/>
      </c>
      <c r="U239" s="78"/>
      <c r="V239" s="78"/>
      <c r="W239" s="78"/>
      <c r="X239" s="78"/>
      <c r="Y239" s="78"/>
      <c r="Z239" s="78"/>
      <c r="AA239" s="78"/>
    </row>
    <row r="240" spans="1:27" ht="91">
      <c r="A240" s="32"/>
      <c r="B240" s="33" t="s">
        <v>1932</v>
      </c>
      <c r="C240" s="33">
        <v>34</v>
      </c>
      <c r="D240" s="34" t="s">
        <v>1896</v>
      </c>
      <c r="E240" s="34" t="s">
        <v>1913</v>
      </c>
      <c r="F240" s="34" t="s">
        <v>1761</v>
      </c>
      <c r="G240" s="34" t="s">
        <v>1761</v>
      </c>
      <c r="H240" s="35"/>
      <c r="I240" s="35">
        <v>120</v>
      </c>
      <c r="J240" s="259">
        <f>IF($F240="","",IFERROR(IFERROR(INDEX(Réttabanki!$U:$U,MATCH($F240,Réttabanki!$A:$A,0)),INDEX(Vöruskrá!$R:$R,MATCH($F240,Vöruskrá!$B:$B,0)))*($H240+IF($I240="",$H240*(1+$AB$7),$I240))/2/1000,""))</f>
        <v>58.342531199999996</v>
      </c>
      <c r="K240" s="22" t="s">
        <v>1762</v>
      </c>
      <c r="L240" s="22" t="s">
        <v>1763</v>
      </c>
      <c r="M240" s="22"/>
      <c r="N240" s="23"/>
      <c r="O240" s="23"/>
      <c r="P240" s="23"/>
      <c r="Q240" s="23"/>
      <c r="R240" s="23"/>
      <c r="S240" s="23"/>
      <c r="T240" s="80"/>
      <c r="U240" s="79"/>
      <c r="V240" s="79"/>
      <c r="W240" s="79"/>
      <c r="X240" s="79"/>
      <c r="Y240" s="79"/>
      <c r="Z240" s="79"/>
      <c r="AA240" s="79"/>
    </row>
    <row r="241" spans="1:27" ht="39">
      <c r="A241" s="32"/>
      <c r="B241" s="33" t="s">
        <v>1932</v>
      </c>
      <c r="C241" s="33">
        <v>34</v>
      </c>
      <c r="D241" s="34" t="s">
        <v>1892</v>
      </c>
      <c r="E241" s="34" t="s">
        <v>1894</v>
      </c>
      <c r="F241" s="34"/>
      <c r="G241" s="34" t="s">
        <v>2016</v>
      </c>
      <c r="H241" s="35"/>
      <c r="I241" s="35"/>
      <c r="J241" s="259" t="str">
        <f>IF($F241="","",IFERROR(IFERROR(INDEX(Réttabanki!$U:$U,MATCH($F241,Réttabanki!$A:$A,0)),INDEX(Vöruskrá!$R:$R,MATCH($F241,Vöruskrá!$B:$B,0)))*($H241+IF($I241="",$H241*(1+$AB$7),$I241))/2/1000,""))</f>
        <v/>
      </c>
      <c r="K241" s="22" t="s">
        <v>2017</v>
      </c>
      <c r="L241" s="22" t="s">
        <v>2018</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t="s">
        <v>1932</v>
      </c>
      <c r="C242" s="33">
        <v>34</v>
      </c>
      <c r="D242" s="34" t="s">
        <v>1892</v>
      </c>
      <c r="E242" s="34" t="s">
        <v>1894</v>
      </c>
      <c r="F242" s="34" t="s">
        <v>926</v>
      </c>
      <c r="G242" s="34" t="s">
        <v>926</v>
      </c>
      <c r="H242" s="35">
        <v>160</v>
      </c>
      <c r="I242" s="35"/>
      <c r="J242" s="259">
        <f>IF($F242="","",IFERROR(IFERROR(INDEX(Réttabanki!$U:$U,MATCH($F242,Réttabanki!$A:$A,0)),INDEX(Vöruskrá!$R:$R,MATCH($F242,Vöruskrá!$B:$B,0)))*($H242+IF($I242="",$H242*(1+$AB$7),$I242))/2/1000,""))</f>
        <v>334.4</v>
      </c>
      <c r="K242" s="22" t="s">
        <v>926</v>
      </c>
      <c r="L242" s="22" t="s">
        <v>621</v>
      </c>
      <c r="M242" s="22"/>
      <c r="N242" s="23">
        <v>160</v>
      </c>
      <c r="O242" s="23">
        <v>1.1000000000000001</v>
      </c>
      <c r="P242" s="23">
        <v>0.2</v>
      </c>
      <c r="Q242" s="23">
        <v>0</v>
      </c>
      <c r="R242" s="23">
        <v>36.799999999999997</v>
      </c>
      <c r="S242" s="23">
        <v>0.5</v>
      </c>
      <c r="T242" s="80">
        <f>IF(F242="","",IFERROR(INDEX(Réttabanki!Q:Q,MATCH(F242,Réttabanki!A:A,0)),IFERROR(INDEX(Réttabanki!Q:Q,MATCH(F242,Réttabanki!B:B,0)),"")))</f>
        <v>0</v>
      </c>
      <c r="U242" s="79"/>
      <c r="V242" s="79"/>
      <c r="W242" s="79"/>
      <c r="X242" s="79"/>
      <c r="Y242" s="79"/>
      <c r="Z242" s="79"/>
      <c r="AA242" s="79"/>
    </row>
    <row r="243" spans="1:27">
      <c r="A243" s="32"/>
      <c r="B243" s="33" t="s">
        <v>1932</v>
      </c>
      <c r="C243" s="33">
        <v>34</v>
      </c>
      <c r="D243" s="34" t="s">
        <v>1892</v>
      </c>
      <c r="E243" s="34" t="s">
        <v>1894</v>
      </c>
      <c r="F243" s="34" t="s">
        <v>635</v>
      </c>
      <c r="G243" s="34" t="s">
        <v>635</v>
      </c>
      <c r="H243" s="35">
        <v>80</v>
      </c>
      <c r="I243" s="35"/>
      <c r="J243" s="259">
        <f>IF($F243="","",IFERROR(IFERROR(INDEX(Réttabanki!$U:$U,MATCH($F243,Réttabanki!$A:$A,0)),INDEX(Vöruskrá!$R:$R,MATCH($F243,Vöruskrá!$B:$B,0)))*($H243+IF($I243="",$H243*(1+$AB$7),$I243))/2/1000,""))</f>
        <v>17.600000000000001</v>
      </c>
      <c r="K243" s="22" t="s">
        <v>635</v>
      </c>
      <c r="L243" s="22" t="s">
        <v>134</v>
      </c>
      <c r="M243" s="22"/>
      <c r="N243" s="23">
        <v>61.6</v>
      </c>
      <c r="O243" s="23">
        <v>0.1</v>
      </c>
      <c r="P243" s="23">
        <v>0</v>
      </c>
      <c r="Q243" s="23">
        <v>13.6</v>
      </c>
      <c r="R243" s="23">
        <v>1.6</v>
      </c>
      <c r="S243" s="23">
        <v>0</v>
      </c>
      <c r="T243" s="81">
        <f>IF(F243="","",IFERROR(INDEX(Réttabanki!Q:Q,MATCH(F243,Réttabanki!A:A,0)),IFERROR(INDEX(Réttabanki!Q:Q,MATCH(F243,Réttabanki!B:B,0)),"")))</f>
        <v>0</v>
      </c>
      <c r="U243" s="78"/>
      <c r="V243" s="78"/>
      <c r="W243" s="78"/>
      <c r="X243" s="78"/>
      <c r="Y243" s="78"/>
      <c r="Z243" s="78"/>
      <c r="AA243" s="78"/>
    </row>
    <row r="244" spans="1:27">
      <c r="A244" s="32"/>
      <c r="B244" s="33" t="s">
        <v>1932</v>
      </c>
      <c r="C244" s="33">
        <v>34</v>
      </c>
      <c r="D244" s="34" t="s">
        <v>1892</v>
      </c>
      <c r="E244" s="34" t="s">
        <v>1894</v>
      </c>
      <c r="F244" s="34" t="s">
        <v>445</v>
      </c>
      <c r="G244" s="34" t="s">
        <v>445</v>
      </c>
      <c r="H244" s="35">
        <v>10</v>
      </c>
      <c r="I244" s="35"/>
      <c r="J244" s="259">
        <f>IF($F244="","",IFERROR(IFERROR(INDEX(Réttabanki!$U:$U,MATCH($F244,Réttabanki!$A:$A,0)),INDEX(Vöruskrá!$R:$R,MATCH($F244,Vöruskrá!$B:$B,0)))*($H244+IF($I244="",$H244*(1+$AB$7),$I244))/2/1000,""))</f>
        <v>25.3</v>
      </c>
      <c r="K244" s="22" t="s">
        <v>448</v>
      </c>
      <c r="L244" s="22" t="s">
        <v>120</v>
      </c>
      <c r="M244" s="22"/>
      <c r="N244" s="23">
        <v>73.8</v>
      </c>
      <c r="O244" s="23">
        <v>8.1999999999999993</v>
      </c>
      <c r="P244" s="23">
        <v>4.9000000000000004</v>
      </c>
      <c r="Q244" s="23">
        <v>0</v>
      </c>
      <c r="R244" s="23">
        <v>0.1</v>
      </c>
      <c r="S244" s="23">
        <v>0.1</v>
      </c>
      <c r="T244" s="80">
        <f>IF(F244="","",IFERROR(INDEX(Réttabanki!Q:Q,MATCH(F244,Réttabanki!A:A,0)),IFERROR(INDEX(Réttabanki!Q:Q,MATCH(F244,Réttabanki!B:B,0)),"")))</f>
        <v>0</v>
      </c>
      <c r="U244" s="79"/>
      <c r="V244" s="79"/>
      <c r="W244" s="79"/>
      <c r="X244" s="79"/>
      <c r="Y244" s="79"/>
      <c r="Z244" s="79"/>
      <c r="AA244" s="79"/>
    </row>
    <row r="245" spans="1:27" ht="39">
      <c r="A245" s="32"/>
      <c r="B245" s="33" t="s">
        <v>1932</v>
      </c>
      <c r="C245" s="33">
        <v>34</v>
      </c>
      <c r="D245" s="34" t="s">
        <v>1892</v>
      </c>
      <c r="E245" s="34" t="s">
        <v>1894</v>
      </c>
      <c r="F245" s="34" t="s">
        <v>369</v>
      </c>
      <c r="G245" s="34" t="s">
        <v>369</v>
      </c>
      <c r="H245" s="35">
        <v>25</v>
      </c>
      <c r="I245" s="35"/>
      <c r="J245" s="259">
        <f>IF($F245="","",IFERROR(IFERROR(INDEX(Réttabanki!$U:$U,MATCH($F245,Réttabanki!$A:$A,0)),INDEX(Vöruskrá!$R:$R,MATCH($F245,Vöruskrá!$B:$B,0)))*($H245+IF($I245="",$H245*(1+$AB$7),$I245))/2/1000,""))</f>
        <v>16.5</v>
      </c>
      <c r="K245" s="22" t="s">
        <v>370</v>
      </c>
      <c r="L245" s="22" t="s">
        <v>371</v>
      </c>
      <c r="M245" s="22" t="s">
        <v>372</v>
      </c>
      <c r="N245" s="23">
        <v>63</v>
      </c>
      <c r="O245" s="23">
        <v>0.3</v>
      </c>
      <c r="P245" s="23">
        <v>0.1</v>
      </c>
      <c r="Q245" s="23">
        <v>12.5</v>
      </c>
      <c r="R245" s="23">
        <v>1.2</v>
      </c>
      <c r="S245" s="23">
        <v>0.2</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1913</v>
      </c>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1892</v>
      </c>
      <c r="E247" s="34" t="s">
        <v>1913</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1913</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1913</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1920</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1896</v>
      </c>
      <c r="E251" s="34" t="s">
        <v>1920</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1892</v>
      </c>
      <c r="E252" s="34" t="s">
        <v>1924</v>
      </c>
      <c r="F252" s="34"/>
      <c r="G252" s="34" t="s">
        <v>4007</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1892</v>
      </c>
      <c r="E253" s="34" t="s">
        <v>1924</v>
      </c>
      <c r="F253" s="34" t="s">
        <v>463</v>
      </c>
      <c r="G253" s="34" t="s">
        <v>4008</v>
      </c>
      <c r="H253" s="35">
        <v>45</v>
      </c>
      <c r="I253" s="35"/>
      <c r="J253" s="259">
        <f>IF($F253="","",IFERROR(IFERROR(INDEX(Réttabanki!$U:$U,MATCH($F253,Réttabanki!$A:$A,0)),INDEX(Vöruskrá!$R:$R,MATCH($F253,Vöruskrá!$B:$B,0)))*($H253+IF($I253="",$H253*(1+$AB$7),$I253))/2/1000,""))</f>
        <v>29.7</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f>IF(OR(F253="",H253=""),"",IFERROR(IFERROR(INDEX(Réttabanki!G:G,MATCH(F253,Réttabanki!A:A,0)),"")*H253/100,IFERROR(IFERROR(INDEX(Vöruskrá!J:J,MATCH(F253,Vöruskrá!B:B,0)),"")*H253/100,"")))</f>
        <v>108.9</v>
      </c>
      <c r="O253" s="23">
        <f>IF(OR(F253="",H253=""),"",IFERROR(IFERROR(INDEX(Réttabanki!H:H,MATCH(F253,Réttabanki!A:A,0)),"")*H253/100,IFERROR(IFERROR(INDEX(Vöruskrá!K:K,MATCH(F253,Vöruskrá!B:B,0)),"")*H253/100,"")))</f>
        <v>1.125</v>
      </c>
      <c r="P253" s="23">
        <f>IF(OR(F253="",H253=""),"",IFERROR(IFERROR(INDEX(Réttabanki!I:I,MATCH(F253,Réttabanki!A:A,0)),"")*H253/100,IFERROR(IFERROR(INDEX(Vöruskrá!L:L,MATCH(F253,Vöruskrá!B:B,0)),"")*H253/100,"")))</f>
        <v>0.18</v>
      </c>
      <c r="Q253" s="23">
        <f>IF(OR(F253="",H253=""),"",IFERROR(IFERROR(INDEX(Réttabanki!J:J,MATCH(F253,Réttabanki!A:A,0)),"")*H253/100,IFERROR(IFERROR(INDEX(Vöruskrá!M:M,MATCH(F253,Vöruskrá!B:B,0)),"")*H253/100,"")))</f>
        <v>19.8</v>
      </c>
      <c r="R253" s="23">
        <f>IF(OR(F253="",H253=""),"",IFERROR(IFERROR(INDEX(Réttabanki!K:K,MATCH(F253,Réttabanki!A:A,0)),"")*H253/100,IFERROR(IFERROR(INDEX(Vöruskrá!O:O,MATCH(F253,Vöruskrá!B:B,0)),"")*H253/100,"")))</f>
        <v>4.2300000000000004</v>
      </c>
      <c r="S253" s="23">
        <f>IF(OR(F253="",H253=""),"",IFERROR(IFERROR(INDEX(Réttabanki!L:L,MATCH(F253,Réttabanki!A:A,0)),"")*H253/100,IFERROR(IFERROR(INDEX(Vöruskrá!P:P,MATCH(F253,Vöruskrá!B:B,0)),"")*H253/100,"")))</f>
        <v>0.58499999999999996</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1892</v>
      </c>
      <c r="E254" s="34" t="s">
        <v>1924</v>
      </c>
      <c r="F254" s="34" t="s">
        <v>428</v>
      </c>
      <c r="G254" s="34" t="s">
        <v>428</v>
      </c>
      <c r="H254" s="35">
        <v>20</v>
      </c>
      <c r="I254" s="35"/>
      <c r="J254" s="259">
        <f>IF($F254="","",IFERROR(IFERROR(INDEX(Réttabanki!$U:$U,MATCH($F254,Réttabanki!$A:$A,0)),INDEX(Vöruskrá!$R:$R,MATCH($F254,Vöruskrá!$B:$B,0)))*($H254+IF($I254="",$H254*(1+$AB$7),$I254))/2/1000,""))</f>
        <v>41.8</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f>IF(OR(F254="",H254=""),"",IFERROR(IFERROR(INDEX(Réttabanki!G:G,MATCH(F254,Réttabanki!A:A,0)),"")*H254/100,IFERROR(IFERROR(INDEX(Vöruskrá!J:J,MATCH(F254,Vöruskrá!B:B,0)),"")*H254/100,"")))</f>
        <v>17</v>
      </c>
      <c r="O254" s="23">
        <f>IF(OR(F254="",H254=""),"",IFERROR(IFERROR(INDEX(Réttabanki!H:H,MATCH(F254,Réttabanki!A:A,0)),"")*H254/100,IFERROR(IFERROR(INDEX(Vöruskrá!K:K,MATCH(F254,Vöruskrá!B:B,0)),"")*H254/100,"")))</f>
        <v>0.16</v>
      </c>
      <c r="P254" s="23">
        <f>IF(OR(F254="",H254=""),"",IFERROR(IFERROR(INDEX(Réttabanki!I:I,MATCH(F254,Réttabanki!A:A,0)),"")*H254/100,IFERROR(IFERROR(INDEX(Vöruskrá!L:L,MATCH(F254,Vöruskrá!B:B,0)),"")*H254/100,"")))</f>
        <v>0.06</v>
      </c>
      <c r="Q254" s="23">
        <f>IF(OR(F254="",H254=""),"",IFERROR(IFERROR(INDEX(Réttabanki!J:J,MATCH(F254,Réttabanki!A:A,0)),"")*H254/100,IFERROR(IFERROR(INDEX(Vöruskrá!M:M,MATCH(F254,Vöruskrá!B:B,0)),"")*H254/100,"")))</f>
        <v>0.36</v>
      </c>
      <c r="R254" s="23">
        <f>IF(OR(F254="",H254=""),"",IFERROR(IFERROR(INDEX(Réttabanki!K:K,MATCH(F254,Réttabanki!A:A,0)),"")*H254/100,IFERROR(IFERROR(INDEX(Vöruskrá!O:O,MATCH(F254,Vöruskrá!B:B,0)),"")*H254/100,"")))</f>
        <v>3.2</v>
      </c>
      <c r="S254" s="23">
        <f>IF(OR(F254="",H254=""),"",IFERROR(IFERROR(INDEX(Réttabanki!L:L,MATCH(F254,Réttabanki!A:A,0)),"")*H254/100,IFERROR(IFERROR(INDEX(Vöruskrá!P:P,MATCH(F254,Vöruskrá!B:B,0)),"")*H254/100,"")))</f>
        <v>0.52</v>
      </c>
      <c r="T254" s="80" t="str">
        <f>IF(F254="","",IFERROR(INDEX(Réttabanki!Q:Q,MATCH(F254,Réttabanki!A:A,0)),IFERROR(INDEX(Réttabanki!Q:Q,MATCH(F254,Réttabanki!B:B,0)),"")))</f>
        <v/>
      </c>
      <c r="U254" s="79"/>
      <c r="V254" s="79"/>
      <c r="W254" s="79"/>
      <c r="X254" s="79"/>
      <c r="Y254" s="79"/>
      <c r="Z254" s="79"/>
      <c r="AA254" s="79"/>
    </row>
    <row r="255" spans="1:27">
      <c r="A255" s="282"/>
      <c r="B255" s="283"/>
      <c r="C255" s="283"/>
      <c r="D255" s="284"/>
      <c r="E255" s="284"/>
      <c r="F255" s="284" t="s">
        <v>4032</v>
      </c>
      <c r="G255" s="284"/>
      <c r="H255" s="285"/>
      <c r="I255" s="285"/>
      <c r="J255" s="286">
        <f>SUM(J236:J254)</f>
        <v>618.14253120000001</v>
      </c>
      <c r="K255" s="22"/>
      <c r="L255" s="22"/>
      <c r="M255" s="22"/>
      <c r="N255" s="23"/>
      <c r="O255" s="23"/>
      <c r="P255" s="23"/>
      <c r="Q255" s="23"/>
      <c r="R255" s="23"/>
      <c r="S255" s="23"/>
      <c r="T255" s="80"/>
      <c r="U255" s="79"/>
      <c r="V255" s="79"/>
      <c r="W255" s="79"/>
      <c r="X255" s="79"/>
      <c r="Y255" s="79"/>
      <c r="Z255" s="79"/>
      <c r="AA255" s="79"/>
    </row>
    <row r="256" spans="1:27">
      <c r="A256" s="282"/>
      <c r="B256" s="283"/>
      <c r="C256" s="283"/>
      <c r="D256" s="284"/>
      <c r="E256" s="284"/>
      <c r="F256" s="284" t="s">
        <v>4033</v>
      </c>
      <c r="G256" s="284"/>
      <c r="H256" s="285"/>
      <c r="I256" s="285"/>
      <c r="J256" s="286">
        <f>SUM(J236:J254)</f>
        <v>618.14253120000001</v>
      </c>
      <c r="K256" s="22"/>
      <c r="L256" s="22"/>
      <c r="M256" s="22"/>
      <c r="N256" s="23"/>
      <c r="O256" s="23"/>
      <c r="P256" s="23"/>
      <c r="Q256" s="23"/>
      <c r="R256" s="23"/>
      <c r="S256" s="23"/>
      <c r="T256" s="80"/>
      <c r="U256" s="79"/>
      <c r="V256" s="79"/>
      <c r="W256" s="79"/>
      <c r="X256" s="79"/>
      <c r="Y256" s="79"/>
      <c r="Z256" s="79"/>
      <c r="AA256" s="79"/>
    </row>
    <row r="257" spans="1:27" ht="29">
      <c r="A257" s="32">
        <v>46253</v>
      </c>
      <c r="B257" s="33"/>
      <c r="C257" s="33"/>
      <c r="D257" s="34" t="s">
        <v>1896</v>
      </c>
      <c r="E257" s="34" t="s">
        <v>1894</v>
      </c>
      <c r="F257" s="34"/>
      <c r="G257" s="34" t="s">
        <v>4010</v>
      </c>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78">
      <c r="A258" s="32"/>
      <c r="B258" s="33"/>
      <c r="C258" s="33"/>
      <c r="D258" s="34" t="s">
        <v>1896</v>
      </c>
      <c r="E258" s="34" t="s">
        <v>1894</v>
      </c>
      <c r="F258" s="34" t="s">
        <v>1607</v>
      </c>
      <c r="G258" s="34" t="s">
        <v>4009</v>
      </c>
      <c r="H258" s="35"/>
      <c r="I258" s="35">
        <v>180</v>
      </c>
      <c r="J258" s="259">
        <f>IF($F258="","",IFERROR(IFERROR(INDEX(Réttabanki!$U:$U,MATCH($F258,Réttabanki!$A:$A,0)),INDEX(Vöruskrá!$R:$R,MATCH($F258,Vöruskrá!$B:$B,0)))*($H258+IF($I258="",$H258*(1+$AB$7),$I258))/2/1000,""))</f>
        <v>135.34352100000004</v>
      </c>
      <c r="K258" s="22" t="str">
        <f>IF(F258="","",IFERROR(IFERROR(INDEX(Réttabanki!D:D,MATCH(F258,Réttabanki!A:A,0)),""),IFERROR(IFERROR(INDEX(Vöruskrá!F:F,MATCH(F258,Vöruskrá!B:B,0)),""),"")))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58" s="22" t="str">
        <f>IF(F258="","",IFERROR(IFERROR(INDEX(Réttabanki!E:E,MATCH(F258,Réttabanki!A:A,0)),""),IFERROR(IFERROR(INDEX(Vöruskrá!G:G,MATCH(F258,Vöruskrá!B:B,0)),""),"")))</f>
        <v>Engir, Getur innihaldið súlfít, Mjólk</v>
      </c>
      <c r="M258" s="22">
        <f>IF(F258="","",IFERROR(IFERROR(INDEX(Réttabanki!F:F,MATCH(F258,Réttabanki!A:A,0)),""),IFERROR(IFERROR(INDEX(Vöruskrá!H:H,MATCH(F258,Vöruskrá!B:B,0)),""),"")))</f>
        <v>0</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c r="U258" s="79"/>
      <c r="V258" s="79"/>
      <c r="W258" s="79"/>
      <c r="X258" s="79"/>
      <c r="Y258" s="79"/>
      <c r="Z258" s="79"/>
      <c r="AA258" s="79"/>
    </row>
    <row r="259" spans="1:27">
      <c r="A259" s="32"/>
      <c r="B259" s="33"/>
      <c r="C259" s="33"/>
      <c r="D259" s="34" t="s">
        <v>1896</v>
      </c>
      <c r="E259" s="34" t="s">
        <v>1894</v>
      </c>
      <c r="F259" s="34" t="s">
        <v>1275</v>
      </c>
      <c r="G259" s="34" t="s">
        <v>1275</v>
      </c>
      <c r="H259" s="35"/>
      <c r="I259" s="35">
        <v>100</v>
      </c>
      <c r="J259" s="259">
        <f>IF($F259="","",IFERROR(IFERROR(INDEX(Réttabanki!$U:$U,MATCH($F259,Réttabanki!$A:$A,0)),INDEX(Vöruskrá!$R:$R,MATCH($F259,Vöruskrá!$B:$B,0)))*($H259+IF($I259="",$H259*(1+$AB$7),$I259))/2/1000,""))</f>
        <v>25</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1894</v>
      </c>
      <c r="F260" s="34"/>
      <c r="G260" s="34" t="s">
        <v>4011</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1894</v>
      </c>
      <c r="F261" s="34" t="s">
        <v>109</v>
      </c>
      <c r="G261" s="34" t="s">
        <v>109</v>
      </c>
      <c r="H261" s="35">
        <v>200</v>
      </c>
      <c r="I261" s="35"/>
      <c r="J261" s="259">
        <f>IF($F261="","",IFERROR(IFERROR(INDEX(Réttabanki!$U:$U,MATCH($F261,Réttabanki!$A:$A,0)),INDEX(Vöruskrá!$R:$R,MATCH($F261,Vöruskrá!$B:$B,0)))*($H261+IF($I261="",$H261*(1+$AB$7),$I261))/2/1000,""))</f>
        <v>154</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f>IF(OR(F261="",H261=""),"",IFERROR(IFERROR(INDEX(Réttabanki!G:G,MATCH(F261,Réttabanki!A:A,0)),"")*H261/100,IFERROR(IFERROR(INDEX(Vöruskrá!J:J,MATCH(F261,Vöruskrá!B:B,0)),"")*H261/100,"")))</f>
        <v>156</v>
      </c>
      <c r="O261" s="23">
        <f>IF(OR(F261="",H261=""),"",IFERROR(IFERROR(INDEX(Réttabanki!H:H,MATCH(F261,Réttabanki!A:A,0)),"")*H261/100,IFERROR(IFERROR(INDEX(Vöruskrá!K:K,MATCH(F261,Vöruskrá!B:B,0)),"")*H261/100,"")))</f>
        <v>0.6</v>
      </c>
      <c r="P261" s="23">
        <f>IF(OR(F261="",H261=""),"",IFERROR(IFERROR(INDEX(Réttabanki!I:I,MATCH(F261,Réttabanki!A:A,0)),"")*H261/100,IFERROR(IFERROR(INDEX(Vöruskrá!L:L,MATCH(F261,Vöruskrá!B:B,0)),"")*H261/100,"")))</f>
        <v>0.4</v>
      </c>
      <c r="Q261" s="23">
        <f>IF(OR(F261="",H261=""),"",IFERROR(IFERROR(INDEX(Réttabanki!J:J,MATCH(F261,Réttabanki!A:A,0)),"")*H261/100,IFERROR(IFERROR(INDEX(Vöruskrá!M:M,MATCH(F261,Vöruskrá!B:B,0)),"")*H261/100,"")))</f>
        <v>15.8</v>
      </c>
      <c r="R261" s="23">
        <f>IF(OR(F261="",H261=""),"",IFERROR(IFERROR(INDEX(Réttabanki!K:K,MATCH(F261,Réttabanki!A:A,0)),"")*H261/100,IFERROR(IFERROR(INDEX(Vöruskrá!O:O,MATCH(F261,Vöruskrá!B:B,0)),"")*H261/100,"")))</f>
        <v>22</v>
      </c>
      <c r="S261" s="23">
        <f>IF(OR(F261="",H261=""),"",IFERROR(IFERROR(INDEX(Réttabanki!L:L,MATCH(F261,Réttabanki!A:A,0)),"")*H261/100,IFERROR(IFERROR(INDEX(Vöruskrá!P:P,MATCH(F261,Vöruskrá!B:B,0)),"")*H261/100,"")))</f>
        <v>0.2</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1894</v>
      </c>
      <c r="F262" s="34" t="s">
        <v>547</v>
      </c>
      <c r="G262" s="34" t="s">
        <v>547</v>
      </c>
      <c r="H262" s="35">
        <v>20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7.4</v>
      </c>
      <c r="O262" s="23">
        <f>IF(OR(F262="",H262=""),"",IFERROR(IFERROR(INDEX(Réttabanki!H:H,MATCH(F262,Réttabanki!A:A,0)),"")*H262/100,IFERROR(IFERROR(INDEX(Vöruskrá!K:K,MATCH(F262,Vöruskrá!B:B,0)),"")*H262/100,"")))</f>
        <v>0.1</v>
      </c>
      <c r="P262" s="23">
        <f>IF(OR(F262="",H262=""),"",IFERROR(IFERROR(INDEX(Réttabanki!I:I,MATCH(F262,Réttabanki!A:A,0)),"")*H262/100,IFERROR(IFERROR(INDEX(Vöruskrá!L:L,MATCH(F262,Vöruskrá!B:B,0)),"")*H262/100,"")))</f>
        <v>0.02</v>
      </c>
      <c r="Q262" s="23">
        <f>IF(OR(F262="",H262=""),"",IFERROR(IFERROR(INDEX(Réttabanki!J:J,MATCH(F262,Réttabanki!A:A,0)),"")*H262/100,IFERROR(IFERROR(INDEX(Vöruskrá!M:M,MATCH(F262,Vöruskrá!B:B,0)),"")*H262/100,"")))</f>
        <v>0.74</v>
      </c>
      <c r="R262" s="23">
        <f>IF(OR(F262="",H262=""),"",IFERROR(IFERROR(INDEX(Réttabanki!K:K,MATCH(F262,Réttabanki!A:A,0)),"")*H262/100,IFERROR(IFERROR(INDEX(Vöruskrá!O:O,MATCH(F262,Vöruskrá!B:B,0)),"")*H262/100,"")))</f>
        <v>0</v>
      </c>
      <c r="S262" s="23">
        <f>IF(OR(F262="",H262=""),"",IFERROR(IFERROR(INDEX(Réttabanki!L:L,MATCH(F262,Réttabanki!A:A,0)),"")*H262/100,IFERROR(IFERROR(INDEX(Vöruskrá!P:P,MATCH(F262,Vöruskrá!B:B,0)),"")*H262/100,"")))</f>
        <v>0</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1894</v>
      </c>
      <c r="F263" s="34" t="s">
        <v>581</v>
      </c>
      <c r="G263" s="34" t="s">
        <v>581</v>
      </c>
      <c r="H263" s="35">
        <v>20</v>
      </c>
      <c r="I263" s="35"/>
      <c r="J263" s="259">
        <f>IF($F263="","",IFERROR(IFERROR(INDEX(Réttabanki!$U:$U,MATCH($F263,Réttabanki!$A:$A,0)),INDEX(Vöruskrá!$R:$R,MATCH($F263,Vöruskrá!$B:$B,0)))*($H263+IF($I263="",$H263*(1+$AB$7),$I263))/2/1000,""))</f>
        <v>15.4</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8.6</v>
      </c>
      <c r="O263" s="23">
        <f>IF(OR(F263="",H263=""),"",IFERROR(IFERROR(INDEX(Réttabanki!H:H,MATCH(F263,Réttabanki!A:A,0)),"")*H263/100,IFERROR(IFERROR(INDEX(Vöruskrá!K:K,MATCH(F263,Vöruskrá!B:B,0)),"")*H263/100,"")))</f>
        <v>0.1</v>
      </c>
      <c r="P263" s="23">
        <f>IF(OR(F263="",H263=""),"",IFERROR(IFERROR(INDEX(Réttabanki!I:I,MATCH(F263,Réttabanki!A:A,0)),"")*H263/100,IFERROR(IFERROR(INDEX(Vöruskrá!L:L,MATCH(F263,Vöruskrá!B:B,0)),"")*H263/100,"")))</f>
        <v>0.02</v>
      </c>
      <c r="Q263" s="23">
        <f>IF(OR(F263="",H263=""),"",IFERROR(IFERROR(INDEX(Réttabanki!J:J,MATCH(F263,Réttabanki!A:A,0)),"")*H263/100,IFERROR(IFERROR(INDEX(Vöruskrá!M:M,MATCH(F263,Vöruskrá!B:B,0)),"")*H263/100,"")))</f>
        <v>1.82</v>
      </c>
      <c r="R263" s="23">
        <f>IF(OR(F263="",H263=""),"",IFERROR(IFERROR(INDEX(Réttabanki!K:K,MATCH(F263,Réttabanki!A:A,0)),"")*H263/100,IFERROR(IFERROR(INDEX(Vöruskrá!O:O,MATCH(F263,Vöruskrá!B:B,0)),"")*H263/100,"")))</f>
        <v>0.08</v>
      </c>
      <c r="S263" s="23">
        <f>IF(OR(F263="",H263=""),"",IFERROR(IFERROR(INDEX(Réttabanki!L:L,MATCH(F263,Réttabanki!A:A,0)),"")*H263/100,IFERROR(IFERROR(INDEX(Vöruskrá!P:P,MATCH(F263,Vöruskrá!B:B,0)),"")*H263/100,"")))</f>
        <v>0</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1892</v>
      </c>
      <c r="E264" s="34" t="s">
        <v>1913</v>
      </c>
      <c r="F264" s="34"/>
      <c r="G264" s="34" t="s">
        <v>2002</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1892</v>
      </c>
      <c r="E265" s="34" t="s">
        <v>1913</v>
      </c>
      <c r="F265" s="34" t="s">
        <v>1453</v>
      </c>
      <c r="G265" s="34" t="s">
        <v>2003</v>
      </c>
      <c r="H265" s="35">
        <v>200</v>
      </c>
      <c r="I265" s="35"/>
      <c r="J265" s="259">
        <f>IF($F265="","",IFERROR(IFERROR(INDEX(Réttabanki!$U:$U,MATCH($F265,Réttabanki!$A:$A,0)),INDEX(Vöruskrá!$R:$R,MATCH($F265,Vöruskrá!$B:$B,0)))*($H265+IF($I265="",$H265*(1+$AB$7),$I265))/2/1000,""))</f>
        <v>176</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178</v>
      </c>
      <c r="O265" s="23">
        <f>IF(OR(F265="",H265=""),"",IFERROR(IFERROR(INDEX(Réttabanki!H:H,MATCH(F265,Réttabanki!A:A,0)),"")*H265/100,IFERROR(IFERROR(INDEX(Vöruskrá!K:K,MATCH(F265,Vöruskrá!B:B,0)),"")*H265/100,"")))</f>
        <v>4.2</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32</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1892</v>
      </c>
      <c r="E266" s="34" t="s">
        <v>1913</v>
      </c>
      <c r="F266" s="34" t="s">
        <v>547</v>
      </c>
      <c r="G266" s="34" t="s">
        <v>547</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1913</v>
      </c>
      <c r="F267" s="34" t="s">
        <v>581</v>
      </c>
      <c r="G267" s="34" t="s">
        <v>581</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1896</v>
      </c>
      <c r="E268" s="34" t="s">
        <v>1920</v>
      </c>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1892</v>
      </c>
      <c r="E269" s="34" t="s">
        <v>1920</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1892</v>
      </c>
      <c r="E270" s="34" t="s">
        <v>1924</v>
      </c>
      <c r="F270" s="34"/>
      <c r="G270" s="34" t="s">
        <v>2006</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1924</v>
      </c>
      <c r="F271" s="34" t="s">
        <v>95</v>
      </c>
      <c r="G271" s="34" t="s">
        <v>95</v>
      </c>
      <c r="H271" s="35">
        <v>40</v>
      </c>
      <c r="I271" s="35"/>
      <c r="J271" s="259">
        <f>IF($F271="","",IFERROR(IFERROR(INDEX(Réttabanki!$U:$U,MATCH($F271,Réttabanki!$A:$A,0)),INDEX(Vöruskrá!$R:$R,MATCH($F271,Vöruskrá!$B:$B,0)))*($H271+IF($I271="",$H271*(1+$AB$7),$I271))/2/1000,""))</f>
        <v>35.200000000000003</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191.2</v>
      </c>
      <c r="O271" s="23">
        <f>IF(OR(F271="",H271=""),"",IFERROR(IFERROR(INDEX(Réttabanki!H:H,MATCH(F271,Réttabanki!A:A,0)),"")*H271/100,IFERROR(IFERROR(INDEX(Vöruskrá!K:K,MATCH(F271,Vöruskrá!B:B,0)),"")*H271/100,"")))</f>
        <v>8.32</v>
      </c>
      <c r="P271" s="23">
        <f>IF(OR(F271="",H271=""),"",IFERROR(IFERROR(INDEX(Réttabanki!I:I,MATCH(F271,Réttabanki!A:A,0)),"")*H271/100,IFERROR(IFERROR(INDEX(Vöruskrá!L:L,MATCH(F271,Vöruskrá!B:B,0)),"")*H271/100,"")))</f>
        <v>4.2</v>
      </c>
      <c r="Q271" s="23">
        <f>IF(OR(F271="",H271=""),"",IFERROR(IFERROR(INDEX(Réttabanki!J:J,MATCH(F271,Réttabanki!A:A,0)),"")*H271/100,IFERROR(IFERROR(INDEX(Vöruskrá!M:M,MATCH(F271,Vöruskrá!B:B,0)),"")*H271/100,"")))</f>
        <v>24.96</v>
      </c>
      <c r="R271" s="23">
        <f>IF(OR(F271="",H271=""),"",IFERROR(IFERROR(INDEX(Réttabanki!K:K,MATCH(F271,Réttabanki!A:A,0)),"")*H271/100,IFERROR(IFERROR(INDEX(Vöruskrá!O:O,MATCH(F271,Vöruskrá!B:B,0)),"")*H271/100,"")))</f>
        <v>3.2</v>
      </c>
      <c r="S271" s="23">
        <f>IF(OR(F271="",H271=""),"",IFERROR(IFERROR(INDEX(Réttabanki!L:L,MATCH(F271,Réttabanki!A:A,0)),"")*H271/100,IFERROR(IFERROR(INDEX(Vöruskrá!P:P,MATCH(F271,Vöruskrá!B:B,0)),"")*H271/100,"")))</f>
        <v>0.44</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1892</v>
      </c>
      <c r="E272" s="34" t="s">
        <v>1924</v>
      </c>
      <c r="F272" s="34" t="s">
        <v>138</v>
      </c>
      <c r="G272" s="34" t="s">
        <v>138</v>
      </c>
      <c r="H272" s="35">
        <v>20</v>
      </c>
      <c r="I272" s="35"/>
      <c r="J272" s="259">
        <f>IF($F272="","",IFERROR(IFERROR(INDEX(Réttabanki!$U:$U,MATCH($F272,Réttabanki!$A:$A,0)),INDEX(Vöruskrá!$R:$R,MATCH($F272,Vöruskrá!$B:$B,0)))*($H272+IF($I272="",$H272*(1+$AB$7),$I272))/2/1000,""))</f>
        <v>41.8</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24.4</v>
      </c>
      <c r="O272" s="23">
        <f>IF(OR(F272="",H272=""),"",IFERROR(IFERROR(INDEX(Réttabanki!H:H,MATCH(F272,Réttabanki!A:A,0)),"")*H272/100,IFERROR(IFERROR(INDEX(Vöruskrá!K:K,MATCH(F272,Vöruskrá!B:B,0)),"")*H272/100,"")))</f>
        <v>1.18</v>
      </c>
      <c r="P272" s="23">
        <f>IF(OR(F272="",H272=""),"",IFERROR(IFERROR(INDEX(Réttabanki!I:I,MATCH(F272,Réttabanki!A:A,0)),"")*H272/100,IFERROR(IFERROR(INDEX(Vöruskrá!L:L,MATCH(F272,Vöruskrá!B:B,0)),"")*H272/100,"")))</f>
        <v>0.48</v>
      </c>
      <c r="Q272" s="23">
        <f>IF(OR(F272="",H272=""),"",IFERROR(IFERROR(INDEX(Réttabanki!J:J,MATCH(F272,Réttabanki!A:A,0)),"")*H272/100,IFERROR(IFERROR(INDEX(Vöruskrá!M:M,MATCH(F272,Vöruskrá!B:B,0)),"")*H272/100,"")))</f>
        <v>0.72</v>
      </c>
      <c r="R272" s="23">
        <f>IF(OR(F272="",H272=""),"",IFERROR(IFERROR(INDEX(Réttabanki!K:K,MATCH(F272,Réttabanki!A:A,0)),"")*H272/100,IFERROR(IFERROR(INDEX(Vöruskrá!O:O,MATCH(F272,Vöruskrá!B:B,0)),"")*H272/100,"")))</f>
        <v>2.68</v>
      </c>
      <c r="S272" s="23">
        <f>IF(OR(F272="",H272=""),"",IFERROR(IFERROR(INDEX(Réttabanki!L:L,MATCH(F272,Réttabanki!A:A,0)),"")*H272/100,IFERROR(IFERROR(INDEX(Vöruskrá!P:P,MATCH(F272,Vöruskrá!B:B,0)),"")*H272/100,"")))</f>
        <v>0.54</v>
      </c>
      <c r="T272" s="80" t="str">
        <f>IF(F272="","",IFERROR(INDEX(Réttabanki!Q:Q,MATCH(F272,Réttabanki!A:A,0)),IFERROR(INDEX(Réttabanki!Q:Q,MATCH(F272,Réttabanki!B:B,0)),"")))</f>
        <v/>
      </c>
      <c r="U272" s="79"/>
      <c r="V272" s="79"/>
      <c r="W272" s="79"/>
      <c r="X272" s="79"/>
      <c r="Y272" s="79"/>
      <c r="Z272" s="79"/>
      <c r="AA272" s="79"/>
    </row>
    <row r="273" spans="1:27">
      <c r="A273" s="282"/>
      <c r="B273" s="283"/>
      <c r="C273" s="283"/>
      <c r="D273" s="284"/>
      <c r="E273" s="284"/>
      <c r="F273" s="284" t="s">
        <v>4032</v>
      </c>
      <c r="G273" s="284"/>
      <c r="H273" s="285"/>
      <c r="I273" s="285"/>
      <c r="J273" s="286">
        <f>SUM(J257:J272)</f>
        <v>650.94352099999992</v>
      </c>
      <c r="K273" s="22"/>
      <c r="L273" s="22"/>
      <c r="M273" s="22"/>
      <c r="N273" s="23"/>
      <c r="O273" s="23"/>
      <c r="P273" s="23"/>
      <c r="Q273" s="23"/>
      <c r="R273" s="23"/>
      <c r="S273" s="23"/>
      <c r="T273" s="80"/>
      <c r="U273" s="79"/>
      <c r="V273" s="79"/>
      <c r="W273" s="79"/>
      <c r="X273" s="79"/>
      <c r="Y273" s="79"/>
      <c r="Z273" s="79"/>
      <c r="AA273" s="79"/>
    </row>
    <row r="274" spans="1:27">
      <c r="A274" s="282"/>
      <c r="B274" s="283"/>
      <c r="C274" s="283"/>
      <c r="D274" s="284"/>
      <c r="E274" s="284"/>
      <c r="F274" s="284" t="s">
        <v>4033</v>
      </c>
      <c r="G274" s="284"/>
      <c r="H274" s="285"/>
      <c r="I274" s="285"/>
      <c r="J274" s="286">
        <f>SUM(J257:J272)</f>
        <v>650.94352099999992</v>
      </c>
      <c r="K274" s="22"/>
      <c r="L274" s="22"/>
      <c r="M274" s="22"/>
      <c r="N274" s="23"/>
      <c r="O274" s="23"/>
      <c r="P274" s="23"/>
      <c r="Q274" s="23"/>
      <c r="R274" s="23"/>
      <c r="S274" s="23"/>
      <c r="T274" s="80"/>
      <c r="U274" s="79"/>
      <c r="V274" s="79"/>
      <c r="W274" s="79"/>
      <c r="X274" s="79"/>
      <c r="Y274" s="79"/>
      <c r="Z274" s="79"/>
      <c r="AA274" s="79"/>
    </row>
    <row r="275" spans="1:27">
      <c r="A275" s="32">
        <v>46254</v>
      </c>
      <c r="B275" s="33"/>
      <c r="C275" s="33"/>
      <c r="D275" s="34" t="s">
        <v>1896</v>
      </c>
      <c r="E275" s="34" t="s">
        <v>1894</v>
      </c>
      <c r="F275" s="34"/>
      <c r="G275" s="34" t="s">
        <v>4012</v>
      </c>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52">
      <c r="A276" s="32"/>
      <c r="B276" s="33"/>
      <c r="C276" s="33"/>
      <c r="D276" s="34" t="s">
        <v>1896</v>
      </c>
      <c r="E276" s="34" t="s">
        <v>1894</v>
      </c>
      <c r="F276" s="34" t="s">
        <v>1613</v>
      </c>
      <c r="G276" s="34" t="s">
        <v>1613</v>
      </c>
      <c r="H276" s="35"/>
      <c r="I276" s="35">
        <v>180</v>
      </c>
      <c r="J276" s="259">
        <f>IF($F276="","",IFERROR(IFERROR(INDEX(Réttabanki!$U:$U,MATCH($F276,Réttabanki!$A:$A,0)),INDEX(Vöruskrá!$R:$R,MATCH($F276,Vöruskrá!$B:$B,0)))*($H276+IF($I276="",$H276*(1+$AB$7),$I276))/2/1000,""))</f>
        <v>111.01303799999999</v>
      </c>
      <c r="K276" s="22" t="str">
        <f>IF(F276="","",IFERROR(IFERROR(INDEX(Réttabanki!D:D,MATCH(F276,Réttabanki!A:A,0)),""),IFERROR(IFERROR(INDEX(Vöruskrá!F:F,MATCH(F276,Vöruskrá!B:B,0)),""),"")))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6" s="22" t="str">
        <f>IF(F276="","",IFERROR(IFERROR(INDEX(Réttabanki!E:E,MATCH(F276,Réttabanki!A:A,0)),""),IFERROR(IFERROR(INDEX(Vöruskrá!G:G,MATCH(F276,Vöruskrá!B:B,0)),""),"")))</f>
        <v>Fiskur, Mjólk, Getur innihaldið súlfít, Engir</v>
      </c>
      <c r="M276" s="22">
        <f>IF(F276="","",IFERROR(IFERROR(INDEX(Réttabanki!F:F,MATCH(F276,Réttabanki!A:A,0)),""),IFERROR(IFERROR(INDEX(Vöruskrá!H:H,MATCH(F276,Vöruskrá!B:B,0)),""),"")))</f>
        <v>0</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c r="U276" s="79"/>
      <c r="V276" s="79"/>
      <c r="W276" s="79"/>
      <c r="X276" s="79"/>
      <c r="Y276" s="79"/>
      <c r="Z276" s="79"/>
      <c r="AA276" s="79"/>
    </row>
    <row r="277" spans="1:27" ht="26">
      <c r="A277" s="32"/>
      <c r="B277" s="33"/>
      <c r="C277" s="33"/>
      <c r="D277" s="34" t="s">
        <v>1896</v>
      </c>
      <c r="E277" s="34" t="s">
        <v>1894</v>
      </c>
      <c r="F277" s="34" t="s">
        <v>1635</v>
      </c>
      <c r="G277" s="34" t="s">
        <v>4013</v>
      </c>
      <c r="H277" s="35"/>
      <c r="I277" s="35">
        <v>100</v>
      </c>
      <c r="J277" s="259">
        <f>IF($F277="","",IFERROR(IFERROR(INDEX(Réttabanki!$U:$U,MATCH($F277,Réttabanki!$A:$A,0)),INDEX(Vöruskrá!$R:$R,MATCH($F277,Vöruskrá!$B:$B,0)))*($H277+IF($I277="",$H277*(1+$AB$7),$I277))/2/1000,""))</f>
        <v>25.055</v>
      </c>
      <c r="K277" s="22" t="str">
        <f>IF(F277="","",IFERROR(IFERROR(INDEX(Réttabanki!D:D,MATCH(F277,Réttabanki!A:A,0)),""),IFERROR(IFERROR(INDEX(Vöruskrá!F:F,MATCH(F277,Vöruskrá!B:B,0)),""),"")))</f>
        <v>**Bygg**, vatn, krydd (hvítur pipar, salt), sítrónusafi, olífu olia. | Rjómi (**mjólk**) | **Rjómi**, salt. | Salt (salt, kekkjavarnarefni E535, lyftiefni E500). | Vatn</v>
      </c>
      <c r="L277" s="22" t="str">
        <f>IF(F277="","",IFERROR(IFERROR(INDEX(Réttabanki!E:E,MATCH(F277,Réttabanki!A:A,0)),""),IFERROR(IFERROR(INDEX(Vöruskrá!G:G,MATCH(F277,Vöruskrá!B:B,0)),""),"")))</f>
        <v>Glúten (bygg), Mjólk</v>
      </c>
      <c r="M277" s="22">
        <f>IF(F277="","",IFERROR(IFERROR(INDEX(Réttabanki!F:F,MATCH(F277,Réttabanki!A:A,0)),""),IFERROR(IFERROR(INDEX(Vöruskrá!H:H,MATCH(F277,Vöruskrá!B:B,0)),""),"")))</f>
        <v>0</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c r="U277" s="78"/>
      <c r="V277" s="78"/>
      <c r="W277" s="78"/>
      <c r="X277" s="78"/>
      <c r="Y277" s="78"/>
      <c r="Z277" s="78"/>
      <c r="AA277" s="78"/>
    </row>
    <row r="278" spans="1:27">
      <c r="A278" s="32"/>
      <c r="B278" s="33"/>
      <c r="C278" s="33"/>
      <c r="D278" s="34" t="s">
        <v>1892</v>
      </c>
      <c r="E278" s="34" t="s">
        <v>1894</v>
      </c>
      <c r="F278" s="34"/>
      <c r="G278" s="34" t="s">
        <v>4014</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1892</v>
      </c>
      <c r="E279" s="34" t="s">
        <v>1894</v>
      </c>
      <c r="F279" s="34" t="s">
        <v>945</v>
      </c>
      <c r="G279" s="34" t="s">
        <v>4015</v>
      </c>
      <c r="H279" s="35">
        <v>160</v>
      </c>
      <c r="I279" s="35"/>
      <c r="J279" s="259">
        <f>IF($F279="","",IFERROR(IFERROR(INDEX(Réttabanki!$U:$U,MATCH($F279,Réttabanki!$A:$A,0)),INDEX(Vöruskrá!$R:$R,MATCH($F279,Vöruskrá!$B:$B,0)))*($H279+IF($I279="",$H279*(1+$AB$7),$I279))/2/1000,""))</f>
        <v>316.8</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f>IF(OR(F279="",H279=""),"",IFERROR(IFERROR(INDEX(Réttabanki!G:G,MATCH(F279,Réttabanki!A:A,0)),"")*H279/100,IFERROR(IFERROR(INDEX(Vöruskrá!J:J,MATCH(F279,Vöruskrá!B:B,0)),"")*H279/100,"")))</f>
        <v>569.6</v>
      </c>
      <c r="O279" s="23">
        <f>IF(OR(F279="",H279=""),"",IFERROR(IFERROR(INDEX(Réttabanki!H:H,MATCH(F279,Réttabanki!A:A,0)),"")*H279/100,IFERROR(IFERROR(INDEX(Vöruskrá!K:K,MATCH(F279,Vöruskrá!B:B,0)),"")*H279/100,"")))</f>
        <v>59.2</v>
      </c>
      <c r="P279" s="23">
        <f>IF(OR(F279="",H279=""),"",IFERROR(IFERROR(INDEX(Réttabanki!I:I,MATCH(F279,Réttabanki!A:A,0)),"")*H279/100,IFERROR(IFERROR(INDEX(Vöruskrá!L:L,MATCH(F279,Vöruskrá!B:B,0)),"")*H279/100,"")))</f>
        <v>4.6399999999999997</v>
      </c>
      <c r="Q279" s="23">
        <f>IF(OR(F279="",H279=""),"",IFERROR(IFERROR(INDEX(Réttabanki!J:J,MATCH(F279,Réttabanki!A:A,0)),"")*H279/100,IFERROR(IFERROR(INDEX(Vöruskrá!M:M,MATCH(F279,Vöruskrá!B:B,0)),"")*H279/100,"")))</f>
        <v>10.08</v>
      </c>
      <c r="R279" s="23">
        <f>IF(OR(F279="",H279=""),"",IFERROR(IFERROR(INDEX(Réttabanki!K:K,MATCH(F279,Réttabanki!A:A,0)),"")*H279/100,IFERROR(IFERROR(INDEX(Vöruskrá!O:O,MATCH(F279,Vöruskrá!B:B,0)),"")*H279/100,"")))</f>
        <v>1.44</v>
      </c>
      <c r="S279" s="23">
        <f>IF(OR(F279="",H279=""),"",IFERROR(IFERROR(INDEX(Réttabanki!L:L,MATCH(F279,Réttabanki!A:A,0)),"")*H279/100,IFERROR(IFERROR(INDEX(Vöruskrá!P:P,MATCH(F279,Vöruskrá!B:B,0)),"")*H279/100,"")))</f>
        <v>15.84</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1892</v>
      </c>
      <c r="E280" s="34" t="s">
        <v>1894</v>
      </c>
      <c r="F280" s="34" t="s">
        <v>347</v>
      </c>
      <c r="G280" s="34" t="s">
        <v>1898</v>
      </c>
      <c r="H280" s="35">
        <v>80</v>
      </c>
      <c r="I280" s="35"/>
      <c r="J280" s="259">
        <f>IF($F280="","",IFERROR(IFERROR(INDEX(Réttabanki!$U:$U,MATCH($F280,Réttabanki!$A:$A,0)),INDEX(Vöruskrá!$R:$R,MATCH($F280,Vöruskrá!$B:$B,0)))*($H280+IF($I280="",$H280*(1+$AB$7),$I280))/2/1000,""))</f>
        <v>30.8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104</v>
      </c>
      <c r="O280" s="23">
        <f>IF(OR(F280="",H280=""),"",IFERROR(IFERROR(INDEX(Réttabanki!H:H,MATCH(F280,Réttabanki!A:A,0)),"")*H280/100,IFERROR(IFERROR(INDEX(Vöruskrá!K:K,MATCH(F280,Vöruskrá!B:B,0)),"")*H280/100,"")))</f>
        <v>0.24</v>
      </c>
      <c r="P280" s="23">
        <f>IF(OR(F280="",H280=""),"",IFERROR(IFERROR(INDEX(Réttabanki!I:I,MATCH(F280,Réttabanki!A:A,0)),"")*H280/100,IFERROR(IFERROR(INDEX(Vöruskrá!L:L,MATCH(F280,Vöruskrá!B:B,0)),"")*H280/100,"")))</f>
        <v>0.08</v>
      </c>
      <c r="Q280" s="23">
        <f>IF(OR(F280="",H280=""),"",IFERROR(IFERROR(INDEX(Réttabanki!J:J,MATCH(F280,Réttabanki!A:A,0)),"")*H280/100,IFERROR(IFERROR(INDEX(Vöruskrá!M:M,MATCH(F280,Vöruskrá!B:B,0)),"")*H280/100,"")))</f>
        <v>22.88</v>
      </c>
      <c r="R280" s="23">
        <f>IF(OR(F280="",H280=""),"",IFERROR(IFERROR(INDEX(Réttabanki!K:K,MATCH(F280,Réttabanki!A:A,0)),"")*H280/100,IFERROR(IFERROR(INDEX(Vöruskrá!O:O,MATCH(F280,Vöruskrá!B:B,0)),"")*H280/100,"")))</f>
        <v>2.16</v>
      </c>
      <c r="S280" s="23">
        <f>IF(OR(F280="",H280=""),"",IFERROR(IFERROR(INDEX(Réttabanki!L:L,MATCH(F280,Réttabanki!A:A,0)),"")*H280/100,IFERROR(IFERROR(INDEX(Vöruskrá!P:P,MATCH(F280,Vöruskrá!B:B,0)),"")*H280/100,"")))</f>
        <v>0</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1896</v>
      </c>
      <c r="E281" s="34" t="s">
        <v>1920</v>
      </c>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1892</v>
      </c>
      <c r="E282" s="34" t="s">
        <v>1920</v>
      </c>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1892</v>
      </c>
      <c r="E283" s="34" t="s">
        <v>1924</v>
      </c>
      <c r="F283" s="34"/>
      <c r="G283" s="34" t="s">
        <v>4024</v>
      </c>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1892</v>
      </c>
      <c r="E284" s="34" t="s">
        <v>1924</v>
      </c>
      <c r="F284" s="34"/>
      <c r="G284" s="34" t="s">
        <v>4016</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1892</v>
      </c>
      <c r="E285" s="34" t="s">
        <v>1924</v>
      </c>
      <c r="F285" s="34" t="s">
        <v>645</v>
      </c>
      <c r="G285" s="34" t="s">
        <v>645</v>
      </c>
      <c r="H285" s="35">
        <v>20</v>
      </c>
      <c r="I285" s="35"/>
      <c r="J285" s="259">
        <f>IF($F285="","",IFERROR(IFERROR(INDEX(Réttabanki!$U:$U,MATCH($F285,Réttabanki!$A:$A,0)),INDEX(Vöruskrá!$R:$R,MATCH($F285,Vöruskrá!$B:$B,0)))*($H285+IF($I285="",$H285*(1+$AB$7),$I285))/2/1000,""))</f>
        <v>39.6</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f>IF(OR(F285="",H285=""),"",IFERROR(IFERROR(INDEX(Réttabanki!G:G,MATCH(F285,Réttabanki!A:A,0)),"")*H285/100,IFERROR(IFERROR(INDEX(Vöruskrá!J:J,MATCH(F285,Vöruskrá!B:B,0)),"")*H285/100,"")))</f>
        <v>76.8</v>
      </c>
      <c r="O285" s="23">
        <f>IF(OR(F285="",H285=""),"",IFERROR(IFERROR(INDEX(Réttabanki!H:H,MATCH(F285,Réttabanki!A:A,0)),"")*H285/100,IFERROR(IFERROR(INDEX(Vöruskrá!K:K,MATCH(F285,Vöruskrá!B:B,0)),"")*H285/100,"")))</f>
        <v>5.86</v>
      </c>
      <c r="P285" s="23">
        <f>IF(OR(F285="",H285=""),"",IFERROR(IFERROR(INDEX(Réttabanki!I:I,MATCH(F285,Réttabanki!A:A,0)),"")*H285/100,IFERROR(IFERROR(INDEX(Vöruskrá!L:L,MATCH(F285,Vöruskrá!B:B,0)),"")*H285/100,"")))</f>
        <v>2.94</v>
      </c>
      <c r="Q285" s="23">
        <f>IF(OR(F285="",H285=""),"",IFERROR(IFERROR(INDEX(Réttabanki!J:J,MATCH(F285,Réttabanki!A:A,0)),"")*H285/100,IFERROR(IFERROR(INDEX(Vöruskrá!M:M,MATCH(F285,Vöruskrá!B:B,0)),"")*H285/100,"")))</f>
        <v>0.48</v>
      </c>
      <c r="R285" s="23">
        <f>IF(OR(F285="",H285=""),"",IFERROR(IFERROR(INDEX(Réttabanki!K:K,MATCH(F285,Réttabanki!A:A,0)),"")*H285/100,IFERROR(IFERROR(INDEX(Vöruskrá!O:O,MATCH(F285,Vöruskrá!B:B,0)),"")*H285/100,"")))</f>
        <v>2.56</v>
      </c>
      <c r="S285" s="23">
        <f>IF(OR(F285="",H285=""),"",IFERROR(IFERROR(INDEX(Réttabanki!L:L,MATCH(F285,Réttabanki!A:A,0)),"")*H285/100,IFERROR(IFERROR(INDEX(Vöruskrá!P:P,MATCH(F285,Vöruskrá!B:B,0)),"")*H285/100,"")))</f>
        <v>0.34</v>
      </c>
      <c r="T285" s="81" t="str">
        <f>IF(F285="","",IFERROR(INDEX(Réttabanki!Q:Q,MATCH(F285,Réttabanki!A:A,0)),IFERROR(INDEX(Réttabanki!Q:Q,MATCH(F285,Réttabanki!B:B,0)),"")))</f>
        <v/>
      </c>
      <c r="U285" s="78"/>
      <c r="V285" s="78"/>
      <c r="W285" s="78"/>
      <c r="X285" s="78"/>
      <c r="Y285" s="78"/>
      <c r="Z285" s="78"/>
      <c r="AA285" s="78"/>
    </row>
    <row r="286" spans="1:27">
      <c r="A286" s="282"/>
      <c r="B286" s="283"/>
      <c r="C286" s="283"/>
      <c r="D286" s="284"/>
      <c r="E286" s="284"/>
      <c r="F286" s="284" t="s">
        <v>4032</v>
      </c>
      <c r="G286" s="284"/>
      <c r="H286" s="285"/>
      <c r="I286" s="285"/>
      <c r="J286" s="286">
        <f>SUM(J275:J285)</f>
        <v>523.26803800000005</v>
      </c>
      <c r="K286" s="22"/>
      <c r="L286" s="22"/>
      <c r="M286" s="22"/>
      <c r="N286" s="23"/>
      <c r="O286" s="23"/>
      <c r="P286" s="23"/>
      <c r="Q286" s="23"/>
      <c r="R286" s="23"/>
      <c r="S286" s="23"/>
      <c r="T286" s="81"/>
      <c r="U286" s="78"/>
      <c r="V286" s="78"/>
      <c r="W286" s="78"/>
      <c r="X286" s="78"/>
      <c r="Y286" s="78"/>
      <c r="Z286" s="78"/>
      <c r="AA286" s="78"/>
    </row>
    <row r="287" spans="1:27">
      <c r="A287" s="282"/>
      <c r="B287" s="283"/>
      <c r="C287" s="283"/>
      <c r="D287" s="284"/>
      <c r="E287" s="284"/>
      <c r="F287" s="284" t="s">
        <v>4033</v>
      </c>
      <c r="G287" s="284"/>
      <c r="H287" s="285"/>
      <c r="I287" s="285"/>
      <c r="J287" s="286">
        <f>SUM(J275:J285)</f>
        <v>523.26803800000005</v>
      </c>
      <c r="K287" s="22"/>
      <c r="L287" s="22"/>
      <c r="M287" s="22"/>
      <c r="N287" s="23"/>
      <c r="O287" s="23"/>
      <c r="P287" s="23"/>
      <c r="Q287" s="23"/>
      <c r="R287" s="23"/>
      <c r="S287" s="23"/>
      <c r="T287" s="81"/>
      <c r="U287" s="78"/>
      <c r="V287" s="78"/>
      <c r="W287" s="78"/>
      <c r="X287" s="78"/>
      <c r="Y287" s="78"/>
      <c r="Z287" s="78"/>
      <c r="AA287" s="78"/>
    </row>
    <row r="288" spans="1:27">
      <c r="A288" s="32">
        <v>46255</v>
      </c>
      <c r="B288" s="33"/>
      <c r="C288" s="33"/>
      <c r="D288" s="34" t="s">
        <v>1896</v>
      </c>
      <c r="E288" s="34" t="s">
        <v>1894</v>
      </c>
      <c r="F288" s="34"/>
      <c r="G288" s="34" t="s">
        <v>4025</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52">
      <c r="A289" s="32"/>
      <c r="B289" s="33"/>
      <c r="C289" s="33"/>
      <c r="D289" s="34" t="s">
        <v>1896</v>
      </c>
      <c r="E289" s="34" t="s">
        <v>1894</v>
      </c>
      <c r="F289" s="34" t="s">
        <v>1619</v>
      </c>
      <c r="G289" s="34" t="s">
        <v>4027</v>
      </c>
      <c r="H289" s="35"/>
      <c r="I289" s="35">
        <v>180</v>
      </c>
      <c r="J289" s="259">
        <f>IF($F289="","",IFERROR(IFERROR(INDEX(Réttabanki!$U:$U,MATCH($F289,Réttabanki!$A:$A,0)),INDEX(Vöruskrá!$R:$R,MATCH($F289,Vöruskrá!$B:$B,0)))*($H289+IF($I289="",$H289*(1+$AB$7),$I289))/2/1000,""))</f>
        <v>213.06203999999997</v>
      </c>
      <c r="K289" s="22" t="str">
        <f>IF(F289="","",IFERROR(IFERROR(INDEX(Réttabanki!D:D,MATCH(F289,Réttabanki!A:A,0)),""),IFERROR(IFERROR(INDEX(Vöruskrá!F:F,MATCH(F289,Vöruskrá!B:B,0)),""),"")))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89" s="22" t="str">
        <f>IF(F289="","",IFERROR(IFERROR(INDEX(Réttabanki!E:E,MATCH(F289,Réttabanki!A:A,0)),""),IFERROR(IFERROR(INDEX(Vöruskrá!G:G,MATCH(F289,Vöruskrá!B:B,0)),""),"")))</f>
        <v>Getur innihaldið súlfít</v>
      </c>
      <c r="M289" s="22">
        <f>IF(F289="","",IFERROR(IFERROR(INDEX(Réttabanki!F:F,MATCH(F289,Réttabanki!A:A,0)),""),IFERROR(IFERROR(INDEX(Vöruskrá!H:H,MATCH(F289,Vöruskrá!B:B,0)),""),"")))</f>
        <v>0</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c r="U289" s="78"/>
      <c r="V289" s="78"/>
      <c r="W289" s="78"/>
      <c r="X289" s="78"/>
      <c r="Y289" s="78"/>
      <c r="Z289" s="78"/>
      <c r="AA289" s="78"/>
    </row>
    <row r="290" spans="1:27">
      <c r="A290" s="32"/>
      <c r="B290" s="33"/>
      <c r="C290" s="33"/>
      <c r="D290" s="34" t="s">
        <v>1896</v>
      </c>
      <c r="E290" s="34" t="s">
        <v>1894</v>
      </c>
      <c r="F290" s="34" t="s">
        <v>270</v>
      </c>
      <c r="G290" s="34" t="s">
        <v>270</v>
      </c>
      <c r="H290" s="35"/>
      <c r="I290" s="35">
        <v>100</v>
      </c>
      <c r="J290" s="259">
        <f>IF($F290="","",IFERROR(IFERROR(INDEX(Réttabanki!$U:$U,MATCH($F290,Réttabanki!$A:$A,0)),INDEX(Vöruskrá!$R:$R,MATCH($F290,Vöruskrá!$B:$B,0)))*($H290+IF($I290="",$H290*(1+$AB$7),$I290))/2/1000,""))</f>
        <v>20</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1892</v>
      </c>
      <c r="E291" s="34" t="s">
        <v>1894</v>
      </c>
      <c r="F291" s="34"/>
      <c r="G291" s="34" t="s">
        <v>4028</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1892</v>
      </c>
      <c r="E292" s="34" t="s">
        <v>1894</v>
      </c>
      <c r="F292" s="34" t="s">
        <v>1206</v>
      </c>
      <c r="G292" s="34" t="s">
        <v>4026</v>
      </c>
      <c r="H292" s="35">
        <v>160</v>
      </c>
      <c r="I292" s="35"/>
      <c r="J292" s="259">
        <f>IF($F292="","",IFERROR(IFERROR(INDEX(Réttabanki!$U:$U,MATCH($F292,Réttabanki!$A:$A,0)),INDEX(Vöruskrá!$R:$R,MATCH($F292,Vöruskrá!$B:$B,0)))*($H292+IF($I292="",$H292*(1+$AB$7),$I292))/2/1000,""))</f>
        <v>457.6</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f>IF(OR(F292="",H292=""),"",IFERROR(IFERROR(INDEX(Réttabanki!G:G,MATCH(F292,Réttabanki!A:A,0)),"")*H292/100,IFERROR(IFERROR(INDEX(Vöruskrá!J:J,MATCH(F292,Vöruskrá!B:B,0)),"")*H292/100,"")))</f>
        <v>209.6</v>
      </c>
      <c r="O292" s="23">
        <f>IF(OR(F292="",H292=""),"",IFERROR(IFERROR(INDEX(Réttabanki!H:H,MATCH(F292,Réttabanki!A:A,0)),"")*H292/100,IFERROR(IFERROR(INDEX(Vöruskrá!K:K,MATCH(F292,Vöruskrá!B:B,0)),"")*H292/100,"")))</f>
        <v>11.84</v>
      </c>
      <c r="P292" s="23">
        <f>IF(OR(F292="",H292=""),"",IFERROR(IFERROR(INDEX(Réttabanki!I:I,MATCH(F292,Réttabanki!A:A,0)),"")*H292/100,IFERROR(IFERROR(INDEX(Vöruskrá!L:L,MATCH(F292,Vöruskrá!B:B,0)),"")*H292/100,"")))</f>
        <v>3.04</v>
      </c>
      <c r="Q292" s="23">
        <f>IF(OR(F292="",H292=""),"",IFERROR(IFERROR(INDEX(Réttabanki!J:J,MATCH(F292,Réttabanki!A:A,0)),"")*H292/100,IFERROR(IFERROR(INDEX(Vöruskrá!M:M,MATCH(F292,Vöruskrá!B:B,0)),"")*H292/100,"")))</f>
        <v>6.56</v>
      </c>
      <c r="R292" s="23">
        <f>IF(OR(F292="",H292=""),"",IFERROR(IFERROR(INDEX(Réttabanki!K:K,MATCH(F292,Réttabanki!A:A,0)),"")*H292/100,IFERROR(IFERROR(INDEX(Vöruskrá!O:O,MATCH(F292,Vöruskrá!B:B,0)),"")*H292/100,"")))</f>
        <v>19.36</v>
      </c>
      <c r="S292" s="23">
        <f>IF(OR(F292="",H292=""),"",IFERROR(IFERROR(INDEX(Réttabanki!L:L,MATCH(F292,Réttabanki!A:A,0)),"")*H292/100,IFERROR(IFERROR(INDEX(Vöruskrá!P:P,MATCH(F292,Vöruskrá!B:B,0)),"")*H292/100,"")))</f>
        <v>3.84</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1892</v>
      </c>
      <c r="E293" s="34" t="s">
        <v>1894</v>
      </c>
      <c r="F293" s="34" t="s">
        <v>270</v>
      </c>
      <c r="G293" s="34" t="s">
        <v>270</v>
      </c>
      <c r="H293" s="35">
        <v>80</v>
      </c>
      <c r="I293" s="35"/>
      <c r="J293" s="259">
        <f>IF($F293="","",IFERROR(IFERROR(INDEX(Réttabanki!$U:$U,MATCH($F293,Réttabanki!$A:$A,0)),INDEX(Vöruskrá!$R:$R,MATCH($F293,Vöruskrá!$B:$B,0)))*($H293+IF($I293="",$H293*(1+$AB$7),$I293))/2/1000,""))</f>
        <v>35.200000000000003</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104</v>
      </c>
      <c r="O293" s="23">
        <f>IF(OR(F293="",H293=""),"",IFERROR(IFERROR(INDEX(Réttabanki!H:H,MATCH(F293,Réttabanki!A:A,0)),"")*H293/100,IFERROR(IFERROR(INDEX(Vöruskrá!K:K,MATCH(F293,Vöruskrá!B:B,0)),"")*H293/100,"")))</f>
        <v>3.04</v>
      </c>
      <c r="P293" s="23">
        <f>IF(OR(F293="",H293=""),"",IFERROR(IFERROR(INDEX(Réttabanki!I:I,MATCH(F293,Réttabanki!A:A,0)),"")*H293/100,IFERROR(IFERROR(INDEX(Vöruskrá!L:L,MATCH(F293,Vöruskrá!B:B,0)),"")*H293/100,"")))</f>
        <v>1.68</v>
      </c>
      <c r="Q293" s="23">
        <f>IF(OR(F293="",H293=""),"",IFERROR(IFERROR(INDEX(Réttabanki!J:J,MATCH(F293,Réttabanki!A:A,0)),"")*H293/100,IFERROR(IFERROR(INDEX(Vöruskrá!M:M,MATCH(F293,Vöruskrá!B:B,0)),"")*H293/100,"")))</f>
        <v>16</v>
      </c>
      <c r="R293" s="23">
        <f>IF(OR(F293="",H293=""),"",IFERROR(IFERROR(INDEX(Réttabanki!K:K,MATCH(F293,Réttabanki!A:A,0)),"")*H293/100,IFERROR(IFERROR(INDEX(Vöruskrá!O:O,MATCH(F293,Vöruskrá!B:B,0)),"")*H293/100,"")))</f>
        <v>2.16</v>
      </c>
      <c r="S293" s="23">
        <f>IF(OR(F293="",H293=""),"",IFERROR(IFERROR(INDEX(Réttabanki!L:L,MATCH(F293,Réttabanki!A:A,0)),"")*H293/100,IFERROR(IFERROR(INDEX(Vöruskrá!P:P,MATCH(F293,Vöruskrá!B:B,0)),"")*H293/100,"")))</f>
        <v>0.08</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1892</v>
      </c>
      <c r="E294" s="34" t="s">
        <v>1894</v>
      </c>
      <c r="F294" s="34" t="s">
        <v>288</v>
      </c>
      <c r="G294" s="34" t="s">
        <v>288</v>
      </c>
      <c r="H294" s="35">
        <v>25</v>
      </c>
      <c r="I294" s="35"/>
      <c r="J294" s="259">
        <f>IF($F294="","",IFERROR(IFERROR(INDEX(Réttabanki!$U:$U,MATCH($F294,Réttabanki!$A:$A,0)),INDEX(Vöruskrá!$R:$R,MATCH($F294,Vöruskrá!$B:$B,0)))*($H294+IF($I294="",$H294*(1+$AB$7),$I294))/2/1000,""))</f>
        <v>16.5</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f>IF(OR(F294="",H294=""),"",IFERROR(IFERROR(INDEX(Réttabanki!G:G,MATCH(F294,Réttabanki!A:A,0)),"")*H294/100,IFERROR(IFERROR(INDEX(Vöruskrá!J:J,MATCH(F294,Vöruskrá!B:B,0)),"")*H294/100,"")))</f>
        <v>112</v>
      </c>
      <c r="O294" s="23">
        <f>IF(OR(F294="",H294=""),"",IFERROR(IFERROR(INDEX(Réttabanki!H:H,MATCH(F294,Réttabanki!A:A,0)),"")*H294/100,IFERROR(IFERROR(INDEX(Vöruskrá!K:K,MATCH(F294,Vöruskrá!B:B,0)),"")*H294/100,"")))</f>
        <v>11.25</v>
      </c>
      <c r="P294" s="23">
        <f>IF(OR(F294="",H294=""),"",IFERROR(IFERROR(INDEX(Réttabanki!I:I,MATCH(F294,Réttabanki!A:A,0)),"")*H294/100,IFERROR(IFERROR(INDEX(Vöruskrá!L:L,MATCH(F294,Vöruskrá!B:B,0)),"")*H294/100,"")))</f>
        <v>0.72499999999999998</v>
      </c>
      <c r="Q294" s="23">
        <f>IF(OR(F294="",H294=""),"",IFERROR(IFERROR(INDEX(Réttabanki!J:J,MATCH(F294,Réttabanki!A:A,0)),"")*H294/100,IFERROR(IFERROR(INDEX(Vöruskrá!M:M,MATCH(F294,Vöruskrá!B:B,0)),"")*H294/100,"")))</f>
        <v>3</v>
      </c>
      <c r="R294" s="23">
        <f>IF(OR(F294="",H294=""),"",IFERROR(IFERROR(INDEX(Réttabanki!K:K,MATCH(F294,Réttabanki!A:A,0)),"")*H294/100,IFERROR(IFERROR(INDEX(Vöruskrá!O:O,MATCH(F294,Vöruskrá!B:B,0)),"")*H294/100,"")))</f>
        <v>0</v>
      </c>
      <c r="S294" s="23">
        <f>IF(OR(F294="",H294=""),"",IFERROR(IFERROR(INDEX(Réttabanki!L:L,MATCH(F294,Réttabanki!A:A,0)),"")*H294/100,IFERROR(IFERROR(INDEX(Vöruskrá!P:P,MATCH(F294,Vöruskrá!B:B,0)),"")*H294/100,"")))</f>
        <v>0.35</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1896</v>
      </c>
      <c r="E295" s="34" t="s">
        <v>1920</v>
      </c>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1892</v>
      </c>
      <c r="E296" s="34" t="s">
        <v>1920</v>
      </c>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1892</v>
      </c>
      <c r="E297" s="34" t="s">
        <v>1924</v>
      </c>
      <c r="F297" s="34"/>
      <c r="G297" s="34" t="s">
        <v>4029</v>
      </c>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1892</v>
      </c>
      <c r="E298" s="34" t="s">
        <v>1924</v>
      </c>
      <c r="F298" s="34" t="s">
        <v>57</v>
      </c>
      <c r="G298" s="34" t="s">
        <v>57</v>
      </c>
      <c r="H298" s="35">
        <v>40</v>
      </c>
      <c r="I298" s="35"/>
      <c r="J298" s="259">
        <f>IF($F298="","",IFERROR(IFERROR(INDEX(Réttabanki!$U:$U,MATCH($F298,Réttabanki!$A:$A,0)),INDEX(Vöruskrá!$R:$R,MATCH($F298,Vöruskrá!$B:$B,0)))*($H298+IF($I298="",$H298*(1+$AB$7),$I298))/2/1000,""))</f>
        <v>26.4</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100</v>
      </c>
      <c r="O298" s="23">
        <f>IF(OR(F298="",H298=""),"",IFERROR(IFERROR(INDEX(Réttabanki!H:H,MATCH(F298,Réttabanki!A:A,0)),"")*H298/100,IFERROR(IFERROR(INDEX(Vöruskrá!K:K,MATCH(F298,Vöruskrá!B:B,0)),"")*H298/100,"")))</f>
        <v>1.08</v>
      </c>
      <c r="P298" s="23">
        <f>IF(OR(F298="",H298=""),"",IFERROR(IFERROR(INDEX(Réttabanki!I:I,MATCH(F298,Réttabanki!A:A,0)),"")*H298/100,IFERROR(IFERROR(INDEX(Vöruskrá!L:L,MATCH(F298,Vöruskrá!B:B,0)),"")*H298/100,"")))</f>
        <v>0.16</v>
      </c>
      <c r="Q298" s="23">
        <f>IF(OR(F298="",H298=""),"",IFERROR(IFERROR(INDEX(Réttabanki!J:J,MATCH(F298,Réttabanki!A:A,0)),"")*H298/100,IFERROR(IFERROR(INDEX(Vöruskrá!M:M,MATCH(F298,Vöruskrá!B:B,0)),"")*H298/100,"")))</f>
        <v>18</v>
      </c>
      <c r="R298" s="23">
        <f>IF(OR(F298="",H298=""),"",IFERROR(IFERROR(INDEX(Réttabanki!K:K,MATCH(F298,Réttabanki!A:A,0)),"")*H298/100,IFERROR(IFERROR(INDEX(Vöruskrá!O:O,MATCH(F298,Vöruskrá!B:B,0)),"")*H298/100,"")))</f>
        <v>3.6</v>
      </c>
      <c r="S298" s="23">
        <f>IF(OR(F298="",H298=""),"",IFERROR(IFERROR(INDEX(Réttabanki!L:L,MATCH(F298,Réttabanki!A:A,0)),"")*H298/100,IFERROR(IFERROR(INDEX(Vöruskrá!P:P,MATCH(F298,Vöruskrá!B:B,0)),"")*H298/100,"")))</f>
        <v>0.56000000000000005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1892</v>
      </c>
      <c r="E299" s="34" t="s">
        <v>1924</v>
      </c>
      <c r="F299" s="34" t="s">
        <v>176</v>
      </c>
      <c r="G299" s="34" t="s">
        <v>176</v>
      </c>
      <c r="H299" s="35">
        <v>20</v>
      </c>
      <c r="I299" s="35"/>
      <c r="J299" s="259">
        <f>IF($F299="","",IFERROR(IFERROR(INDEX(Réttabanki!$U:$U,MATCH($F299,Réttabanki!$A:$A,0)),INDEX(Vöruskrá!$R:$R,MATCH($F299,Vöruskrá!$B:$B,0)))*($H299+IF($I299="",$H299*(1+$AB$7),$I299))/2/1000,""))</f>
        <v>39.6</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52.8</v>
      </c>
      <c r="O299" s="23">
        <f>IF(OR(F299="",H299=""),"",IFERROR(IFERROR(INDEX(Réttabanki!H:H,MATCH(F299,Réttabanki!A:A,0)),"")*H299/100,IFERROR(IFERROR(INDEX(Vöruskrá!K:K,MATCH(F299,Vöruskrá!B:B,0)),"")*H299/100,"")))</f>
        <v>4.8</v>
      </c>
      <c r="P299" s="23">
        <f>IF(OR(F299="",H299=""),"",IFERROR(IFERROR(INDEX(Réttabanki!I:I,MATCH(F299,Réttabanki!A:A,0)),"")*H299/100,IFERROR(IFERROR(INDEX(Vöruskrá!L:L,MATCH(F299,Vöruskrá!B:B,0)),"")*H299/100,"")))</f>
        <v>2.4</v>
      </c>
      <c r="Q299" s="23">
        <f>IF(OR(F299="",H299=""),"",IFERROR(IFERROR(INDEX(Réttabanki!J:J,MATCH(F299,Réttabanki!A:A,0)),"")*H299/100,IFERROR(IFERROR(INDEX(Vöruskrá!M:M,MATCH(F299,Vöruskrá!B:B,0)),"")*H299/100,"")))</f>
        <v>0.2</v>
      </c>
      <c r="R299" s="23">
        <f>IF(OR(F299="",H299=""),"",IFERROR(IFERROR(INDEX(Réttabanki!K:K,MATCH(F299,Réttabanki!A:A,0)),"")*H299/100,IFERROR(IFERROR(INDEX(Vöruskrá!O:O,MATCH(F299,Vöruskrá!B:B,0)),"")*H299/100,"")))</f>
        <v>2.2000000000000002</v>
      </c>
      <c r="S299" s="23">
        <f>IF(OR(F299="",H299=""),"",IFERROR(IFERROR(INDEX(Réttabanki!L:L,MATCH(F299,Réttabanki!A:A,0)),"")*H299/100,IFERROR(IFERROR(INDEX(Vöruskrá!P:P,MATCH(F299,Vöruskrá!B:B,0)),"")*H299/100,"")))</f>
        <v>0.42</v>
      </c>
      <c r="T299" s="81" t="str">
        <f>IF(F299="","",IFERROR(INDEX(Réttabanki!Q:Q,MATCH(F299,Réttabanki!A:A,0)),IFERROR(INDEX(Réttabanki!Q:Q,MATCH(F299,Réttabanki!B:B,0)),"")))</f>
        <v/>
      </c>
      <c r="U299" s="78"/>
      <c r="V299" s="78"/>
      <c r="W299" s="78"/>
      <c r="X299" s="78"/>
      <c r="Y299" s="78"/>
      <c r="Z299" s="78"/>
      <c r="AA299" s="78"/>
    </row>
    <row r="300" spans="1:27">
      <c r="A300" s="282"/>
      <c r="B300" s="283"/>
      <c r="C300" s="283"/>
      <c r="D300" s="284"/>
      <c r="E300" s="284"/>
      <c r="F300" s="284" t="s">
        <v>4032</v>
      </c>
      <c r="G300" s="284"/>
      <c r="H300" s="285"/>
      <c r="I300" s="285"/>
      <c r="J300" s="286">
        <f>SUM(J288:J299)</f>
        <v>808.36203999999998</v>
      </c>
      <c r="K300" s="22"/>
      <c r="L300" s="22"/>
      <c r="M300" s="22"/>
      <c r="N300" s="23"/>
      <c r="O300" s="23"/>
      <c r="P300" s="23"/>
      <c r="Q300" s="23"/>
      <c r="R300" s="23"/>
      <c r="S300" s="23"/>
      <c r="T300" s="81"/>
      <c r="U300" s="78"/>
      <c r="V300" s="78"/>
      <c r="W300" s="78"/>
      <c r="X300" s="78"/>
      <c r="Y300" s="78"/>
      <c r="Z300" s="78"/>
      <c r="AA300" s="78"/>
    </row>
    <row r="301" spans="1:27">
      <c r="A301" s="282"/>
      <c r="B301" s="283"/>
      <c r="C301" s="283"/>
      <c r="D301" s="284"/>
      <c r="E301" s="284"/>
      <c r="F301" s="284" t="s">
        <v>4033</v>
      </c>
      <c r="G301" s="284"/>
      <c r="H301" s="285"/>
      <c r="I301" s="285"/>
      <c r="J301" s="286">
        <f>SUM(J288:J299)</f>
        <v>808.36203999999998</v>
      </c>
      <c r="K301" s="22"/>
      <c r="L301" s="22"/>
      <c r="M301" s="22"/>
      <c r="N301" s="23"/>
      <c r="O301" s="23"/>
      <c r="P301" s="23"/>
      <c r="Q301" s="23"/>
      <c r="R301" s="23"/>
      <c r="S301" s="23"/>
      <c r="T301" s="81"/>
      <c r="U301" s="78"/>
      <c r="V301" s="78"/>
      <c r="W301" s="78"/>
      <c r="X301" s="78"/>
      <c r="Y301" s="78"/>
      <c r="Z301" s="78"/>
      <c r="AA301" s="78"/>
    </row>
    <row r="302" spans="1:27">
      <c r="A302" s="32">
        <v>46258</v>
      </c>
      <c r="B302" s="33"/>
      <c r="C302" s="33"/>
      <c r="D302" s="34" t="s">
        <v>1896</v>
      </c>
      <c r="E302" s="34" t="s">
        <v>1894</v>
      </c>
      <c r="F302" s="34"/>
      <c r="G302" s="34" t="s">
        <v>4031</v>
      </c>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78">
      <c r="A303" s="32"/>
      <c r="B303" s="33"/>
      <c r="C303" s="33"/>
      <c r="D303" s="34" t="s">
        <v>1896</v>
      </c>
      <c r="E303" s="34" t="s">
        <v>1894</v>
      </c>
      <c r="F303" s="34" t="s">
        <v>1624</v>
      </c>
      <c r="G303" s="34" t="s">
        <v>1671</v>
      </c>
      <c r="H303" s="35"/>
      <c r="I303" s="35">
        <v>180</v>
      </c>
      <c r="J303" s="259">
        <f>IF($F303="","",IFERROR(IFERROR(INDEX(Réttabanki!$U:$U,MATCH($F303,Réttabanki!$A:$A,0)),INDEX(Vöruskrá!$R:$R,MATCH($F303,Vöruskrá!$B:$B,0)))*($H303+IF($I303="",$H303*(1+$AB$7),$I303))/2/1000,""))</f>
        <v>152.319681</v>
      </c>
      <c r="K303" s="22" t="str">
        <f>IF(F303="","",IFERROR(IFERROR(INDEX(Réttabanki!D:D,MATCH(F303,Réttabanki!A:A,0)),""),IFERROR(IFERROR(INDEX(Vöruskrá!F:F,MATCH(F303,Vöruskrá!B:B,0)),""),"")))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3" s="22" t="str">
        <f>IF(F303="","",IFERROR(IFERROR(INDEX(Réttabanki!E:E,MATCH(F303,Réttabanki!A:A,0)),""),IFERROR(IFERROR(INDEX(Vöruskrá!G:G,MATCH(F303,Vöruskrá!B:B,0)),""),"")))</f>
        <v>Engir, Sellerí</v>
      </c>
      <c r="M303" s="22">
        <f>IF(F303="","",IFERROR(IFERROR(INDEX(Réttabanki!F:F,MATCH(F303,Réttabanki!A:A,0)),""),IFERROR(IFERROR(INDEX(Vöruskrá!H:H,MATCH(F303,Vöruskrá!B:B,0)),""),"")))</f>
        <v>0</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c r="U303" s="78"/>
      <c r="V303" s="78"/>
      <c r="W303" s="78"/>
      <c r="X303" s="78"/>
      <c r="Y303" s="78"/>
      <c r="Z303" s="78"/>
      <c r="AA303" s="78"/>
    </row>
    <row r="304" spans="1:27">
      <c r="A304" s="32"/>
      <c r="B304" s="33"/>
      <c r="C304" s="33"/>
      <c r="D304" s="34" t="s">
        <v>1896</v>
      </c>
      <c r="E304" s="34" t="s">
        <v>1894</v>
      </c>
      <c r="F304" s="34" t="s">
        <v>1275</v>
      </c>
      <c r="G304" s="34" t="s">
        <v>1275</v>
      </c>
      <c r="H304" s="35"/>
      <c r="I304" s="35">
        <v>100</v>
      </c>
      <c r="J304" s="259">
        <f>IF($F304="","",IFERROR(IFERROR(INDEX(Réttabanki!$U:$U,MATCH($F304,Réttabanki!$A:$A,0)),INDEX(Vöruskrá!$R:$R,MATCH($F304,Vöruskrá!$B:$B,0)))*($H304+IF($I304="",$H304*(1+$AB$7),$I304))/2/1000,""))</f>
        <v>25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1892</v>
      </c>
      <c r="E305" s="34" t="s">
        <v>1894</v>
      </c>
      <c r="F305" s="34"/>
      <c r="G305" s="34" t="s">
        <v>4030</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17">
      <c r="A306" s="32"/>
      <c r="B306" s="33"/>
      <c r="C306" s="33"/>
      <c r="D306" s="34" t="s">
        <v>1892</v>
      </c>
      <c r="E306" s="34" t="s">
        <v>1894</v>
      </c>
      <c r="F306" s="34" t="s">
        <v>1671</v>
      </c>
      <c r="G306" s="34" t="s">
        <v>1671</v>
      </c>
      <c r="H306" s="35">
        <v>160</v>
      </c>
      <c r="I306" s="35"/>
      <c r="J306" s="259">
        <f>IF($F306="","",IFERROR(IFERROR(INDEX(Réttabanki!$U:$U,MATCH($F306,Réttabanki!$A:$A,0)),INDEX(Vöruskrá!$R:$R,MATCH($F306,Vöruskrá!$B:$B,0)))*($H306+IF($I306="",$H306*(1+$AB$7),$I306))/2/1000,""))</f>
        <v>174.87946942264597</v>
      </c>
      <c r="K306" s="22" t="str">
        <f>IF(F306="","",IFERROR(IFERROR(INDEX(Réttabanki!D:D,MATCH(F306,Réttabanki!A:A,0)),""),IFERROR(IFERROR(INDEX(Vöruskrá!F:F,MATCH(F306,Vöruskrá!B:B,0)),""),"")))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6" s="22" t="str">
        <f>IF(F306="","",IFERROR(IFERROR(INDEX(Réttabanki!E:E,MATCH(F306,Réttabanki!A:A,0)),""),IFERROR(IFERROR(INDEX(Vöruskrá!G:G,MATCH(F306,Vöruskrá!B:B,0)),""),"")))</f>
        <v>Engir, Sinnep, súlfít</v>
      </c>
      <c r="M306" s="22">
        <f>IF(F306="","",IFERROR(IFERROR(INDEX(Réttabanki!F:F,MATCH(F306,Réttabanki!A:A,0)),""),IFERROR(IFERROR(INDEX(Vöruskrá!H:H,MATCH(F306,Vöruskrá!B:B,0)),""),"")))</f>
        <v>0</v>
      </c>
      <c r="N306" s="23">
        <f>IF(OR(F306="",H306=""),"",IFERROR(IFERROR(INDEX(Réttabanki!G:G,MATCH(F306,Réttabanki!A:A,0)),"")*H306/100,IFERROR(IFERROR(INDEX(Vöruskrá!J:J,MATCH(F306,Vöruskrá!B:B,0)),"")*H306/100,"")))</f>
        <v>130.416</v>
      </c>
      <c r="O306" s="23">
        <f>IF(OR(F306="",H306=""),"",IFERROR(IFERROR(INDEX(Réttabanki!H:H,MATCH(F306,Réttabanki!A:A,0)),"")*H306/100,IFERROR(IFERROR(INDEX(Vöruskrá!K:K,MATCH(F306,Vöruskrá!B:B,0)),"")*H306/100,"")))</f>
        <v>6.08</v>
      </c>
      <c r="P306" s="23">
        <f>IF(OR(F306="",H306=""),"",IFERROR(IFERROR(INDEX(Réttabanki!I:I,MATCH(F306,Réttabanki!A:A,0)),"")*H306/100,IFERROR(IFERROR(INDEX(Vöruskrá!L:L,MATCH(F306,Vöruskrá!B:B,0)),"")*H306/100,"")))</f>
        <v>1.8719999999999999</v>
      </c>
      <c r="Q306" s="23">
        <f>IF(OR(F306="",H306=""),"",IFERROR(IFERROR(INDEX(Réttabanki!J:J,MATCH(F306,Réttabanki!A:A,0)),"")*H306/100,IFERROR(IFERROR(INDEX(Vöruskrá!M:M,MATCH(F306,Vöruskrá!B:B,0)),"")*H306/100,"")))</f>
        <v>9.5359999999999996</v>
      </c>
      <c r="R306" s="23">
        <f>IF(OR(F306="",H306=""),"",IFERROR(IFERROR(INDEX(Réttabanki!K:K,MATCH(F306,Réttabanki!A:A,0)),"")*H306/100,IFERROR(IFERROR(INDEX(Vöruskrá!O:O,MATCH(F306,Vöruskrá!B:B,0)),"")*H306/100,"")))</f>
        <v>0</v>
      </c>
      <c r="S306" s="23">
        <f>IF(OR(F306="",H306=""),"",IFERROR(IFERROR(INDEX(Réttabanki!L:L,MATCH(F306,Réttabanki!A:A,0)),"")*H306/100,IFERROR(IFERROR(INDEX(Vöruskrá!P:P,MATCH(F306,Vöruskrá!B:B,0)),"")*H306/100,"")))</f>
        <v>8.8000000000000007</v>
      </c>
      <c r="T306" s="80"/>
      <c r="U306" s="79"/>
      <c r="V306" s="79"/>
      <c r="W306" s="79"/>
      <c r="X306" s="79"/>
      <c r="Y306" s="79"/>
      <c r="Z306" s="79"/>
      <c r="AA306" s="79"/>
    </row>
    <row r="307" spans="1:27">
      <c r="A307" s="32"/>
      <c r="B307" s="33"/>
      <c r="C307" s="33"/>
      <c r="D307" s="34" t="s">
        <v>1892</v>
      </c>
      <c r="E307" s="34" t="s">
        <v>1894</v>
      </c>
      <c r="F307" s="34" t="s">
        <v>1275</v>
      </c>
      <c r="G307" s="34" t="s">
        <v>1275</v>
      </c>
      <c r="H307" s="35">
        <v>80</v>
      </c>
      <c r="I307" s="35"/>
      <c r="J307" s="259">
        <f>IF($F307="","",IFERROR(IFERROR(INDEX(Réttabanki!$U:$U,MATCH($F307,Réttabanki!$A:$A,0)),INDEX(Vöruskrá!$R:$R,MATCH($F307,Vöruskrá!$B:$B,0)))*($H307+IF($I307="",$H307*(1+$AB$7),$I307))/2/1000,""))</f>
        <v>44</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f>IF(OR(F307="",H307=""),"",IFERROR(IFERROR(INDEX(Réttabanki!G:G,MATCH(F307,Réttabanki!A:A,0)),"")*H307/100,IFERROR(IFERROR(INDEX(Vöruskrá!J:J,MATCH(F307,Vöruskrá!B:B,0)),"")*H307/100,"")))</f>
        <v>82.4</v>
      </c>
      <c r="O307" s="23">
        <f>IF(OR(F307="",H307=""),"",IFERROR(IFERROR(INDEX(Réttabanki!H:H,MATCH(F307,Réttabanki!A:A,0)),"")*H307/100,IFERROR(IFERROR(INDEX(Vöruskrá!K:K,MATCH(F307,Vöruskrá!B:B,0)),"")*H307/100,"")))</f>
        <v>2.4</v>
      </c>
      <c r="P307" s="23">
        <f>IF(OR(F307="",H307=""),"",IFERROR(IFERROR(INDEX(Réttabanki!I:I,MATCH(F307,Réttabanki!A:A,0)),"")*H307/100,IFERROR(IFERROR(INDEX(Vöruskrá!L:L,MATCH(F307,Vöruskrá!B:B,0)),"")*H307/100,"")))</f>
        <v>1.68</v>
      </c>
      <c r="Q307" s="23">
        <f>IF(OR(F307="",H307=""),"",IFERROR(IFERROR(INDEX(Réttabanki!J:J,MATCH(F307,Réttabanki!A:A,0)),"")*H307/100,IFERROR(IFERROR(INDEX(Vöruskrá!M:M,MATCH(F307,Vöruskrá!B:B,0)),"")*H307/100,"")))</f>
        <v>12.8</v>
      </c>
      <c r="R307" s="23">
        <f>IF(OR(F307="",H307=""),"",IFERROR(IFERROR(INDEX(Réttabanki!K:K,MATCH(F307,Réttabanki!A:A,0)),"")*H307/100,IFERROR(IFERROR(INDEX(Vöruskrá!O:O,MATCH(F307,Vöruskrá!B:B,0)),"")*H307/100,"")))</f>
        <v>1.76</v>
      </c>
      <c r="S307" s="23">
        <f>IF(OR(F307="",H307=""),"",IFERROR(IFERROR(INDEX(Réttabanki!L:L,MATCH(F307,Réttabanki!A:A,0)),"")*H307/100,IFERROR(IFERROR(INDEX(Vöruskrá!P:P,MATCH(F307,Vöruskrá!B:B,0)),"")*H307/100,"")))</f>
        <v>0.56000000000000005</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1896</v>
      </c>
      <c r="E308" s="34" t="s">
        <v>1920</v>
      </c>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1892</v>
      </c>
      <c r="E309" s="34" t="s">
        <v>1920</v>
      </c>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t="s">
        <v>1892</v>
      </c>
      <c r="E310" s="34" t="s">
        <v>1924</v>
      </c>
      <c r="F310" s="34"/>
      <c r="G310" s="34" t="s">
        <v>2042</v>
      </c>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t="s">
        <v>1892</v>
      </c>
      <c r="E311" s="34" t="s">
        <v>1924</v>
      </c>
      <c r="F311" s="34" t="s">
        <v>63</v>
      </c>
      <c r="G311" s="34" t="s">
        <v>2045</v>
      </c>
      <c r="H311" s="35">
        <v>40</v>
      </c>
      <c r="I311" s="35"/>
      <c r="J311" s="259">
        <f>IF($F311="","",IFERROR(IFERROR(INDEX(Réttabanki!$U:$U,MATCH($F311,Réttabanki!$A:$A,0)),INDEX(Vöruskrá!$R:$R,MATCH($F311,Vöruskrá!$B:$B,0)))*($H311+IF($I311="",$H311*(1+$AB$7),$I311))/2/1000,""))</f>
        <v>26.4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96.4</v>
      </c>
      <c r="O311" s="23">
        <f>IF(OR(F311="",H311=""),"",IFERROR(IFERROR(INDEX(Réttabanki!H:H,MATCH(F311,Réttabanki!A:A,0)),"")*H311/100,IFERROR(IFERROR(INDEX(Vöruskrá!K:K,MATCH(F311,Vöruskrá!B:B,0)),"")*H311/100,"")))</f>
        <v>1.72</v>
      </c>
      <c r="P311" s="23">
        <f>IF(OR(F311="",H311=""),"",IFERROR(IFERROR(INDEX(Réttabanki!I:I,MATCH(F311,Réttabanki!A:A,0)),"")*H311/100,IFERROR(IFERROR(INDEX(Vöruskrá!L:L,MATCH(F311,Vöruskrá!B:B,0)),"")*H311/100,"")))</f>
        <v>0.32</v>
      </c>
      <c r="Q311" s="23">
        <f>IF(OR(F311="",H311=""),"",IFERROR(IFERROR(INDEX(Réttabanki!J:J,MATCH(F311,Réttabanki!A:A,0)),"")*H311/100,IFERROR(IFERROR(INDEX(Vöruskrá!M:M,MATCH(F311,Vöruskrá!B:B,0)),"")*H311/100,"")))</f>
        <v>13.2</v>
      </c>
      <c r="R311" s="23">
        <f>IF(OR(F311="",H311=""),"",IFERROR(IFERROR(INDEX(Réttabanki!K:K,MATCH(F311,Réttabanki!A:A,0)),"")*H311/100,IFERROR(IFERROR(INDEX(Vöruskrá!O:O,MATCH(F311,Vöruskrá!B:B,0)),"")*H311/100,"")))</f>
        <v>5.6</v>
      </c>
      <c r="S311" s="23">
        <f>IF(OR(F311="",H311=""),"",IFERROR(IFERROR(INDEX(Réttabanki!L:L,MATCH(F311,Réttabanki!A:A,0)),"")*H311/100,IFERROR(IFERROR(INDEX(Vöruskrá!P:P,MATCH(F311,Vöruskrá!B:B,0)),"")*H311/100,"")))</f>
        <v>0.36</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1892</v>
      </c>
      <c r="E312" s="34" t="s">
        <v>1924</v>
      </c>
      <c r="F312" s="34" t="s">
        <v>639</v>
      </c>
      <c r="G312" s="34" t="s">
        <v>639</v>
      </c>
      <c r="H312" s="35">
        <v>20</v>
      </c>
      <c r="I312" s="35"/>
      <c r="J312" s="259">
        <f>IF($F312="","",IFERROR(IFERROR(INDEX(Réttabanki!$U:$U,MATCH($F312,Réttabanki!$A:$A,0)),INDEX(Vöruskrá!$R:$R,MATCH($F312,Vöruskrá!$B:$B,0)))*($H312+IF($I312="",$H312*(1+$AB$7),$I312))/2/1000,""))</f>
        <v>61.6</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f>IF(OR(F312="",H312=""),"",IFERROR(IFERROR(INDEX(Réttabanki!G:G,MATCH(F312,Réttabanki!A:A,0)),"")*H312/100,IFERROR(IFERROR(INDEX(Vöruskrá!J:J,MATCH(F312,Vöruskrá!B:B,0)),"")*H312/100,"")))</f>
        <v>66</v>
      </c>
      <c r="O312" s="23">
        <f>IF(OR(F312="",H312=""),"",IFERROR(IFERROR(INDEX(Réttabanki!H:H,MATCH(F312,Réttabanki!A:A,0)),"")*H312/100,IFERROR(IFERROR(INDEX(Vöruskrá!K:K,MATCH(F312,Vöruskrá!B:B,0)),"")*H312/100,"")))</f>
        <v>5.2</v>
      </c>
      <c r="P312" s="23">
        <f>IF(OR(F312="",H312=""),"",IFERROR(IFERROR(INDEX(Réttabanki!I:I,MATCH(F312,Réttabanki!A:A,0)),"")*H312/100,IFERROR(IFERROR(INDEX(Vöruskrá!L:L,MATCH(F312,Vöruskrá!B:B,0)),"")*H312/100,"")))</f>
        <v>2.8</v>
      </c>
      <c r="Q312" s="23">
        <f>IF(OR(F312="",H312=""),"",IFERROR(IFERROR(INDEX(Réttabanki!J:J,MATCH(F312,Réttabanki!A:A,0)),"")*H312/100,IFERROR(IFERROR(INDEX(Vöruskrá!M:M,MATCH(F312,Vöruskrá!B:B,0)),"")*H312/100,"")))</f>
        <v>0</v>
      </c>
      <c r="R312" s="23">
        <f>IF(OR(F312="",H312=""),"",IFERROR(IFERROR(INDEX(Réttabanki!K:K,MATCH(F312,Réttabanki!A:A,0)),"")*H312/100,IFERROR(IFERROR(INDEX(Vöruskrá!O:O,MATCH(F312,Vöruskrá!B:B,0)),"")*H312/100,"")))</f>
        <v>5</v>
      </c>
      <c r="S312" s="23">
        <f>IF(OR(F312="",H312=""),"",IFERROR(IFERROR(INDEX(Réttabanki!L:L,MATCH(F312,Réttabanki!A:A,0)),"")*H312/100,IFERROR(IFERROR(INDEX(Vöruskrá!P:P,MATCH(F312,Vöruskrá!B:B,0)),"")*H312/100,"")))</f>
        <v>0.3</v>
      </c>
      <c r="T312" s="80" t="str">
        <f>IF(F312="","",IFERROR(INDEX(Réttabanki!Q:Q,MATCH(F312,Réttabanki!A:A,0)),IFERROR(INDEX(Réttabanki!Q:Q,MATCH(F312,Réttabanki!B:B,0)),"")))</f>
        <v/>
      </c>
      <c r="U312" s="79"/>
      <c r="V312" s="79"/>
      <c r="W312" s="79"/>
      <c r="X312" s="79"/>
      <c r="Y312" s="79"/>
      <c r="Z312" s="79"/>
      <c r="AA312" s="79"/>
    </row>
    <row r="313" spans="1:27">
      <c r="A313" s="282"/>
      <c r="B313" s="283"/>
      <c r="C313" s="283"/>
      <c r="D313" s="284"/>
      <c r="E313" s="284"/>
      <c r="F313" s="284" t="s">
        <v>4032</v>
      </c>
      <c r="G313" s="284"/>
      <c r="H313" s="285"/>
      <c r="I313" s="285"/>
      <c r="J313" s="286">
        <f>SUM(J302:J312)</f>
        <v>484.19915042264597</v>
      </c>
      <c r="K313" s="22"/>
      <c r="L313" s="22"/>
      <c r="M313" s="22"/>
      <c r="N313" s="23"/>
      <c r="O313" s="23"/>
      <c r="P313" s="23"/>
      <c r="Q313" s="23"/>
      <c r="R313" s="23"/>
      <c r="S313" s="23"/>
      <c r="T313" s="80"/>
      <c r="U313" s="79"/>
      <c r="V313" s="79"/>
      <c r="W313" s="79"/>
      <c r="X313" s="79"/>
      <c r="Y313" s="79"/>
      <c r="Z313" s="79"/>
      <c r="AA313" s="79"/>
    </row>
    <row r="314" spans="1:27">
      <c r="A314" s="282"/>
      <c r="B314" s="283"/>
      <c r="C314" s="283"/>
      <c r="D314" s="284"/>
      <c r="E314" s="284"/>
      <c r="F314" s="284" t="s">
        <v>4033</v>
      </c>
      <c r="G314" s="284"/>
      <c r="H314" s="285"/>
      <c r="I314" s="285"/>
      <c r="J314" s="286">
        <f>SUM(J302:J312)</f>
        <v>484.19915042264597</v>
      </c>
      <c r="K314" s="22"/>
      <c r="L314" s="22"/>
      <c r="M314" s="22"/>
      <c r="N314" s="23"/>
      <c r="O314" s="23"/>
      <c r="P314" s="23"/>
      <c r="Q314" s="23"/>
      <c r="R314" s="23"/>
      <c r="S314" s="23"/>
      <c r="T314" s="80"/>
      <c r="U314" s="79"/>
      <c r="V314" s="79"/>
      <c r="W314" s="79"/>
      <c r="X314" s="79"/>
      <c r="Y314" s="79"/>
      <c r="Z314" s="79"/>
      <c r="AA314" s="79"/>
    </row>
    <row r="315" spans="1:27">
      <c r="A315" s="32">
        <v>46259</v>
      </c>
      <c r="B315" s="33"/>
      <c r="C315" s="33"/>
      <c r="D315" s="34" t="s">
        <v>1867</v>
      </c>
      <c r="E315" s="34" t="s">
        <v>1894</v>
      </c>
      <c r="F315" s="34"/>
      <c r="G315" s="34" t="s">
        <v>2060</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26">
      <c r="A316" s="32"/>
      <c r="B316" s="33"/>
      <c r="C316" s="33"/>
      <c r="D316" s="34" t="s">
        <v>1896</v>
      </c>
      <c r="E316" s="34" t="s">
        <v>1894</v>
      </c>
      <c r="F316" s="34" t="s">
        <v>1629</v>
      </c>
      <c r="G316" s="34" t="s">
        <v>1307</v>
      </c>
      <c r="H316" s="35"/>
      <c r="I316" s="35">
        <v>250</v>
      </c>
      <c r="J316" s="259">
        <f>IF($F316="","",IFERROR(IFERROR(INDEX(Réttabanki!$U:$U,MATCH($F316,Réttabanki!$A:$A,0)),INDEX(Vöruskrá!$R:$R,MATCH($F316,Vöruskrá!$B:$B,0)))*($H316+IF($I316="",$H316*(1+$AB$7),$I316))/2/1000,""))</f>
        <v>127.28325000000001</v>
      </c>
      <c r="K316" s="22" t="str">
        <f>IF(F316="","",IFERROR(IFERROR(INDEX(Réttabanki!D:D,MATCH(F316,Réttabanki!A:A,0)),""),IFERROR(IFERROR(INDEX(Vöruskrá!F:F,MATCH(F316,Vöruskrá!B:B,0)),""),"")))</f>
        <v>Ýsa, salt. | Kartöflur | Laukur | **Mjólk**. Fitusprengd og gerilsneydd. | **Rjómi**, salt. | Maíssterkja. | Salt (salt, kekkjavarnarefni E535, lyftiefni E500). | Svartur pipar 100% (Piper nigrum), hitaþurrkað. | Vatn</v>
      </c>
      <c r="L316" s="22" t="str">
        <f>IF(F316="","",IFERROR(IFERROR(INDEX(Réttabanki!E:E,MATCH(F316,Réttabanki!A:A,0)),""),IFERROR(IFERROR(INDEX(Vöruskrá!G:G,MATCH(F316,Vöruskrá!B:B,0)),""),"")))</f>
        <v>Fiskur, Mjólk</v>
      </c>
      <c r="M316" s="22">
        <f>IF(F316="","",IFERROR(IFERROR(INDEX(Réttabanki!F:F,MATCH(F316,Réttabanki!A:A,0)),""),IFERROR(IFERROR(INDEX(Vöruskrá!H:H,MATCH(F316,Vöruskrá!B:B,0)),""),"")))</f>
        <v>0</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c r="U316" s="79"/>
      <c r="V316" s="79"/>
      <c r="W316" s="79"/>
      <c r="X316" s="79"/>
      <c r="Y316" s="79"/>
      <c r="Z316" s="79"/>
      <c r="AA316" s="79"/>
    </row>
    <row r="317" spans="1:27">
      <c r="A317" s="32"/>
      <c r="B317" s="33"/>
      <c r="C317" s="33"/>
      <c r="D317" s="34" t="s">
        <v>1867</v>
      </c>
      <c r="E317" s="34" t="s">
        <v>1894</v>
      </c>
      <c r="F317" s="34" t="s">
        <v>369</v>
      </c>
      <c r="G317" s="34" t="s">
        <v>369</v>
      </c>
      <c r="H317" s="35">
        <v>25</v>
      </c>
      <c r="I317" s="35">
        <v>25</v>
      </c>
      <c r="J317" s="259">
        <f>IF($F317="","",IFERROR(IFERROR(INDEX(Réttabanki!$U:$U,MATCH($F317,Réttabanki!$A:$A,0)),INDEX(Vöruskrá!$R:$R,MATCH($F317,Vöruskrá!$B:$B,0)))*($H317+IF($I317="",$H317*(1+$AB$7),$I317))/2/1000,""))</f>
        <v>15</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63</v>
      </c>
      <c r="O317" s="23">
        <f>IF(OR(F317="",H317=""),"",IFERROR(IFERROR(INDEX(Réttabanki!H:H,MATCH(F317,Réttabanki!A:A,0)),"")*H317/100,IFERROR(IFERROR(INDEX(Vöruskrá!K:K,MATCH(F317,Vöruskrá!B:B,0)),"")*H317/100,"")))</f>
        <v>0.27500000000000002</v>
      </c>
      <c r="P317" s="23">
        <f>IF(OR(F317="",H317=""),"",IFERROR(IFERROR(INDEX(Réttabanki!I:I,MATCH(F317,Réttabanki!A:A,0)),"")*H317/100,IFERROR(IFERROR(INDEX(Vöruskrá!L:L,MATCH(F317,Vöruskrá!B:B,0)),"")*H317/100,"")))</f>
        <v>0.05</v>
      </c>
      <c r="Q317" s="23">
        <f>IF(OR(F317="",H317=""),"",IFERROR(IFERROR(INDEX(Réttabanki!J:J,MATCH(F317,Réttabanki!A:A,0)),"")*H317/100,IFERROR(IFERROR(INDEX(Vöruskrá!M:M,MATCH(F317,Vöruskrá!B:B,0)),"")*H317/100,"")))</f>
        <v>12.5</v>
      </c>
      <c r="R317" s="23">
        <f>IF(OR(F317="",H317=""),"",IFERROR(IFERROR(INDEX(Réttabanki!K:K,MATCH(F317,Réttabanki!A:A,0)),"")*H317/100,IFERROR(IFERROR(INDEX(Vöruskrá!O:O,MATCH(F317,Vöruskrá!B:B,0)),"")*H317/100,"")))</f>
        <v>1.2</v>
      </c>
      <c r="S317" s="23">
        <f>IF(OR(F317="",H317=""),"",IFERROR(IFERROR(INDEX(Réttabanki!L:L,MATCH(F317,Réttabanki!A:A,0)),"")*H317/100,IFERROR(IFERROR(INDEX(Vöruskrá!P:P,MATCH(F317,Vöruskrá!B:B,0)),"")*H317/100,"")))</f>
        <v>0.15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1867</v>
      </c>
      <c r="E318" s="34" t="s">
        <v>1894</v>
      </c>
      <c r="F318" s="34" t="s">
        <v>445</v>
      </c>
      <c r="G318" s="34" t="s">
        <v>445</v>
      </c>
      <c r="H318" s="35">
        <v>10</v>
      </c>
      <c r="I318" s="35">
        <v>10</v>
      </c>
      <c r="J318" s="259">
        <f>IF($F318="","",IFERROR(IFERROR(INDEX(Réttabanki!$U:$U,MATCH($F318,Réttabanki!$A:$A,0)),INDEX(Vöruskrá!$R:$R,MATCH($F318,Vöruskrá!$B:$B,0)))*($H318+IF($I318="",$H318*(1+$AB$7),$I318))/2/1000,""))</f>
        <v>23</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73.8</v>
      </c>
      <c r="O318" s="23">
        <f>IF(OR(F318="",H318=""),"",IFERROR(IFERROR(INDEX(Réttabanki!H:H,MATCH(F318,Réttabanki!A:A,0)),"")*H318/100,IFERROR(IFERROR(INDEX(Vöruskrá!K:K,MATCH(F318,Vöruskrá!B:B,0)),"")*H318/100,"")))</f>
        <v>8.1999999999999993</v>
      </c>
      <c r="P318" s="23">
        <f>IF(OR(F318="",H318=""),"",IFERROR(IFERROR(INDEX(Réttabanki!I:I,MATCH(F318,Réttabanki!A:A,0)),"")*H318/100,IFERROR(IFERROR(INDEX(Vöruskrá!L:L,MATCH(F318,Vöruskrá!B:B,0)),"")*H318/100,"")))</f>
        <v>4.9000000000000004</v>
      </c>
      <c r="Q318" s="23">
        <f>IF(OR(F318="",H318=""),"",IFERROR(IFERROR(INDEX(Réttabanki!J:J,MATCH(F318,Réttabanki!A:A,0)),"")*H318/100,IFERROR(IFERROR(INDEX(Vöruskrá!M:M,MATCH(F318,Vöruskrá!B:B,0)),"")*H318/100,"")))</f>
        <v>0.04</v>
      </c>
      <c r="R318" s="23">
        <f>IF(OR(F318="",H318=""),"",IFERROR(IFERROR(INDEX(Réttabanki!K:K,MATCH(F318,Réttabanki!A:A,0)),"")*H318/100,IFERROR(IFERROR(INDEX(Vöruskrá!O:O,MATCH(F318,Vöruskrá!B:B,0)),"")*H318/100,"")))</f>
        <v>0.06</v>
      </c>
      <c r="S318" s="23">
        <f>IF(OR(F318="",H318=""),"",IFERROR(IFERROR(INDEX(Réttabanki!L:L,MATCH(F318,Réttabanki!A:A,0)),"")*H318/100,IFERROR(IFERROR(INDEX(Vöruskrá!P:P,MATCH(F318,Vöruskrá!B:B,0)),"")*H318/100,"")))</f>
        <v>0.12</v>
      </c>
      <c r="T318" s="80">
        <f>IF(F318="","",IFERROR(INDEX(Réttabanki!Q:Q,MATCH(F318,Réttabanki!A:A,0)),IFERROR(INDEX(Réttabanki!Q:Q,MATCH(F318,Réttabanki!B:B,0)),"")))</f>
        <v>0</v>
      </c>
      <c r="U318" s="79"/>
      <c r="V318" s="79"/>
      <c r="W318" s="79"/>
      <c r="X318" s="79"/>
      <c r="Y318" s="79"/>
      <c r="Z318" s="79"/>
      <c r="AA318" s="79"/>
    </row>
    <row r="319" spans="1:27">
      <c r="A319" s="32"/>
      <c r="B319" s="33"/>
      <c r="C319" s="33"/>
      <c r="D319" s="34" t="s">
        <v>1892</v>
      </c>
      <c r="E319" s="34" t="s">
        <v>1894</v>
      </c>
      <c r="F319" s="34" t="s">
        <v>1307</v>
      </c>
      <c r="G319" s="34" t="s">
        <v>1307</v>
      </c>
      <c r="H319" s="35">
        <v>200</v>
      </c>
      <c r="I319" s="35"/>
      <c r="J319" s="259">
        <f>IF($F319="","",IFERROR(IFERROR(INDEX(Réttabanki!$U:$U,MATCH($F319,Réttabanki!$A:$A,0)),INDEX(Vöruskrá!$R:$R,MATCH($F319,Vöruskrá!$B:$B,0)))*($H319+IF($I319="",$H319*(1+$AB$7),$I319))/2/1000,""))</f>
        <v>415.8</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216</v>
      </c>
      <c r="O319" s="23">
        <f>IF(OR(F319="",H319=""),"",IFERROR(IFERROR(INDEX(Réttabanki!H:H,MATCH(F319,Réttabanki!A:A,0)),"")*H319/100,IFERROR(IFERROR(INDEX(Vöruskrá!K:K,MATCH(F319,Vöruskrá!B:B,0)),"")*H319/100,"")))</f>
        <v>8.4</v>
      </c>
      <c r="P319" s="23">
        <f>IF(OR(F319="",H319=""),"",IFERROR(IFERROR(INDEX(Réttabanki!I:I,MATCH(F319,Réttabanki!A:A,0)),"")*H319/100,IFERROR(IFERROR(INDEX(Vöruskrá!L:L,MATCH(F319,Vöruskrá!B:B,0)),"")*H319/100,"")))</f>
        <v>5.2</v>
      </c>
      <c r="Q319" s="23">
        <f>IF(OR(F319="",H319=""),"",IFERROR(IFERROR(INDEX(Réttabanki!J:J,MATCH(F319,Réttabanki!A:A,0)),"")*H319/100,IFERROR(IFERROR(INDEX(Vöruskrá!M:M,MATCH(F319,Vöruskrá!B:B,0)),"")*H319/100,"")))</f>
        <v>18.8</v>
      </c>
      <c r="R319" s="23">
        <f>IF(OR(F319="",H319=""),"",IFERROR(IFERROR(INDEX(Réttabanki!K:K,MATCH(F319,Réttabanki!A:A,0)),"")*H319/100,IFERROR(IFERROR(INDEX(Vöruskrá!O:O,MATCH(F319,Vöruskrá!B:B,0)),"")*H319/100,"")))</f>
        <v>16.399999999999999</v>
      </c>
      <c r="S319" s="23">
        <f>IF(OR(F319="",H319=""),"",IFERROR(IFERROR(INDEX(Réttabanki!L:L,MATCH(F319,Réttabanki!A:A,0)),"")*H319/100,IFERROR(IFERROR(INDEX(Vöruskrá!P:P,MATCH(F319,Vöruskrá!B:B,0)),"")*H319/100,"")))</f>
        <v>1</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1896</v>
      </c>
      <c r="E320" s="34" t="s">
        <v>1920</v>
      </c>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1892</v>
      </c>
      <c r="E321" s="34" t="s">
        <v>1920</v>
      </c>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1892</v>
      </c>
      <c r="E322" s="34" t="s">
        <v>1924</v>
      </c>
      <c r="F322" s="34"/>
      <c r="G322" s="34" t="s">
        <v>4034</v>
      </c>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t="s">
        <v>1892</v>
      </c>
      <c r="E323" s="34" t="s">
        <v>1924</v>
      </c>
      <c r="F323" s="34" t="s">
        <v>76</v>
      </c>
      <c r="G323" s="34" t="s">
        <v>76</v>
      </c>
      <c r="H323" s="35">
        <v>40</v>
      </c>
      <c r="I323" s="35"/>
      <c r="J323" s="259">
        <f>IF($F323="","",IFERROR(IFERROR(INDEX(Réttabanki!$U:$U,MATCH($F323,Réttabanki!$A:$A,0)),INDEX(Vöruskrá!$R:$R,MATCH($F323,Vöruskrá!$B:$B,0)))*($H323+IF($I323="",$H323*(1+$AB$7),$I323))/2/1000,""))</f>
        <v>26.4</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123.2</v>
      </c>
      <c r="O323" s="23">
        <f>IF(OR(F323="",H323=""),"",IFERROR(IFERROR(INDEX(Réttabanki!H:H,MATCH(F323,Réttabanki!A:A,0)),"")*H323/100,IFERROR(IFERROR(INDEX(Vöruskrá!K:K,MATCH(F323,Vöruskrá!B:B,0)),"")*H323/100,"")))</f>
        <v>3.12</v>
      </c>
      <c r="P323" s="23">
        <f>IF(OR(F323="",H323=""),"",IFERROR(IFERROR(INDEX(Réttabanki!I:I,MATCH(F323,Réttabanki!A:A,0)),"")*H323/100,IFERROR(IFERROR(INDEX(Vöruskrá!L:L,MATCH(F323,Vöruskrá!B:B,0)),"")*H323/100,"")))</f>
        <v>0.32</v>
      </c>
      <c r="Q323" s="23">
        <f>IF(OR(F323="",H323=""),"",IFERROR(IFERROR(INDEX(Réttabanki!J:J,MATCH(F323,Réttabanki!A:A,0)),"")*H323/100,IFERROR(IFERROR(INDEX(Vöruskrá!M:M,MATCH(F323,Vöruskrá!B:B,0)),"")*H323/100,"")))</f>
        <v>19.2</v>
      </c>
      <c r="R323" s="23">
        <f>IF(OR(F323="",H323=""),"",IFERROR(IFERROR(INDEX(Réttabanki!K:K,MATCH(F323,Réttabanki!A:A,0)),"")*H323/100,IFERROR(IFERROR(INDEX(Vöruskrá!O:O,MATCH(F323,Vöruskrá!B:B,0)),"")*H323/100,"")))</f>
        <v>4</v>
      </c>
      <c r="S323" s="23">
        <f>IF(OR(F323="",H323=""),"",IFERROR(IFERROR(INDEX(Réttabanki!L:L,MATCH(F323,Réttabanki!A:A,0)),"")*H323/100,IFERROR(IFERROR(INDEX(Vöruskrá!P:P,MATCH(F323,Vöruskrá!B:B,0)),"")*H323/100,"")))</f>
        <v>0.56000000000000005</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1892</v>
      </c>
      <c r="E324" s="34" t="s">
        <v>1924</v>
      </c>
      <c r="F324" s="34" t="s">
        <v>645</v>
      </c>
      <c r="G324" s="34" t="s">
        <v>645</v>
      </c>
      <c r="H324" s="35">
        <v>20</v>
      </c>
      <c r="I324" s="35"/>
      <c r="J324" s="259">
        <f>IF($F324="","",IFERROR(IFERROR(INDEX(Réttabanki!$U:$U,MATCH($F324,Réttabanki!$A:$A,0)),INDEX(Vöruskrá!$R:$R,MATCH($F324,Vöruskrá!$B:$B,0)))*($H324+IF($I324="",$H324*(1+$AB$7),$I324))/2/1000,""))</f>
        <v>39.6</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f>IF(OR(F324="",H324=""),"",IFERROR(IFERROR(INDEX(Réttabanki!G:G,MATCH(F324,Réttabanki!A:A,0)),"")*H324/100,IFERROR(IFERROR(INDEX(Vöruskrá!J:J,MATCH(F324,Vöruskrá!B:B,0)),"")*H324/100,"")))</f>
        <v>76.8</v>
      </c>
      <c r="O324" s="23">
        <f>IF(OR(F324="",H324=""),"",IFERROR(IFERROR(INDEX(Réttabanki!H:H,MATCH(F324,Réttabanki!A:A,0)),"")*H324/100,IFERROR(IFERROR(INDEX(Vöruskrá!K:K,MATCH(F324,Vöruskrá!B:B,0)),"")*H324/100,"")))</f>
        <v>5.86</v>
      </c>
      <c r="P324" s="23">
        <f>IF(OR(F324="",H324=""),"",IFERROR(IFERROR(INDEX(Réttabanki!I:I,MATCH(F324,Réttabanki!A:A,0)),"")*H324/100,IFERROR(IFERROR(INDEX(Vöruskrá!L:L,MATCH(F324,Vöruskrá!B:B,0)),"")*H324/100,"")))</f>
        <v>2.94</v>
      </c>
      <c r="Q324" s="23">
        <f>IF(OR(F324="",H324=""),"",IFERROR(IFERROR(INDEX(Réttabanki!J:J,MATCH(F324,Réttabanki!A:A,0)),"")*H324/100,IFERROR(IFERROR(INDEX(Vöruskrá!M:M,MATCH(F324,Vöruskrá!B:B,0)),"")*H324/100,"")))</f>
        <v>0.48</v>
      </c>
      <c r="R324" s="23">
        <f>IF(OR(F324="",H324=""),"",IFERROR(IFERROR(INDEX(Réttabanki!K:K,MATCH(F324,Réttabanki!A:A,0)),"")*H324/100,IFERROR(IFERROR(INDEX(Vöruskrá!O:O,MATCH(F324,Vöruskrá!B:B,0)),"")*H324/100,"")))</f>
        <v>2.56</v>
      </c>
      <c r="S324" s="23">
        <f>IF(OR(F324="",H324=""),"",IFERROR(IFERROR(INDEX(Réttabanki!L:L,MATCH(F324,Réttabanki!A:A,0)),"")*H324/100,IFERROR(IFERROR(INDEX(Vöruskrá!P:P,MATCH(F324,Vöruskrá!B:B,0)),"")*H324/100,"")))</f>
        <v>0.34</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36"/>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T1986" s="80" t="str">
        <f>IF(F1986="","",IFERROR(INDEX(Réttabanki!Q:Q,MATCH(F1986,Réttabanki!A:A,0)),IFERROR(INDEX(Réttabanki!Q:Q,MATCH(F1986,Réttabanki!B:B,0)),"")))</f>
        <v/>
      </c>
      <c r="U1986" s="79"/>
      <c r="V1986" s="79"/>
      <c r="W1986" s="79"/>
      <c r="X1986" s="79"/>
      <c r="Y1986" s="79"/>
      <c r="Z1986" s="79"/>
      <c r="AA1986" s="79"/>
    </row>
    <row r="1987" spans="1:27">
      <c r="T1987" s="81" t="str">
        <f>IF(F1987="","",IFERROR(INDEX(Réttabanki!Q:Q,MATCH(F1987,Réttabanki!A:A,0)),IFERROR(INDEX(Réttabanki!Q:Q,MATCH(F1987,Réttabanki!B:B,0)),"")))</f>
        <v/>
      </c>
      <c r="U1987" s="78"/>
      <c r="V1987" s="78"/>
      <c r="W1987" s="78"/>
      <c r="X1987" s="78"/>
      <c r="Y1987" s="78"/>
      <c r="Z1987" s="78"/>
      <c r="AA1987" s="78"/>
    </row>
    <row r="1988" spans="1:27">
      <c r="T1988" s="80" t="str">
        <f>IF(F1988="","",IFERROR(INDEX(Réttabanki!Q:Q,MATCH(F1988,Réttabanki!A:A,0)),IFERROR(INDEX(Réttabanki!Q:Q,MATCH(F1988,Réttabanki!B:B,0)),"")))</f>
        <v/>
      </c>
      <c r="U1988" s="79"/>
      <c r="V1988" s="79"/>
      <c r="W1988" s="79"/>
      <c r="X1988" s="79"/>
      <c r="Y1988" s="79"/>
      <c r="Z1988" s="79"/>
      <c r="AA1988" s="79"/>
    </row>
    <row r="1989" spans="1:27">
      <c r="T1989" s="81" t="str">
        <f>IF(F1989="","",IFERROR(INDEX(Réttabanki!Q:Q,MATCH(F1989,Réttabanki!A:A,0)),IFERROR(INDEX(Réttabanki!Q:Q,MATCH(F1989,Réttabanki!B:B,0)),"")))</f>
        <v/>
      </c>
      <c r="U1989" s="78"/>
      <c r="V1989" s="78"/>
      <c r="W1989" s="78"/>
      <c r="X1989" s="78"/>
      <c r="Y1989" s="78"/>
      <c r="Z1989" s="78"/>
      <c r="AA1989" s="78"/>
    </row>
    <row r="1990" spans="1:27">
      <c r="T1990" s="80" t="str">
        <f>IF(F1990="","",IFERROR(INDEX(Réttabanki!Q:Q,MATCH(F1990,Réttabanki!A:A,0)),IFERROR(INDEX(Réttabanki!Q:Q,MATCH(F1990,Réttabanki!B:B,0)),"")))</f>
        <v/>
      </c>
      <c r="U1990" s="79"/>
      <c r="V1990" s="79"/>
      <c r="W1990" s="79"/>
      <c r="X1990" s="79"/>
      <c r="Y1990" s="79"/>
      <c r="Z1990" s="79"/>
      <c r="AA1990" s="79"/>
    </row>
    <row r="1991" spans="1:2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sheetData>
  <mergeCells count="2">
    <mergeCell ref="A1:S1"/>
    <mergeCell ref="T1:AA1"/>
  </mergeCells>
  <conditionalFormatting sqref="J3:J320">
    <cfRule type="expression" dxfId="1" priority="1">
      <formula>AND($F3="Leikskóli — dagskostnaður",$J3&gt;390)</formula>
    </cfRule>
  </conditionalFormatting>
  <conditionalFormatting sqref="J3:J320">
    <cfRule type="expression" dxfId="0" priority="2">
      <formula>AND($F3="Grunnskóli — dagskostnaður",$J3&gt;345)</formula>
    </cfRule>
  </conditionalFormatting>
  <dataValidations count="6">
    <dataValidation type="list" allowBlank="1" showInputMessage="1" showErrorMessage="1" sqref="D5056" xr:uid="{A49C209A-EACD-43C8-B284-10C7BA975CBC}">
      <formula1>$AC$1:$AC$27</formula1>
    </dataValidation>
    <dataValidation type="list" allowBlank="1" showInputMessage="1" showErrorMessage="1" sqref="U3:U5056" xr:uid="{8485E2E8-C650-4411-96BA-461BDB33D575}">
      <formula1>"Frosið,Kælt,Ferskt,Þurrvara"</formula1>
    </dataValidation>
    <dataValidation type="list" allowBlank="1" showInputMessage="1" showErrorMessage="1" sqref="V3:V5056" xr:uid="{4CB09681-B16C-44F9-97BC-D8330A430702}">
      <formula1>"Ofn,Blástursofn,Pottur,Panna,Vatnsbað,Örbylgja,Engin (kalt)"</formula1>
    </dataValidation>
    <dataValidation type="list" allowBlank="1" showInputMessage="1" showErrorMessage="1" sqref="E5041:E5056 E3:E5040" xr:uid="{84472390-B2E7-4CF4-B69D-17A2B6827D91}">
      <formula1>"Aðalréttur,Hliðarréttur,Meðlæti,Meðlætisbar,Síðdegishressing,Ávaxtastund,Sérfæði"</formula1>
    </dataValidation>
    <dataValidation type="date" operator="greaterThan" allowBlank="1" sqref="A3:A1985" xr:uid="{00000000-0002-0000-0200-000001000000}">
      <formula1>DATE(2020,1,1)</formula1>
      <formula2>0</formula2>
    </dataValidation>
    <dataValidation type="list" allowBlank="1" showInputMessage="1" showErrorMessage="1" sqref="D3:D5055"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F5050:F5056</xm:sqref>
        </x14:dataValidation>
        <x14:dataValidation type="list" allowBlank="1" showInputMessage="1" showErrorMessage="1" xr:uid="{9C55CF16-5C8C-4D2F-8D3A-A1247A3A8AD1}">
          <x14:formula1>
            <xm:f>Lykillisti!$A$2:$A$296</xm:f>
          </x14:formula1>
          <xm:sqref>F5047:F5049</xm:sqref>
        </x14:dataValidation>
        <x14:dataValidation type="list" allowBlank="1" showInputMessage="1" showErrorMessage="1" xr:uid="{DEDEADFC-A934-46EB-93BF-A2B628783C5A}">
          <x14:formula1>
            <xm:f>Lykillisti!$A$2:$A$312</xm:f>
          </x14:formula1>
          <xm:sqref>F5044:F5046</xm:sqref>
        </x14:dataValidation>
        <x14:dataValidation type="list" allowBlank="1" showInputMessage="1" showErrorMessage="1" xr:uid="{F4525268-AF53-49C4-BA5F-FD5BF0033F7C}">
          <x14:formula1>
            <xm:f>Lykillisti!$A$2:$A$398</xm:f>
          </x14:formula1>
          <xm:sqref>F5043</xm:sqref>
        </x14:dataValidation>
        <x14:dataValidation type="list" allowBlank="1" showInputMessage="1" showErrorMessage="1" xr:uid="{3D236EDE-863F-478F-8D76-3511690C61AA}">
          <x14:formula1>
            <xm:f>Lykillisti!$A$2:$A$397</xm:f>
          </x14:formula1>
          <xm:sqref>F3:F5042 G276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2026-07-15T11:44:53Z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