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60" documentId="8_{9058C769-37DB-4D75-B77A-5C1D47EA4B73}" xr6:coauthVersionLast="47" xr6:coauthVersionMax="47" xr10:uidLastSave="{F79A3CEC-051A-4626-8961-D01A07FBBC6D}"/>
  <bookViews>
    <workbookView minimized="1" xWindow="12140" yWindow="340" windowWidth="7400" windowHeight="11790" tabRatio="500" firstSheet="22"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42" i="21" l="1"/>
  <c r="O242" i="21"/>
  <c r="K242" i="21"/>
  <c r="B242" i="21"/>
  <c r="K238" i="21"/>
  <c r="O238" i="21"/>
  <c r="R238" i="21"/>
  <c r="B239" i="21"/>
  <c r="K239" i="21"/>
  <c r="O239" i="21"/>
  <c r="R239" i="21"/>
  <c r="T239" i="21"/>
  <c r="B240" i="21"/>
  <c r="K240" i="21"/>
  <c r="O240" i="21"/>
  <c r="R240" i="21"/>
  <c r="B241" i="21"/>
  <c r="K241" i="21"/>
  <c r="O241" i="21"/>
  <c r="R241" i="21"/>
  <c r="B243" i="21"/>
  <c r="K243" i="21"/>
  <c r="O243" i="21"/>
  <c r="R243" i="21"/>
  <c r="B244" i="21"/>
  <c r="K244" i="21"/>
  <c r="O244" i="21"/>
  <c r="R244" i="21"/>
  <c r="B245" i="21"/>
  <c r="K245" i="21"/>
  <c r="O245" i="21"/>
  <c r="R245" i="21"/>
  <c r="B246" i="21"/>
  <c r="K246" i="21"/>
  <c r="O246" i="21"/>
  <c r="R246" i="21"/>
  <c r="B247" i="21"/>
  <c r="K247" i="21"/>
  <c r="O247" i="21"/>
  <c r="R247"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<sst xmlns="http://schemas.openxmlformats.org/spreadsheetml/2006/main" count="102279" uniqueCount="7053">
  <si>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</si>
  <si>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</si>
  <si>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</si>
  <si>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</si>
  <si>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</si>
  <si>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</si>
  <si>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</si>
  <si>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</si>
  <si>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</si>
  <si>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</si>
  <si>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</si>
  <si>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</si>
  <si>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</si>
  <si>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</si>
  <si>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</si>
  <si>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</si>
  <si>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</si>
  <si>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</si>
  <si>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</si>
  <si>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</si>
  <si>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</si>
  <si>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</si>
  <si>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</si>
  <si>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</si>
  <si>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</si>
  <si>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</si>
  <si>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</si>
  <si>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</si>
  <si>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</si>
  <si>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</si>
  <si>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</si>
  <si>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</si>
  <si>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</si>
  <si>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</si>
  <si>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</si>
  <si>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</si>
  <si>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</si>
  <si>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</si>
  <si>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</si>
  <si>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</si>
  <si>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</si>
  <si>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</si>
  <si>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</si>
  <si>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</si>
  <si>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</si>
  <si>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</si>
  <si>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</si>
  <si>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</si>
  <si>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</si>
  <si>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</si>
  <si>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</si>
  <si>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</si>
  <si>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</si>
  <si>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</si>
  <si>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</si>
  <si>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</si>
  <si>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</si>
  <si>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</si>
  <si>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</si>
  <si>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</si>
  <si>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</si>
  <si>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</si>
  <si>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</si>
  <si>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</si>
  <si>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</si>
  <si>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</si>
  <si>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</si>
  <si>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</si>
  <si>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</si>
  <si>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</si>
  <si>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</si>
  <si>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</si>
  <si>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</si>
  <si>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</si>
  <si>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</si>
  <si>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</si>
  <si>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</si>
  <si>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</si>
  <si>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</si>
  <si>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</si>
  <si>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</si>
  <si>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</si>
  <si>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</si>
  <si>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</si>
  <si>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</si>
  <si>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</si>
  <si>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</si>
  <si>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</si>
  <si>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</si>
  <si>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</si>
  <si>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</si>
  <si>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</si>
  <si>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</si>
  <si>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</si>
  <si>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</si>
  <si>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</si>
  <si>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</si>
  <si>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</si>
  <si>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</si>
  <si>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</si>
  <si>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</si>
  <si>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</si>
  <si>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</si>
  <si>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</si>
  <si>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</si>
  <si>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</si>
  <si>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</si>
  <si>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</si>
  <si>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</si>
  <si>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</si>
  <si>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</si>
  <si>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</si>
  <si>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</si>
  <si>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</si>
  <si>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</si>
  <si>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</si>
  <si>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</si>
  <si>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</si>
  <si>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</si>
  <si>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</si>
  <si>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</si>
  <si>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</si>
  <si>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</si>
  <si>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</si>
  <si>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</si>
  <si>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</si>
  <si>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</si>
  <si>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</si>
  <si>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</si>
  <si>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</si>
  <si>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</si>
  <si>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</si>
  <si>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</si>
  <si>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</si>
  <si>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</si>
  <si>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</si>
  <si>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</si>
  <si>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</si>
  <si>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</si>
  <si>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</si>
  <si>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</si>
  <si>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</si>
  <si>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</si>
  <si>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</si>
  <si>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</si>
  <si>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</si>
  <si>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</si>
  <si>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</si>
  <si>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</si>
  <si>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</si>
  <si>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</si>
  <si>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</si>
  <si>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</si>
  <si>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</si>
  <si>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</si>
  <si>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</si>
  <si>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</si>
  <si>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</si>
  <si>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</si>
  <si>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</si>
  <si>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</si>
  <si>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</si>
  <si>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</si>
  <si>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</si>
  <si>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</si>
  <si>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</si>
  <si>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</si>
  <si>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</si>
  <si>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</si>
  <si>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</si>
  <si>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</si>
  <si>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</si>
  <si>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</si>
  <si>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</si>
  <si>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</si>
  <si>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</si>
  <si>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</si>
  <si>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</si>
  <si>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</si>
  <si>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</si>
  <si>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</si>
  <si>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</si>
  <si>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</si>
  <si>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</si>
  <si>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</si>
  <si>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</si>
  <si>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</si>
  <si>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</si>
  <si>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</si>
  <si>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</si>
  <si>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</si>
  <si>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</si>
  <si>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</si>
  <si>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</si>
  <si>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</si>
  <si>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</si>
  <si>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</si>
  <si>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</si>
  <si>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</si>
  <si>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</si>
  <si>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</si>
  <si>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</si>
  <si>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</si>
  <si>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</si>
  <si>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</si>
  <si>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</si>
  <si>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</si>
  <si>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</si>
  <si>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</si>
  <si>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</si>
  <si>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</si>
  <si>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</si>
  <si>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</si>
  <si>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</si>
  <si>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</si>
  <si>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</si>
  <si>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</si>
  <si>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</si>
  <si>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</si>
  <si>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</si>
  <si>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</si>
  <si>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</si>
  <si>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</si>
  <si>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</si>
  <si>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</si>
  <si>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</si>
  <si>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</si>
  <si>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</si>
  <si>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</si>
  <si>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</si>
  <si>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</si>
  <si>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</si>
  <si>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</si>
  <si>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</si>
  <si>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</si>
  <si>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</si>
  <si>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</si>
  <si>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</si>
  <si>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</si>
  <si>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</si>
  <si>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</si>
  <si>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</si>
  <si>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</si>
  <si>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</si>
  <si>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</si>
  <si>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</si>
  <si>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</si>
  <si>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</si>
  <si>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</si>
  <si>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</si>
  <si>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</si>
  <si>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</si>
  <si>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</si>
  <si>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</si>
  <si>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</si>
  <si>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</si>
  <si>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</si>
  <si>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</si>
  <si>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</si>
  <si>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</si>
  <si>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</si>
  <si>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</si>
  <si>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</si>
  <si>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</si>
  <si>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</si>
  <si>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</si>
  <si>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</si>
  <si>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</si>
  <si>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</si>
  <si>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</si>
  <si>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</si>
  <si>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</si>
  <si>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</si>
  <si>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</si>
  <si>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</si>
  <si>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</si>
  <si>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</si>
  <si>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</si>
  <si>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</si>
  <si>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</si>
  <si>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</si>
  <si>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</si>
  <si>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</si>
  <si>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</si>
  <si>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</si>
  <si>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</si>
  <si>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</si>
  <si>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</si>
  <si>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</si>
  <si>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</si>
  <si>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</si>
  <si>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</si>
  <si>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</si>
  <si>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</si>
  <si>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</si>
  <si>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</si>
  <si>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</si>
  <si>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</si>
  <si>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</si>
  <si>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</si>
  <si>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</si>
  <si>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</si>
  <si>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</si>
  <si>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</si>
  <si>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</si>
  <si>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</si>
  <si>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</si>
  <si>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</si>
  <si>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</si>
  <si>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</si>
  <si>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</si>
  <si>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</si>
  <si>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</si>
  <si>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</si>
  <si>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</si>
  <si>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</si>
  <si>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</si>
  <si>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</si>
  <si>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</si>
  <si>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</si>
  <si>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</si>
  <si>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</si>
  <si>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</si>
  <si>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</si>
  <si>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</si>
  <si>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</si>
  <si>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</si>
  <si>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</si>
  <si>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</si>
  <si>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</si>
  <si>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</si>
  <si>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</si>
  <si>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</si>
  <si>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</si>
  <si>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</si>
  <si>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</si>
  <si>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</si>
  <si>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</si>
  <si>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</si>
  <si>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</si>
  <si>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</si>
  <si>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</si>
  <si>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</si>
  <si>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</si>
  <si>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</si>
  <si>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</si>
  <si>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</si>
  <si>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</si>
  <si>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</si>
  <si>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</si>
  <si>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</si>
  <si>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</si>
  <si>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</si>
  <si>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</si>
  <si>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</si>
  <si>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</si>
  <si>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</si>
  <si>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</si>
  <si>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</si>
  <si>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</si>
  <si>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</si>
  <si>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</si>
  <si>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</si>
  <si>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</si>
  <si>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</si>
  <si>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</si>
  <si>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</si>
  <si>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</si>
  <si>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</si>
  <si>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</si>
  <si>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</si>
  <si>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</si>
  <si>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</si>
  <si>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</si>
  <si>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</si>
  <si>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</si>
  <si>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</si>
  <si>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</si>
  <si>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</si>
  <si>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</si>
  <si>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</si>
  <si>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</si>
  <si>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</si>
  <si>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</si>
  <si>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</si>
  <si>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</si>
  <si>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</si>
  <si>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</si>
  <si>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</si>
  <si>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</si>
  <si>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</si>
  <si>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</si>
  <si>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</si>
  <si>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</si>
  <si>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</si>
  <si>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</si>
  <si>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</si>
  <si>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</si>
  <si>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</si>
  <si>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</si>
  <si>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</si>
  <si>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</si>
  <si>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</si>
  <si>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</si>
  <si>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</si>
  <si>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</si>
  <si>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</si>
  <si>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</si>
  <si>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</si>
  <si>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</si>
  <si>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</si>
  <si>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</si>
  <si>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</si>
  <si>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</si>
  <si>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</si>
  <si>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</si>
  <si>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</si>
  <si>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</si>
  <si>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</si>
  <si>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</si>
  <si>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</si>
  <si>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</si>
  <si>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</si>
  <si>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</si>
  <si>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</si>
  <si>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</si>
  <si>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</si>
  <si>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</si>
  <si>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</si>
  <si>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</si>
  <si>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</si>
  <si>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</si>
  <si>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</si>
  <si>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</si>
  <si>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</si>
  <si>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</si>
  <si>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</si>
  <si>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</si>
  <si>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</si>
  <si>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</si>
  <si>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</si>
  <si>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</si>
  <si>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</si>
  <si>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</si>
  <si>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</si>
  <si>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</si>
  <si>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</si>
  <si>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</si>
  <si>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</si>
  <si>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</si>
  <si>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</si>
  <si>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</si>
  <si>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</si>
  <si>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</si>
  <si>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</si>
  <si>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</si>
  <si>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</si>
  <si>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</si>
  <si>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</si>
  <si>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</si>
  <si>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</si>
  <si>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</si>
  <si>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</si>
  <si>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</si>
  <si>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</si>
  <si>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</si>
  <si>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</si>
  <si>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</si>
  <si>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</si>
  <si>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</si>
  <si>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</si>
  <si>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</si>
  <si>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</si>
  <si>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</si>
  <si>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</si>
  <si>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</si>
  <si>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</si>
  <si>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</si>
  <si>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</si>
  <si>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</si>
  <si>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</si>
  <si>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</si>
  <si>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</si>
  <si>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</si>
  <si>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</si>
  <si>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</si>
  <si>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</si>
  <si>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</si>
  <si>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</si>
  <si>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</si>
  <si>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</si>
  <si>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</si>
  <si>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</si>
  <si>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</si>
  <si>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</si>
  <si>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</si>
  <si>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</si>
  <si>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</si>
  <si>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</si>
  <si>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</si>
  <si>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</si>
  <si>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</si>
  <si>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</si>
  <si>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</si>
  <si>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</si>
  <si>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</si>
  <si>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</si>
  <si>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</si>
  <si>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</si>
  <si>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</si>
  <si>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</si>
  <si>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</si>
  <si>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</si>
  <si>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</si>
  <si>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</si>
  <si>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</si>
  <si>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</si>
  <si>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</si>
  <si>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</si>
  <si>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</si>
  <si>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</si>
  <si>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</si>
  <si>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</si>
  <si>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</si>
  <si>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</si>
  <si>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</si>
  <si>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</si>
  <si>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</si>
  <si>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</si>
  <si>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</si>
  <si>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</si>
  <si>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</si>
  <si>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</si>
  <si>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</si>
  <si>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</si>
  <si>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</si>
  <si>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</si>
  <si>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</si>
  <si>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</si>
  <si>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</si>
  <si>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</si>
  <si>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</si>
  <si>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</si>
  <si>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</si>
  <si>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</si>
  <si>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</si>
  <si>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</si>
  <si>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</si>
  <si>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</si>
  <si>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</si>
  <si>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</si>
  <si>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</si>
  <si>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</si>
  <si>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</si>
  <si>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</si>
  <si>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</si>
  <si>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</si>
  <si>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</si>
  <si>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</si>
  <si>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</si>
  <si>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</si>
  <si>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</si>
  <si>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</si>
  <si>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</si>
  <si>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</si>
  <si>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</si>
  <si>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</si>
  <si>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</si>
  <si>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</si>
  <si>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</si>
  <si>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</si>
  <si>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</si>
  <si>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</si>
  <si>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</si>
  <si>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</si>
  <si>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</si>
  <si>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</si>
  <si>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</si>
  <si>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</si>
  <si>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</si>
  <si>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</si>
  <si>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</si>
  <si>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</si>
  <si>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</si>
  <si>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</si>
  <si>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</si>
  <si>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</si>
  <si>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</si>
  <si>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</si>
  <si>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</si>
  <si>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</si>
  <si>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</si>
  <si>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</si>
  <si>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</si>
  <si>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</si>
  <si>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</si>
  <si>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</si>
  <si>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</si>
  <si>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</si>
  <si>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</si>
  <si>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</si>
  <si>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</si>
  <si>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</si>
  <si>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</si>
  <si>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</si>
  <si>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</si>
  <si>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</si>
  <si>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</si>
  <si>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</si>
  <si>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</si>
  <si>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</si>
  <si>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</si>
  <si>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</si>
  <si>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</si>
  <si>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</si>
  <si>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</si>
  <si>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</si>
  <si>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</si>
  <si>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</si>
  <si>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</si>
  <si>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</si>
  <si>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</si>
  <si>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</si>
  <si>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</si>
  <si>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</si>
  <si>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</si>
  <si>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</si>
  <si>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</si>
  <si>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</si>
  <si>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</si>
  <si>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</si>
  <si>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</si>
  <si>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</si>
  <si>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</si>
  <si>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</si>
  <si>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</si>
  <si>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</si>
  <si>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</si>
  <si>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</si>
  <si>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</si>
  <si>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</si>
  <si>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</si>
  <si>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</si>
  <si>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</si>
  <si>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</si>
  <si>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</si>
  <si>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</si>
  <si>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</si>
  <si>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</si>
  <si>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</si>
  <si>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</si>
  <si>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</si>
  <si>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</si>
  <si>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</si>
  <si>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</si>
  <si>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</si>
  <si>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</si>
  <si>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</si>
  <si>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</si>
  <si>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</si>
  <si>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</si>
  <si>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</si>
  <si>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</si>
  <si>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</si>
  <si>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</si>
  <si>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</si>
  <si>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</si>
  <si>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</si>
  <si>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</si>
  <si>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</si>
  <si>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</si>
  <si>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</si>
  <si>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</si>
  <si>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</si>
  <si>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</si>
  <si>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</si>
  <si>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</si>
  <si>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</si>
  <si>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</si>
  <si>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</si>
  <si>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</si>
  <si>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</si>
  <si>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</si>
  <si>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</si>
  <si>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</si>
  <si>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</si>
  <si>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</si>
  <si>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</si>
  <si>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</si>
  <si>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</si>
  <si>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</si>
  <si>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</si>
  <si>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</si>
  <si>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</si>
  <si>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</si>
  <si>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</si>
  <si>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</si>
  <si>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</si>
  <si>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</si>
  <si>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</si>
  <si>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</si>
  <si>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</si>
  <si>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</si>
  <si>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</si>
  <si>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</si>
  <si>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</si>
  <si>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</si>
  <si>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</si>
  <si>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</si>
  <si>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</si>
  <si>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</si>
  <si>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</si>
  <si>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</si>
  <si>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</si>
  <si>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</si>
  <si>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</si>
  <si>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</si>
  <si>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</si>
  <si>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</si>
  <si>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</si>
  <si>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</si>
  <si>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</si>
  <si>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</si>
  <si>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</si>
  <si>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</si>
  <si>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</si>
  <si>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</si>
  <si>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</si>
  <si>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</si>
  <si>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</si>
  <si>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</si>
  <si>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</si>
  <si>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</si>
  <si>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</si>
  <si>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</si>
  <si>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</si>
  <si>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</si>
  <si>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</si>
  <si>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</si>
  <si>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</si>
  <si>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</si>
  <si>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</si>
  <si>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</si>
  <si>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</si>
  <si>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</si>
  <si>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</si>
  <si>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</si>
  <si>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</si>
  <si>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</si>
  <si>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</si>
  <si>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</si>
  <si>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</si>
  <si>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</si>
  <si>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</si>
  <si>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</si>
  <si>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</si>
  <si>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</si>
  <si>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</si>
  <si>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</si>
  <si>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</si>
  <si>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</si>
  <si>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</si>
  <si>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</si>
  <si>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</si>
  <si>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</si>
  <si>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</si>
  <si>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</si>
  <si>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</si>
  <si>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</si>
  <si>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</si>
  <si>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</si>
  <si>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</si>
  <si>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</si>
  <si>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</si>
  <si>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</si>
  <si>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</si>
  <si>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</si>
  <si>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</si>
  <si>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</si>
  <si>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</si>
  <si>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</si>
  <si>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</si>
  <si>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</si>
  <si>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</si>
  <si>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</si>
  <si>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</si>
  <si>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</si>
  <si>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</si>
  <si>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</si>
  <si>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</si>
  <si>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</si>
  <si>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</si>
  <si>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</si>
  <si>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</si>
  <si>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</si>
  <si>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</si>
  <si>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</si>
  <si>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</si>
  <si>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</si>
  <si>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</si>
  <si>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</si>
  <si>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</si>
  <si>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</si>
  <si>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</si>
  <si>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</si>
  <si>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</si>
  <si>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</si>
  <si>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</si>
  <si>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</si>
  <si>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</si>
  <si>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</si>
  <si>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</si>
  <si>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</si>
  <si>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</si>
  <si>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</si>
  <si>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</si>
  <si>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</si>
  <si>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</si>
  <si>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</si>
  <si>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</si>
  <si>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</si>
  <si>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</si>
  <si>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</si>
  <si>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</si>
  <si>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</si>
  <si>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</si>
  <si>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</si>
  <si>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</si>
  <si>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</si>
  <si>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</si>
  <si>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</si>
  <si>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</si>
  <si>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</si>
  <si>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</si>
  <si>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</si>
  <si>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</si>
  <si>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</si>
  <si>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</si>
  <si>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</si>
  <si>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</si>
  <si>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</si>
  <si>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</si>
  <si>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</si>
  <si>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</si>
  <si>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</si>
  <si>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</si>
  <si>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</si>
  <si>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</si>
  <si>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</si>
  <si>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</si>
  <si>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</si>
  <si>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</si>
  <si>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</si>
  <si>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</si>
  <si>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</si>
  <si>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</si>
  <si>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</si>
  <si>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</si>
  <si>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</si>
  <si>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</si>
  <si>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</si>
  <si>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</si>
  <si>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</si>
  <si>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</si>
  <si>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</si>
  <si>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</si>
  <si>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</si>
  <si>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</si>
  <si>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</si>
  <si>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</si>
  <si>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</si>
  <si>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</si>
  <si>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</si>
  <si>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</si>
  <si>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</si>
  <si>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</si>
  <si>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</si>
  <si>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</si>
  <si>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</si>
  <si>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</si>
  <si>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</si>
  <si>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</si>
  <si>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</si>
  <si>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</si>
  <si>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</si>
  <si>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</si>
  <si>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</si>
  <si>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</si>
  <si>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</si>
  <si>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</si>
  <si>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</si>
  <si>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</si>
  <si>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</si>
  <si>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</si>
  <si>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</si>
  <si>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</si>
  <si>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</si>
  <si>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</si>
  <si>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</si>
  <si>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</si>
  <si>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</si>
  <si>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</si>
  <si>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</si>
  <si>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</si>
  <si>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</si>
  <si>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</si>
  <si>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</si>
  <si>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</si>
  <si>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</si>
  <si>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</si>
  <si>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</si>
  <si>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</si>
  <si>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</si>
  <si>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</si>
  <si>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</si>
  <si>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</si>
  <si>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</si>
  <si>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</si>
  <si>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</si>
  <si>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</si>
  <si>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</si>
  <si>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</si>
  <si>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</si>
  <si>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</si>
  <si>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</si>
  <si>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</si>
  <si>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</si>
  <si>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</si>
  <si>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</si>
  <si>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</si>
  <si>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</si>
  <si>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</si>
  <si>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</si>
  <si>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</si>
  <si>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</si>
  <si>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</si>
  <si>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</si>
  <si>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</si>
  <si>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</si>
  <si>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</si>
  <si>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</si>
  <si>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</si>
  <si>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</si>
  <si>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</si>
  <si>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</si>
  <si>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</si>
  <si>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</si>
  <si>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</si>
  <si>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</si>
  <si>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</si>
  <si>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</si>
  <si>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</si>
  <si>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</si>
  <si>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</si>
  <si>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</si>
  <si>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</si>
  <si>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</si>
  <si>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</si>
  <si>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</si>
  <si>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</si>
  <si>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</si>
  <si>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</si>
  <si>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</si>
  <si>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</si>
  <si>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</si>
  <si>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</si>
  <si>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</si>
  <si>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</si>
  <si>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</si>
  <si>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</si>
  <si>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</si>
  <si>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</si>
  <si>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</si>
  <si>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</si>
  <si>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</si>
  <si>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</si>
  <si>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</si>
  <si>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</si>
  <si>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</si>
  <si>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</si>
  <si>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</si>
  <si>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</si>
  <si>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</si>
  <si>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</si>
  <si>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</si>
  <si>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</si>
  <si>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</si>
  <si>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</si>
  <si>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</si>
  <si>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</si>
  <si>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</si>
  <si>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</si>
  <si>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</si>
  <si>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</si>
  <si>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</si>
  <si>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</si>
  <si>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</si>
  <si>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</si>
  <si>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</si>
  <si>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</si>
  <si>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</si>
  <si>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</si>
  <si>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</si>
  <si>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</si>
  <si>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</si>
  <si>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</si>
  <si>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</si>
  <si>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</si>
  <si>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</si>
  <si>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</si>
  <si>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</si>
  <si>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</si>
  <si>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</si>
  <si>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</si>
  <si>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</si>
  <si>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</si>
  <si>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</si>
  <si>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</si>
  <si>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</si>
  <si>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</si>
  <si>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</si>
  <si>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</si>
  <si>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</si>
  <si>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</si>
  <si>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</si>
  <si>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</si>
  <si>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</si>
  <si>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</si>
  <si>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</si>
  <si>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</si>
  <si>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</si>
  <si>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</si>
  <si>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</si>
  <si>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</si>
  <si>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</si>
  <si>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</si>
  <si>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</si>
  <si>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</si>
  <si>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</si>
  <si>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</si>
  <si>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</si>
  <si>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</si>
  <si>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</si>
  <si>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</si>
  <si>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</si>
  <si>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</si>
  <si>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</si>
  <si>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</si>
  <si>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</si>
  <si>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</si>
  <si>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</si>
  <si>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</si>
  <si>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</si>
  <si>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</si>
  <si>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</si>
  <si>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</si>
  <si>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</si>
  <si>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</si>
  <si>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</si>
  <si>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</si>
  <si>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</si>
  <si>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</si>
  <si>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</si>
  <si>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</si>
  <si>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</si>
  <si>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</si>
  <si>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</si>
  <si>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</si>
  <si>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</si>
  <si>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</si>
  <si>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</si>
  <si>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</si>
  <si>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</si>
  <si>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</si>
  <si>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</si>
  <si>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</si>
  <si>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</si>
  <si>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</si>
  <si>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</si>
  <si>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</si>
  <si>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</si>
  <si>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</si>
  <si>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</si>
  <si>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</si>
  <si>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</si>
  <si>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</si>
  <si>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</si>
  <si>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</si>
  <si>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</si>
  <si>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</si>
  <si>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</si>
  <si>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</si>
  <si>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</si>
  <si>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</si>
  <si>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</si>
  <si>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</si>
  <si>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</si>
  <si>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</si>
  <si>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</si>
  <si>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</si>
  <si>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</si>
  <si>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</si>
  <si>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</si>
  <si>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</si>
  <si>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</si>
  <si>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</si>
  <si>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</si>
  <si>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</si>
  <si>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</si>
  <si>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</si>
  <si>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</si>
  <si>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</si>
  <si>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</si>
  <si>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</si>
  <si>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</si>
  <si>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</si>
  <si>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</si>
  <si>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</si>
  <si>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</si>
  <si>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</si>
  <si>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</si>
  <si>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</si>
  <si>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</si>
  <si>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</si>
  <si>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</si>
  <si>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</si>
  <si>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</si>
  <si>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</si>
  <si>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</si>
  <si>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</si>
  <si>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</si>
  <si>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</si>
  <si>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</si>
  <si>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</si>
  <si>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</si>
  <si>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</si>
  <si>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</si>
  <si>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</si>
  <si>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</si>
  <si>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</si>
  <si>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</si>
  <si>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</si>
  <si>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</si>
  <si>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</si>
  <si>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</si>
  <si>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</si>
  <si>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</si>
  <si>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</si>
  <si>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</si>
  <si>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</si>
  <si>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</si>
  <si>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</si>
  <si>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</si>
  <si>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</si>
  <si>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</si>
  <si>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</si>
  <si>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</si>
  <si>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</si>
  <si>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</si>
  <si>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</si>
  <si>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</si>
  <si>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</si>
  <si>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</si>
  <si>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</si>
  <si>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</si>
  <si>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</si>
  <si>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</si>
  <si>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</si>
  <si>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</si>
  <si>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</si>
  <si>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</si>
  <si>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</si>
  <si>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</si>
  <si>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</si>
  <si>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</si>
  <si>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</si>
  <si>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</si>
  <si>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</si>
  <si>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</si>
  <si>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</si>
  <si>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</si>
  <si>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</si>
  <si>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</si>
  <si>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</si>
  <si>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</si>
  <si>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</si>
  <si>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</si>
  <si>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</si>
  <si>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</si>
  <si>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</si>
  <si>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</si>
  <si>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</si>
  <si>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</si>
  <si>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</si>
  <si>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</si>
  <si>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</si>
  <si>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</si>
  <si>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</si>
  <si>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</si>
  <si>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</si>
  <si>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</si>
  <si>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</si>
  <si>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</si>
  <si>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</si>
  <si>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</si>
  <si>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</si>
  <si>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</si>
  <si>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</si>
  <si>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</si>
  <si>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</si>
  <si>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</si>
  <si>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</si>
  <si>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</si>
  <si>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</si>
  <si>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</si>
  <si>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</si>
  <si>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</si>
  <si>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</si>
  <si>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</si>
  <si>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</si>
  <si>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</si>
  <si>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</si>
  <si>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</si>
  <si>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</si>
  <si>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</si>
  <si>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</si>
  <si>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</si>
  <si>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</si>
  <si>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</si>
  <si>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</si>
  <si>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</si>
  <si>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</si>
  <si>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</si>
  <si>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</si>
  <si>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</si>
  <si>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</si>
  <si>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</si>
  <si>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</si>
  <si>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</si>
  <si>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</si>
  <si>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</si>
  <si>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</si>
  <si>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</si>
  <si>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</si>
  <si>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</si>
  <si>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</si>
  <si>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</si>
  <si>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</si>
  <si>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</si>
  <si>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</si>
  <si>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</si>
  <si>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</si>
  <si>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</si>
  <si>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</si>
  <si>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</si>
  <si>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</si>
  <si>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</si>
  <si>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</si>
  <si>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</si>
  <si>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</si>
  <si>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</si>
  <si>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</si>
  <si>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</si>
  <si>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</si>
  <si>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</si>
  <si>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</si>
  <si>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</si>
  <si>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</si>
  <si>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</si>
  <si>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</si>
  <si>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</si>
  <si>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</si>
  <si>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</si>
  <si>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</si>
  <si>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</si>
  <si>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</si>
  <si>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</si>
  <si>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</si>
  <si>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</si>
  <si>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</si>
  <si>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</si>
  <si>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</si>
  <si>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</si>
  <si>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</si>
  <si>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</si>
  <si>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</si>
  <si>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</si>
  <si>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</si>
  <si>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</si>
  <si>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</si>
  <si>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</si>
  <si>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</si>
  <si>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</si>
  <si>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</si>
  <si>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</si>
  <si>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</si>
  <si>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</si>
  <si>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</si>
  <si>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</si>
  <si>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</si>
  <si>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</si>
  <si>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</si>
  <si>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</si>
  <si>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</si>
  <si>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</si>
  <si>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</si>
  <si>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</si>
  <si>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</si>
  <si>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</si>
  <si>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</si>
  <si>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</si>
  <si>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</si>
  <si>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</si>
  <si>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</si>
  <si>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</si>
  <si>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</si>
  <si>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</si>
  <si>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</si>
  <si>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</si>
  <si>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</si>
  <si>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</si>
  <si>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</si>
  <si>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</si>
  <si>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</si>
  <si>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</si>
  <si>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</si>
  <si>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</si>
  <si>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</si>
  <si>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</si>
  <si>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</si>
  <si>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</si>
  <si>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</si>
  <si>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</si>
  <si>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</si>
  <si>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</si>
  <si>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</si>
  <si>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</si>
  <si>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</si>
  <si>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</si>
  <si>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</si>
  <si>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</si>
  <si>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</si>
  <si>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</si>
  <si>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</si>
  <si>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</si>
  <si>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</si>
  <si>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</si>
  <si>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</si>
  <si>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</si>
  <si>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</si>
  <si>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</si>
  <si>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</si>
  <si>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</si>
  <si>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</si>
  <si>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</si>
  <si>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</si>
  <si>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</si>
  <si>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</si>
  <si>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</si>
  <si>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</si>
  <si>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</si>
  <si>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</si>
  <si>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</si>
  <si>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</si>
  <si>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</si>
  <si>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</si>
  <si>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</si>
  <si>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</si>
  <si>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</si>
  <si>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</si>
  <si>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</si>
  <si>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</si>
  <si>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</si>
  <si>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</si>
  <si>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</si>
  <si>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</si>
  <si>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</si>
  <si>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</si>
  <si>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</si>
  <si>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</si>
  <si>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</si>
  <si>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</si>
  <si>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</si>
  <si>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</si>
  <si>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</si>
  <si>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</si>
  <si>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</si>
  <si>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</si>
  <si>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</si>
  <si>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</si>
  <si>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</si>
  <si>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</si>
  <si>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</si>
  <si>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</si>
  <si>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</si>
  <si>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</si>
  <si>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</si>
  <si>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</si>
  <si>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</si>
  <si>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</si>
  <si>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</si>
  <si>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</si>
  <si>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</si>
  <si>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</si>
  <si>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</si>
  <si>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</si>
  <si>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</si>
  <si>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</si>
  <si>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</si>
  <si>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</si>
  <si>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</si>
  <si>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</si>
  <si>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</si>
  <si>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</si>
  <si>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</si>
  <si>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</si>
  <si>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</si>
  <si>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</si>
  <si>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</si>
  <si>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</si>
  <si>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</si>
  <si>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</si>
  <si>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</si>
  <si>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</si>
  <si>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</si>
  <si>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</si>
  <si>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</si>
  <si>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</si>
  <si>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</si>
  <si>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</si>
  <si>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</si>
  <si>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</si>
  <si>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</si>
  <si>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</si>
  <si>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</si>
  <si>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</si>
  <si>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</si>
  <si>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</si>
  <si>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</si>
  <si>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</si>
  <si>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</si>
  <si>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</si>
  <si>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</si>
  <si>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</si>
  <si>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</si>
  <si>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</si>
  <si>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</si>
  <si>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</si>
  <si>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</si>
  <si>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</si>
  <si>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</si>
  <si>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</si>
  <si>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</si>
  <si>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</si>
  <si>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</si>
  <si>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</si>
  <si>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</si>
  <si>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</si>
  <si>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</si>
  <si>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</si>
  <si>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</si>
  <si>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</si>
  <si>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</si>
  <si>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</si>
  <si>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</si>
  <si>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</si>
  <si>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</si>
  <si>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</si>
  <si>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</si>
  <si>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</si>
  <si>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</si>
  <si>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</si>
  <si>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</si>
  <si>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</si>
  <si>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</si>
  <si>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</si>
  <si>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</si>
  <si>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</si>
  <si>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</si>
  <si>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</si>
  <si>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</si>
  <si>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</si>
  <si>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</si>
  <si>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</si>
  <si>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</si>
  <si>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</si>
  <si>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</si>
  <si>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</si>
  <si>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</si>
  <si>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</si>
  <si>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</si>
  <si>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</si>
  <si>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</si>
  <si>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</si>
  <si>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</si>
  <si>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</si>
  <si>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</si>
  <si>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</si>
  <si>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</si>
  <si>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</si>
  <si>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</si>
  <si>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</si>
  <si>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</si>
  <si>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</si>
  <si>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</si>
  <si>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</si>
  <si>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</si>
  <si>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</si>
  <si>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</si>
  <si>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</si>
  <si>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</si>
  <si>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</si>
  <si>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</si>
  <si>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</si>
  <si>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</si>
  <si>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</si>
  <si>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</si>
  <si>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</si>
  <si>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</si>
  <si>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</si>
  <si>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</si>
  <si>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</si>
  <si>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</si>
  <si>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</si>
  <si>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</si>
  <si>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</si>
  <si>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</si>
  <si>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</si>
  <si>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</si>
  <si>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</si>
  <si>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</si>
  <si>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</si>
  <si>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</si>
  <si>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</si>
  <si>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</si>
  <si>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</si>
  <si>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</si>
  <si>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</si>
  <si>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</si>
  <si>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</si>
  <si>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</si>
  <si>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</si>
  <si>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</si>
  <si>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</si>
  <si>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</si>
  <si>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</si>
  <si>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</si>
  <si>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</si>
  <si>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</si>
  <si>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</si>
  <si>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</si>
  <si>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</si>
  <si>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</si>
  <si>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</si>
  <si>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</si>
  <si>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</si>
  <si>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</si>
  <si>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</si>
  <si>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</si>
  <si>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</si>
  <si>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</si>
  <si>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</si>
  <si>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</si>
  <si>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</si>
  <si>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</si>
  <si>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</si>
  <si>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</si>
  <si>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</si>
  <si>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</si>
  <si>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</si>
  <si>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</si>
  <si>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</si>
  <si>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</si>
  <si>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</si>
  <si>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</si>
  <si>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</si>
  <si>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</si>
  <si>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</si>
  <si>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</si>
  <si>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</si>
  <si>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</si>
  <si>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</si>
  <si>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</si>
  <si>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</si>
  <si>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</si>
  <si>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</si>
  <si>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</si>
  <si>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</si>
  <si>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</si>
  <si>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</si>
  <si>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</si>
  <si>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</si>
  <si>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</si>
  <si>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</si>
  <si>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</si>
  <si>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</si>
  <si>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</si>
  <si>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</si>
  <si>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</si>
  <si>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</si>
  <si>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</si>
  <si>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</si>
  <si>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</si>
  <si>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</si>
  <si>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</si>
  <si>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</si>
  <si>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</si>
  <si>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</si>
  <si>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</si>
  <si>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</si>
  <si>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</si>
  <si>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</si>
  <si>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</si>
  <si>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</si>
  <si>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</si>
  <si>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</si>
  <si>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</si>
  <si>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</si>
  <si>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</si>
  <si>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</si>
  <si>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</si>
  <si>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</si>
  <si>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</si>
  <si>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</si>
  <si>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</si>
  <si>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</si>
  <si>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</si>
  <si>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</si>
  <si>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</si>
  <si>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</si>
  <si>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</si>
  <si>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</si>
  <si>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</si>
  <si>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</si>
  <si>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</si>
  <si>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</si>
  <si>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</si>
  <si>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</si>
  <si>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</si>
  <si>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</si>
  <si>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</si>
  <si>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</si>
  <si>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</si>
  <si>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</si>
  <si>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</si>
  <si>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</si>
  <si>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</si>
  <si>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</si>
  <si>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</si>
  <si>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</si>
  <si>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</si>
  <si>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</si>
  <si>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</si>
  <si>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</si>
  <si>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</si>
  <si>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</si>
  <si>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</si>
  <si>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</si>
  <si>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</si>
  <si>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</si>
  <si>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</si>
  <si>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</si>
  <si>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</si>
  <si>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</si>
  <si>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</si>
  <si>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</si>
  <si>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</si>
  <si>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</si>
  <si>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</si>
  <si>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</si>
  <si>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</si>
  <si>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</si>
  <si>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</si>
  <si>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</si>
  <si>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</si>
  <si>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</si>
  <si>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</si>
  <si>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</si>
  <si>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</si>
  <si>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</si>
  <si>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</si>
  <si>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</si>
  <si>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</si>
  <si>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</si>
  <si>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</si>
  <si>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</si>
  <si>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</si>
  <si>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</si>
  <si>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</si>
  <si>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</si>
  <si>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</si>
  <si>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</si>
  <si>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</si>
  <si>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</si>
  <si>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</si>
  <si>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</si>
  <si>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</si>
  <si>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</si>
  <si>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</si>
  <si>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</si>
  <si>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</si>
  <si>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</si>
  <si>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</si>
  <si>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</si>
  <si>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</si>
  <si>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</si>
  <si>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</si>
  <si>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</si>
  <si>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</si>
  <si>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</si>
  <si>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</si>
  <si>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</si>
  <si>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</si>
  <si>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</si>
  <si>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</si>
  <si>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</si>
  <si>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</si>
  <si>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</si>
  <si>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</si>
  <si>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</si>
  <si>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</si>
  <si>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</si>
  <si>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</si>
  <si>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</si>
  <si>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</si>
  <si>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</si>
  <si>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</si>
  <si>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</si>
  <si>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</si>
  <si>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</si>
  <si>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</si>
  <si>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</si>
  <si>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</si>
  <si>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</si>
  <si>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</si>
  <si>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</si>
  <si>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</si>
  <si>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</si>
  <si>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</si>
  <si>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</si>
  <si>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</si>
  <si>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</si>
  <si>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</si>
  <si>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</si>
  <si>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</si>
  <si>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</si>
  <si>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</si>
  <si>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</si>
  <si>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</si>
  <si>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</si>
  <si>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</si>
  <si>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</si>
  <si>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</si>
  <si>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</si>
  <si>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</si>
  <si>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</si>
  <si>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</si>
  <si>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</si>
  <si>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</si>
  <si>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</si>
  <si>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</si>
  <si>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</si>
  <si>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</si>
  <si>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</si>
  <si>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</si>
  <si>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</si>
  <si>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</si>
  <si>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</si>
  <si>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</si>
  <si>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</si>
  <si>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</si>
  <si>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</si>
  <si>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</si>
  <si>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</si>
  <si>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</si>
  <si>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</si>
  <si>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</si>
  <si>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</si>
  <si>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</si>
  <si>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</si>
  <si>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</si>
  <si>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</si>
  <si>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</si>
  <si>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</si>
  <si>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</si>
  <si>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</si>
  <si>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</si>
  <si>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</si>
  <si>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</si>
  <si>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</si>
  <si>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</si>
  <si>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</si>
  <si>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</si>
  <si>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</si>
  <si>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</si>
  <si>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</si>
  <si>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</si>
  <si>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</si>
  <si>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</si>
  <si>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</si>
  <si>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</si>
  <si>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</si>
  <si>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</si>
  <si>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</si>
  <si>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</si>
  <si>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</si>
  <si>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</si>
  <si>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</si>
  <si>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</si>
  <si>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</si>
  <si>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</si>
  <si>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</si>
  <si>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</si>
  <si>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</si>
  <si>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</si>
  <si>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</si>
  <si>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</si>
  <si>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</si>
  <si>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</si>
  <si>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</si>
  <si>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</si>
  <si>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</si>
  <si>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</si>
  <si>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</si>
  <si>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</si>
  <si>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</si>
  <si>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</si>
  <si>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</si>
  <si>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</si>
  <si>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</si>
  <si>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</si>
  <si>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</si>
  <si>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</si>
  <si>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</si>
  <si>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</si>
  <si>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</si>
  <si>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</si>
  <si>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</si>
  <si>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</si>
  <si>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</si>
  <si>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</si>
  <si>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</si>
  <si>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</si>
  <si>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</si>
  <si>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</si>
  <si>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</si>
  <si>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</si>
  <si>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</si>
  <si>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</si>
  <si>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</si>
  <si>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</si>
  <si>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</si>
  <si>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</si>
  <si>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</si>
  <si>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</si>
  <si>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</si>
  <si>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</si>
  <si>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</si>
  <si>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</si>
  <si>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</si>
  <si>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</si>
  <si>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</si>
  <si>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</si>
  <si>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</si>
  <si>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</si>
  <si>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</si>
  <si>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</si>
  <si>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</si>
  <si>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</si>
  <si>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</si>
  <si>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</si>
  <si>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</si>
  <si>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</si>
  <si>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</si>
  <si>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</si>
  <si>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</si>
  <si>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</si>
  <si>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</si>
  <si>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</si>
  <si>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</si>
  <si>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</si>
  <si>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</si>
  <si>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</si>
  <si>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</si>
  <si>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</si>
  <si>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</si>
  <si>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</si>
  <si>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</si>
  <si>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</si>
  <si>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</si>
  <si>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</si>
  <si>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</si>
  <si>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</si>
  <si>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</si>
  <si>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</si>
  <si>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</si>
  <si>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</si>
  <si>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</si>
  <si>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</si>
  <si>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</si>
  <si>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</si>
  <si>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</si>
  <si>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</si>
  <si>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</si>
  <si>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</si>
  <si>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</si>
  <si>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</si>
  <si>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</si>
  <si>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</si>
  <si>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</si>
  <si>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</si>
  <si>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</si>
  <si>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</si>
  <si>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</si>
  <si>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</si>
  <si>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</si>
  <si>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</si>
  <si>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</si>
  <si>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</si>
  <si>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</si>
  <si>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</si>
  <si>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</si>
  <si>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</si>
  <si>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</si>
  <si>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</si>
  <si>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</si>
  <si>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</si>
  <si>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</si>
  <si>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</si>
  <si>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</si>
  <si>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</si>
  <si>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</si>
  <si>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</si>
  <si>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</si>
  <si>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</si>
  <si>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</si>
  <si>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</si>
  <si>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</si>
  <si>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</si>
  <si>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</si>
  <si>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</si>
  <si>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</si>
  <si>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</si>
  <si>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</si>
  <si>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</si>
  <si>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</si>
  <si>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</si>
  <si>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</si>
  <si>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</si>
  <si>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</si>
  <si>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</si>
  <si>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</si>
  <si>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</si>
  <si>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</si>
  <si>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</si>
  <si>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</si>
  <si>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</si>
  <si>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</si>
  <si>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</si>
  <si>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</si>
  <si>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</si>
  <si>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</si>
  <si>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</si>
  <si>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</si>
  <si>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</si>
  <si>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</si>
  <si>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</si>
  <si>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</si>
  <si>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</si>
  <si>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</si>
  <si>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</si>
  <si>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</si>
  <si>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</si>
  <si>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</si>
  <si>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</si>
  <si>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</si>
  <si>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</si>
  <si>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</si>
  <si>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</si>
  <si>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</si>
  <si>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</si>
  <si>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</si>
  <si>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</si>
  <si>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</si>
  <si>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</si>
  <si>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</si>
  <si>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</si>
  <si>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</si>
  <si>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</si>
  <si>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</si>
  <si>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</si>
  <si>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</si>
  <si>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</si>
  <si>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</si>
  <si>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</si>
  <si>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</si>
  <si>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</si>
  <si>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</si>
  <si>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</si>
  <si>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</si>
  <si>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</si>
  <si>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</si>
  <si>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</si>
  <si>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</si>
  <si>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</si>
  <si>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</si>
  <si>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</si>
  <si>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</si>
  <si>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</si>
  <si>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</si>
  <si>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</si>
  <si>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</si>
  <si>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</si>
  <si>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</si>
  <si>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</si>
  <si>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</si>
  <si>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</si>
  <si>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</si>
  <si>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</si>
  <si>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</si>
  <si>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</si>
  <si>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</si>
  <si>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</si>
  <si>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</si>
  <si>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</si>
  <si>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</si>
  <si>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</si>
  <si>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</si>
  <si>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</si>
  <si>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</si>
  <si>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</si>
  <si>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</si>
  <si>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</si>
  <si>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</si>
  <si>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</si>
  <si>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</si>
  <si>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</si>
  <si>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</si>
  <si>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</si>
  <si>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</si>
  <si>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</si>
  <si>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</si>
  <si>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</si>
  <si>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</si>
  <si>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</si>
  <si>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</si>
  <si>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</si>
  <si>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</si>
  <si>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</si>
  <si>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</si>
  <si>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</si>
  <si>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</si>
  <si>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</si>
  <si>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</si>
  <si>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</si>
  <si>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</si>
  <si>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</si>
  <si>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</si>
  <si>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</si>
  <si>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</si>
  <si>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</si>
  <si>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</si>
  <si>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</si>
  <si>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</si>
  <si>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</si>
  <si>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</si>
  <si>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</si>
  <si>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</si>
  <si>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</si>
  <si>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</si>
  <si>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</si>
  <si>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</si>
  <si>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</si>
  <si>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</si>
  <si>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</si>
  <si>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</si>
  <si>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</si>
  <si>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</si>
  <si>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</si>
  <si>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</si>
  <si>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</si>
  <si>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</si>
  <si>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</si>
  <si>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</si>
  <si>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</si>
  <si>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</si>
  <si>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</si>
  <si>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</si>
  <si>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</si>
  <si>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</si>
  <si>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</si>
  <si>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</si>
  <si>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</si>
  <si>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</si>
  <si>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</si>
  <si>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</si>
  <si>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</si>
  <si>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</si>
  <si>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</si>
  <si>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</si>
  <si>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</si>
  <si>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</si>
  <si>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</si>
  <si>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</si>
  <si>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</si>
  <si>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</si>
  <si>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</si>
  <si>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</si>
  <si>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</si>
  <si>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</si>
  <si>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</si>
  <si>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</si>
  <si>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</si>
  <si>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</si>
  <si>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</si>
  <si>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</si>
  <si>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</si>
  <si>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</si>
  <si>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</si>
  <si>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</si>
  <si>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</si>
  <si>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</si>
  <si>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</si>
  <si>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</si>
  <si>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</si>
  <si>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</si>
  <si>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</si>
  <si>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</si>
  <si>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</si>
  <si>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</si>
  <si>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</si>
  <si>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</si>
  <si>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</si>
  <si>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</si>
  <si>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</si>
  <si>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</si>
  <si>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</si>
  <si>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</si>
  <si>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</si>
  <si>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</si>
  <si>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</si>
  <si>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</si>
  <si>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</si>
  <si>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</si>
  <si>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</si>
  <si>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</si>
  <si>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</si>
  <si>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</si>
  <si>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</si>
  <si>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</si>
  <si>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</si>
  <si>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</si>
  <si>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</si>
  <si>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</si>
  <si>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</si>
  <si>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</si>
  <si>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</si>
  <si>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</si>
  <si>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</si>
  <si>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</si>
  <si>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</si>
  <si>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</si>
  <si>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</si>
  <si>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</si>
  <si>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</si>
  <si>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</si>
  <si>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</si>
  <si>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</si>
  <si>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</si>
  <si>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</si>
  <si>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</si>
  <si>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</si>
  <si>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</si>
  <si>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</si>
  <si>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</si>
  <si>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</si>
  <si>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</si>
  <si>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</si>
  <si>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</si>
  <si>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</si>
  <si>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</si>
  <si>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</si>
  <si>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</si>
  <si>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</si>
  <si>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</si>
  <si>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</si>
  <si>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</si>
  <si>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</si>
  <si>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</si>
  <si>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</si>
  <si>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</si>
  <si>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</si>
  <si>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</si>
  <si>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</si>
  <si>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</si>
  <si>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</si>
  <si>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</si>
  <si>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</si>
  <si>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</si>
  <si>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</si>
  <si>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</si>
  <si>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</si>
  <si>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</si>
  <si>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</si>
  <si>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</si>
  <si>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</si>
  <si>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</si>
  <si>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</si>
  <si>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</si>
  <si>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</si>
  <si>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</si>
  <si>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</si>
  <si>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</si>
  <si>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</si>
  <si>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</si>
  <si>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</si>
  <si>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</si>
  <si>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</si>
  <si>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</si>
  <si>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</si>
  <si>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</si>
  <si>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</si>
  <si>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</si>
  <si>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</si>
  <si>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</si>
  <si>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</si>
  <si>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</si>
  <si>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</si>
  <si>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</si>
  <si>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</si>
  <si>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</si>
  <si>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</si>
  <si>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</si>
  <si>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</si>
  <si>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</si>
  <si>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</si>
  <si>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</si>
  <si>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</si>
  <si>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</si>
  <si>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</si>
  <si>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</si>
  <si>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</si>
  <si>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</si>
  <si>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</si>
  <si>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</si>
  <si>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</si>
  <si>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</si>
  <si>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</si>
  <si>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</si>
  <si>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</si>
  <si>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</si>
  <si>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</si>
  <si>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</si>
  <si>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</si>
  <si>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</si>
  <si>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</si>
  <si>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</si>
  <si>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</si>
  <si>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</si>
  <si>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</si>
  <si>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</si>
  <si>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</si>
  <si>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</si>
  <si>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</si>
  <si>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</si>
  <si>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</si>
  <si>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</si>
  <si>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</si>
  <si>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</si>
  <si>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</si>
  <si>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</si>
  <si>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</si>
  <si>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</si>
  <si>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</si>
  <si>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</si>
  <si>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</si>
  <si>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</si>
  <si>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</si>
  <si>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</si>
  <si>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</si>
  <si>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</si>
  <si>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</si>
  <si>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</si>
  <si>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</si>
  <si>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</si>
  <si>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</si>
  <si>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</si>
  <si>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</si>
  <si>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</si>
  <si>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</si>
  <si>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</si>
  <si>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</si>
  <si>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</si>
  <si>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</si>
  <si>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</si>
  <si>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</si>
  <si>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</si>
  <si>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</si>
  <si>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</si>
  <si>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</si>
  <si>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</si>
  <si>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</si>
  <si>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</si>
  <si>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</si>
  <si>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</si>
  <si>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</si>
  <si>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</si>
  <si>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</si>
  <si>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</si>
  <si>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</si>
  <si>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</si>
  <si>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</si>
  <si>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</si>
  <si>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</si>
  <si>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</si>
  <si>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</si>
  <si>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</si>
  <si>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</si>
  <si>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</si>
  <si>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</si>
  <si>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</si>
  <si>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</si>
  <si>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</si>
  <si>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</si>
  <si>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</si>
  <si>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</si>
  <si>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</si>
  <si>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</si>
  <si>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</si>
  <si>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</si>
  <si>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</si>
  <si>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</si>
  <si>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</si>
  <si>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</si>
  <si>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</si>
  <si>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</si>
  <si>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</si>
  <si>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</si>
  <si>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</si>
  <si>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</si>
  <si>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</si>
  <si>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</si>
  <si>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</si>
  <si>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</si>
  <si>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</si>
  <si>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</si>
  <si>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</si>
  <si>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</si>
  <si>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</si>
  <si>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</si>
  <si>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</si>
  <si>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</si>
  <si>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</si>
  <si>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</si>
  <si>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</si>
  <si>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</si>
  <si>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</si>
  <si>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</si>
  <si>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</si>
  <si>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</si>
  <si>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</si>
  <si>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</si>
  <si>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</si>
  <si>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</si>
  <si>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</si>
  <si>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</si>
  <si>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</si>
  <si>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</si>
  <si>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</si>
  <si>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</si>
  <si>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</si>
  <si>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</si>
  <si>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</si>
  <si>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</si>
  <si>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</si>
  <si>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</si>
  <si>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</si>
  <si>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</si>
  <si>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</si>
  <si>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</si>
  <si>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</si>
  <si>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</si>
  <si>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</si>
  <si>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</si>
  <si>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</si>
  <si>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</si>
  <si>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</si>
  <si>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</si>
  <si>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</si>
  <si>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</si>
  <si>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</si>
  <si>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</si>
  <si>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</si>
  <si>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</si>
  <si>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</si>
  <si>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</si>
  <si>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</si>
  <si>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</si>
  <si>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</si>
  <si>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</si>
  <si>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</si>
  <si>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</si>
  <si>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</si>
  <si>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</si>
  <si>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</si>
  <si>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</si>
  <si>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</si>
  <si>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</si>
  <si>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</si>
  <si>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</si>
  <si>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</si>
  <si>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</si>
  <si>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</si>
  <si>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</si>
  <si>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</si>
  <si>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</si>
  <si>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</si>
  <si>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</si>
  <si>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</si>
  <si>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</si>
  <si>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</si>
  <si>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</si>
  <si>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</si>
  <si>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</si>
  <si>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</si>
  <si>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</si>
  <si>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</si>
  <si>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</si>
  <si>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</si>
  <si>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</si>
  <si>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</si>
  <si>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</si>
  <si>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</si>
  <si>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</si>
  <si>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</si>
  <si>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</si>
  <si>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</si>
  <si>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</si>
  <si>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</si>
  <si>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</si>
  <si>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</si>
  <si>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</si>
  <si>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</si>
  <si>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</si>
  <si>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</si>
  <si>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</si>
  <si>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</si>
  <si>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</si>
  <si>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</si>
  <si>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</si>
  <si>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</si>
  <si>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</si>
  <si>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</si>
  <si>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</si>
  <si>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</si>
  <si>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</si>
  <si>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</si>
  <si>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</si>
  <si>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</si>
  <si>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</si>
  <si>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</si>
  <si>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</si>
  <si>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</si>
  <si>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</si>
  <si>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</si>
  <si>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</si>
  <si>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</si>
  <si>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</si>
  <si>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</si>
  <si>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</si>
  <si>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</si>
  <si>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</si>
  <si>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</si>
  <si>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</si>
  <si>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</si>
  <si>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</si>
  <si>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</si>
  <si>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</si>
  <si>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</si>
  <si>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</si>
  <si>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</si>
  <si>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</si>
  <si>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</si>
  <si>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</si>
  <si>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</si>
  <si>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</si>
  <si>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</si>
  <si>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</si>
  <si>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</si>
  <si>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</si>
  <si>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</si>
  <si>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</si>
  <si>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</si>
  <si>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</si>
  <si>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</si>
  <si>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</si>
  <si>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</si>
  <si>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</si>
  <si>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</si>
  <si>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</si>
  <si>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</si>
  <si>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</si>
  <si>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</si>
  <si>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</si>
  <si>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</si>
  <si>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</si>
  <si>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</si>
  <si>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</si>
  <si>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</si>
  <si>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</si>
  <si>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</si>
  <si>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</si>
  <si>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</si>
  <si>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</si>
  <si>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</si>
  <si>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</si>
  <si>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</si>
  <si>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</si>
  <si>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</si>
  <si>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</si>
  <si>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</si>
  <si>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</si>
  <si>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</si>
  <si>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</si>
  <si>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</si>
  <si>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</si>
  <si>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</si>
  <si>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</si>
  <si>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</si>
  <si>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</si>
  <si>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</si>
  <si>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</si>
  <si>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</si>
  <si>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</si>
  <si>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</si>
  <si>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</si>
  <si>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</si>
  <si>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</si>
  <si>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</si>
  <si>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</si>
  <si>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</si>
  <si>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</si>
  <si>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</si>
  <si>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</si>
  <si>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</si>
  <si>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</si>
  <si>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</si>
  <si>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</si>
  <si>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</si>
  <si>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</si>
  <si>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</si>
  <si>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</si>
  <si>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</si>
  <si>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</si>
  <si>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</si>
  <si>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</si>
  <si>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</si>
  <si>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</si>
  <si>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</si>
  <si>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</si>
  <si>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</si>
  <si>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</si>
  <si>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</si>
  <si>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</si>
  <si>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</si>
  <si>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</si>
  <si>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</si>
  <si>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</si>
  <si>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</si>
  <si>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</si>
  <si>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</si>
  <si>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</si>
  <si>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</si>
  <si>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</si>
  <si>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</si>
  <si>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</si>
  <si>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</si>
  <si>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</si>
  <si>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</si>
  <si>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</si>
  <si>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</si>
  <si>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</si>
  <si>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</si>
  <si>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</si>
  <si>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</si>
  <si>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</si>
  <si>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</si>
  <si>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</si>
  <si>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</si>
  <si>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</si>
  <si>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</si>
  <si>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</si>
  <si>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</si>
  <si>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</si>
  <si>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</si>
  <si>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</si>
  <si>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</si>
  <si>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</si>
  <si>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</si>
  <si>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</si>
  <si>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</si>
  <si>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</si>
  <si>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</si>
  <si>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</si>
  <si>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</si>
  <si>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</si>
  <si>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</si>
  <si>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</si>
  <si>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</si>
  <si>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</si>
  <si>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</si>
  <si>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</si>
  <si>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</si>
  <si>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</si>
  <si>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</si>
  <si>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</si>
  <si>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</si>
  <si>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</si>
  <si>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</si>
  <si>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</si>
  <si>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</si>
  <si>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</si>
  <si>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</si>
  <si>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</si>
  <si>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</si>
  <si>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</si>
  <si>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</si>
  <si>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</si>
  <si>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</si>
  <si>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</si>
  <si>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</si>
  <si>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</si>
  <si>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</si>
  <si>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</si>
  <si>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</si>
  <si>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</si>
  <si>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</si>
  <si>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</si>
  <si>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</si>
  <si>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</si>
  <si>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</si>
  <si>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</si>
  <si>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</si>
  <si>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</si>
  <si>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</si>
  <si>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</si>
  <si>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</si>
  <si>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</si>
  <si>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</si>
  <si>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</si>
  <si>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</si>
  <si>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</si>
  <si>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</si>
  <si>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</si>
  <si>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</si>
  <si>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</si>
  <si>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</si>
  <si>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</si>
  <si>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</si>
  <si>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</si>
  <si>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</si>
  <si>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</si>
  <si>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</si>
  <si>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</si>
  <si>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</si>
  <si>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</si>
  <si>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</si>
  <si>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</si>
  <si>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</si>
  <si>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</si>
  <si>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</si>
  <si>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</si>
  <si>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</si>
  <si>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</si>
  <si>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</si>
  <si>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</si>
  <si>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</si>
  <si>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</si>
  <si>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</si>
  <si>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</si>
  <si>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</si>
  <si>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</si>
  <si>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</si>
  <si>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</si>
  <si>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</si>
  <si>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</si>
  <si>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</si>
  <si>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</si>
  <si>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</si>
  <si>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</si>
  <si>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</si>
  <si>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</si>
  <si>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</si>
  <si>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</si>
  <si>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</si>
  <si>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</si>
  <si>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</si>
  <si>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</si>
  <si>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</si>
  <si>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</si>
  <si>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</si>
  <si>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</si>
  <si>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</si>
  <si>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</si>
  <si>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</si>
  <si>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</si>
  <si>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</si>
  <si>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</si>
  <si>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</si>
  <si>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</si>
  <si>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</si>
  <si>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</si>
  <si>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</si>
  <si>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</si>
  <si>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</si>
  <si>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</si>
  <si>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</si>
  <si>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</si>
  <si>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</si>
  <si>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</si>
  <si>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</si>
  <si>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</si>
  <si>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</si>
  <si>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</si>
  <si>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</si>
  <si>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</si>
  <si>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</si>
  <si>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</si>
  <si>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</si>
  <si>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</si>
  <si>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</si>
  <si>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</si>
  <si>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</si>
  <si>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</si>
  <si>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</si>
  <si>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</si>
  <si>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</si>
  <si>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</si>
  <si>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</si>
  <si>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</si>
  <si>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</si>
  <si>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</si>
  <si>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</si>
  <si>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</si>
  <si>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</si>
  <si>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</si>
  <si>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</si>
  <si>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</si>
  <si>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</si>
  <si>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</si>
  <si>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</si>
  <si>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</si>
  <si>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</si>
  <si>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</si>
  <si>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</si>
  <si>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</si>
  <si>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</si>
  <si>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</si>
  <si>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</si>
  <si>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</si>
  <si>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</si>
  <si>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</si>
  <si>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</si>
  <si>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</si>
  <si>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</si>
  <si>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</si>
  <si>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</si>
  <si>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</si>
  <si>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</si>
  <si>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</si>
  <si>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</si>
  <si>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</si>
  <si>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</si>
  <si>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</si>
  <si>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</si>
  <si>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</si>
  <si>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</si>
  <si>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</si>
  <si>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</si>
  <si>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</si>
  <si>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</si>
  <si>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</si>
  <si>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</si>
  <si>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</si>
  <si>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</si>
  <si>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</si>
  <si>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</si>
  <si>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</si>
  <si>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</si>
  <si>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</si>
  <si>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</si>
  <si>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</si>
  <si>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</si>
  <si>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</si>
  <si>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</si>
  <si>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</si>
  <si>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</si>
  <si>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</si>
  <si>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</si>
  <si>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</si>
  <si>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</si>
  <si>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</si>
  <si>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</si>
  <si>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</si>
  <si>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</si>
  <si>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</si>
  <si>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</si>
  <si>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</si>
  <si>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</si>
  <si>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</si>
  <si>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</si>
  <si>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</si>
  <si>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</si>
  <si>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</si>
  <si>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</si>
  <si>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</si>
  <si>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</si>
  <si>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</si>
  <si>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</si>
  <si>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</si>
  <si>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</si>
  <si>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</si>
  <si>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</si>
  <si>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</si>
  <si>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</si>
  <si>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</si>
  <si>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</si>
  <si>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</si>
  <si>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</si>
  <si>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</si>
  <si>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</si>
  <si>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</si>
  <si>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</si>
  <si>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</si>
  <si>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</si>
  <si>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</si>
  <si>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</si>
  <si>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</si>
  <si>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</si>
  <si>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</si>
  <si>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</si>
  <si>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</si>
  <si>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</si>
  <si>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</si>
  <si>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</si>
  <si>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</si>
  <si>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</si>
  <si>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</si>
  <si>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</si>
  <si>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</si>
  <si>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</si>
  <si>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</si>
  <si>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</si>
  <si>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</si>
  <si>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</si>
  <si>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</si>
  <si>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</si>
  <si>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</si>
  <si>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</si>
  <si>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</si>
  <si>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</si>
  <si>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</si>
  <si>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</si>
  <si>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</si>
  <si>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</si>
  <si>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</si>
  <si>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</si>
  <si>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</si>
  <si>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</si>
  <si>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</si>
  <si>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</si>
  <si>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</si>
  <si>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</si>
  <si>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</si>
  <si>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</si>
  <si>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</si>
  <si>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</si>
  <si>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</si>
  <si>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</si>
  <si>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</si>
  <si>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</si>
  <si>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</si>
  <si>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</si>
  <si>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</si>
  <si>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</si>
  <si>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</si>
  <si>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</si>
  <si>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</si>
  <si>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</si>
  <si>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</si>
  <si>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</si>
  <si>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</si>
  <si>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</si>
  <si>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</si>
  <si>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</si>
  <si>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</si>
  <si>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</si>
  <si>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</si>
  <si>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</si>
  <si>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</si>
  <si>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</si>
  <si>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</si>
  <si>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</si>
  <si>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</si>
  <si>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</si>
  <si>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</si>
  <si>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</si>
  <si>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</si>
  <si>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</si>
  <si>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</si>
  <si>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</si>
  <si>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</si>
  <si>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</si>
  <si>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</si>
  <si>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</si>
  <si>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</si>
  <si>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</si>
  <si>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</si>
  <si>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</si>
  <si>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</si>
  <si>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</si>
  <si>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</si>
  <si>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</si>
  <si>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</si>
  <si>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</si>
  <si>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</si>
  <si>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</si>
  <si>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</si>
  <si>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</si>
  <si>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</si>
  <si>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</si>
  <si>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</si>
  <si>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</si>
  <si>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</si>
  <si>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</si>
  <si>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</si>
  <si>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</si>
  <si>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</si>
  <si>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</si>
  <si>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</si>
  <si>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</si>
  <si>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</si>
  <si>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</si>
  <si>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</si>
  <si>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</si>
  <si>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</si>
  <si>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</si>
  <si>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</si>
  <si>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</si>
  <si>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</si>
  <si>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</si>
  <si>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</si>
  <si>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</si>
  <si>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</si>
  <si>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</si>
  <si>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</si>
  <si>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</si>
  <si>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</si>
  <si>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</si>
  <si>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</si>
  <si>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</si>
  <si>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</si>
  <si>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</si>
  <si>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</si>
  <si>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</si>
  <si>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</si>
  <si>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</si>
  <si>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</si>
  <si>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</si>
  <si>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</si>
  <si>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</si>
  <si>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</si>
  <si>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</si>
  <si>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</si>
  <si>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</si>
  <si>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</si>
  <si>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</si>
  <si>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</si>
  <si>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</si>
  <si>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</si>
  <si>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</si>
  <si>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</si>
  <si>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</si>
  <si>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</si>
  <si>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</si>
  <si>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</si>
  <si>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</si>
  <si>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</si>
  <si>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</si>
  <si>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</si>
  <si>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</si>
  <si>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</si>
  <si>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</si>
  <si>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</si>
  <si>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</si>
  <si>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</si>
  <si>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</si>
  <si>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</si>
  <si>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</si>
  <si>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</si>
  <si>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</si>
  <si>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</si>
  <si>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</si>
  <si>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</si>
  <si>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</si>
  <si>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</si>
  <si>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</si>
  <si>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</si>
  <si>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</si>
  <si>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</si>
  <si>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</si>
  <si>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</si>
  <si>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</si>
  <si>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</si>
  <si>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</si>
  <si>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</si>
  <si>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</si>
  <si>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</si>
  <si>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</si>
  <si>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</si>
  <si>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</si>
  <si>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</si>
  <si>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</si>
  <si>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</si>
  <si>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</si>
  <si>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</si>
  <si>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</si>
  <si>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</si>
  <si>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</si>
  <si>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</si>
  <si>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</si>
  <si>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</si>
  <si>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</si>
  <si>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</si>
  <si>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</si>
  <si>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</si>
  <si>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</si>
  <si>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</si>
  <si>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</si>
  <si>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</si>
  <si>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</si>
  <si>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</si>
  <si>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</si>
  <si>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</si>
  <si>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</si>
  <si>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</si>
  <si>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</si>
  <si>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</si>
  <si>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</si>
  <si>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</si>
  <si>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</si>
  <si>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</si>
  <si>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</si>
  <si>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</si>
  <si>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</si>
  <si>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</si>
  <si>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</si>
  <si>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</si>
  <si>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</si>
  <si>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</si>
  <si>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</si>
  <si>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</si>
  <si>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</si>
  <si>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</si>
  <si>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</si>
  <si>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</si>
  <si>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</si>
  <si>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</si>
  <si>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</si>
  <si>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</si>
  <si>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</si>
  <si>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</si>
  <si>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</si>
  <si>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</si>
  <si>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</si>
  <si>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</si>
  <si>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</si>
  <si>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</si>
  <si>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</si>
  <si>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</si>
  <si>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</si>
  <si>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</si>
  <si>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</si>
  <si>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</si>
  <si>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</si>
  <si>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</si>
  <si>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</si>
  <si>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</si>
  <si>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</si>
  <si>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</si>
  <si>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</si>
  <si>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</si>
  <si>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</si>
  <si>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</si>
  <si>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</si>
  <si>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</si>
  <si>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</si>
  <si>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</si>
  <si>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</si>
  <si>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</si>
  <si>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</si>
  <si>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</si>
  <si>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</si>
  <si>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</si>
  <si>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</si>
  <si>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</si>
  <si>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</si>
  <si>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</si>
  <si>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</si>
  <si>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</si>
  <si>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</si>
  <si>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</si>
  <si>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</si>
  <si>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</si>
  <si>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</si>
  <si>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</si>
  <si>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</si>
  <si>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</si>
  <si>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</si>
  <si>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</si>
  <si>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</si>
  <si>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</si>
  <si>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</si>
  <si>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</si>
  <si>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</si>
  <si>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</si>
  <si>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</si>
  <si>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</si>
  <si>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</si>
  <si>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</si>
  <si>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</si>
  <si>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</si>
  <si>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</si>
  <si>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</si>
  <si>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</si>
  <si>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</si>
  <si>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</si>
  <si>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</si>
  <si>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</si>
  <si>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</si>
  <si>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</si>
  <si>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</si>
  <si>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</si>
  <si>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</si>
  <si>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</si>
  <si>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</si>
  <si>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</si>
  <si>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</si>
  <si>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</si>
  <si>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</si>
  <si>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</si>
  <si>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</si>
  <si>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</si>
  <si>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</si>
  <si>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</si>
  <si>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</si>
  <si>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</si>
  <si>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</si>
  <si>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</si>
  <si>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</si>
  <si>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</si>
  <si>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</si>
  <si>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</si>
  <si>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</si>
  <si>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</si>
  <si>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</si>
  <si>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</si>
  <si>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</si>
  <si>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</si>
  <si>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</si>
  <si>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</si>
  <si>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</si>
  <si>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</si>
  <si>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</si>
  <si>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</si>
  <si>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</si>
  <si>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</si>
  <si>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</si>
  <si>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</si>
  <si>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</si>
  <si>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</si>
  <si>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</si>
  <si>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</si>
  <si>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</si>
  <si>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</si>
  <si>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</si>
  <si>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</si>
  <si>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</si>
  <si>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</si>
  <si>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</si>
  <si>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</si>
  <si>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</si>
  <si>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</si>
  <si>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</si>
  <si>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</si>
  <si>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</si>
  <si>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</si>
  <si>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</si>
  <si>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</si>
  <si>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</si>
  <si>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</si>
  <si>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</si>
  <si>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</si>
  <si>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</si>
  <si>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</si>
  <si>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</si>
  <si>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</si>
  <si>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</si>
  <si>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</si>
  <si>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</si>
  <si>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</si>
  <si>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</si>
  <si>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</si>
  <si>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</si>
  <si>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</si>
  <si>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</si>
  <si>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</si>
  <si>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</si>
  <si>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</si>
  <si>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</si>
  <si>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</si>
  <si>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</si>
  <si>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</si>
  <si>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</si>
  <si>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</si>
  <si>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</si>
  <si>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</si>
  <si>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</si>
  <si>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</si>
  <si>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</si>
  <si>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</si>
  <si>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</si>
  <si>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</si>
  <si>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</si>
  <si>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</si>
  <si>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</si>
  <si>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</si>
  <si>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</si>
  <si>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</si>
  <si>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</si>
  <si>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</si>
  <si>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</si>
  <si>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</si>
  <si>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</si>
  <si>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</si>
  <si>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</si>
  <si>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</si>
  <si>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</si>
  <si>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</si>
  <si>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</si>
  <si>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</si>
  <si>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</si>
  <si>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</si>
  <si>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</si>
  <si>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</si>
  <si>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</si>
  <si>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</si>
  <si>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</si>
  <si>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</si>
  <si>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</si>
  <si>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</si>
  <si>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</si>
  <si>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</si>
  <si>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</si>
  <si>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</si>
  <si>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</si>
  <si>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</si>
  <si>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</si>
  <si>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</si>
  <si>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</si>
  <si>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</si>
  <si>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</si>
  <si>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</si>
  <si>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</si>
  <si>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</si>
  <si>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</si>
  <si>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</si>
  <si>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</si>
  <si>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</si>
  <si>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</si>
  <si>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</si>
  <si>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</si>
  <si>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</si>
  <si>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</si>
  <si>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</si>
  <si>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</si>
  <si>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</si>
  <si>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</si>
  <si>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</si>
  <si>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</si>
  <si>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</si>
  <si>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</si>
  <si>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</si>
  <si>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</si>
  <si>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</si>
  <si>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</si>
  <si>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</si>
  <si>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</si>
  <si>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</si>
  <si>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</si>
  <si>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</si>
  <si>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</si>
  <si>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</si>
  <si>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</si>
  <si>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</si>
  <si>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</si>
  <si>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</si>
  <si>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</si>
  <si>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</si>
  <si>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</si>
  <si>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</si>
  <si>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</si>
  <si>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</si>
  <si>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</si>
  <si>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</si>
  <si>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</si>
  <si>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</si>
  <si>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</si>
  <si>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</si>
  <si>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</si>
  <si>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</si>
  <si>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</si>
  <si>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</si>
  <si>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</si>
  <si>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</si>
  <si>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</si>
  <si>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</si>
  <si>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</si>
  <si>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</si>
  <si>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</si>
  <si>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</si>
  <si>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</si>
  <si>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</si>
  <si>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</si>
  <si>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</si>
  <si>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</si>
  <si>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</si>
  <si>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</si>
  <si>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</si>
  <si>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</si>
  <si>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</si>
  <si>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</si>
  <si>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</si>
  <si>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</si>
  <si>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</si>
  <si>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</si>
  <si>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</si>
  <si>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</si>
  <si>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</si>
  <si>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</si>
  <si>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</si>
  <si>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</si>
  <si>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</si>
  <si>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</si>
  <si>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</si>
  <si>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</si>
  <si>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</si>
  <si>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</si>
  <si>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</si>
  <si>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</si>
  <si>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</si>
  <si>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</si>
  <si>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</si>
  <si>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</si>
  <si>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</si>
  <si>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</si>
  <si>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</si>
  <si>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</si>
  <si>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</si>
  <si>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</si>
  <si>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</si>
  <si>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</si>
  <si>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</si>
  <si>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</si>
  <si>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</si>
  <si>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</si>
  <si>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</si>
  <si>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</si>
  <si>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</si>
  <si>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</si>
  <si>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</si>
  <si>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</si>
  <si>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</si>
  <si>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</si>
  <si>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</si>
  <si>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</si>
  <si>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</si>
  <si>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</si>
  <si>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</si>
  <si>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</si>
  <si>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</si>
  <si>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</si>
  <si>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</si>
  <si>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</si>
  <si>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</si>
  <si>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</si>
  <si>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</si>
  <si>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</si>
  <si>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</si>
  <si>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</si>
  <si>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</si>
  <si>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</si>
  <si>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</si>
  <si>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</si>
  <si>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</si>
  <si>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</si>
  <si>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</si>
  <si>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</si>
  <si>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</si>
  <si>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</si>
  <si>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</si>
  <si>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</si>
  <si>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</si>
  <si>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</si>
  <si>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</si>
  <si>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</si>
  <si>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</si>
  <si>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</si>
  <si>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</si>
  <si>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</si>
  <si>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</si>
  <si>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</si>
  <si>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</si>
  <si>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</si>
  <si>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</si>
  <si>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</si>
  <si>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</si>
  <si>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</si>
  <si>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</si>
  <si>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</si>
  <si>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</si>
  <si>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</si>
  <si>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</si>
  <si>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</si>
  <si>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</si>
  <si>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</si>
  <si>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</si>
  <si>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</si>
  <si>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</si>
  <si>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</si>
  <si>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</si>
  <si>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</si>
  <si>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</si>
  <si>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</si>
  <si>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</si>
  <si>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</si>
  <si>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</si>
  <si>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</si>
  <si>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</si>
  <si>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</si>
  <si>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</si>
  <si>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</si>
  <si>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</si>
  <si>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</si>
  <si>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</si>
  <si>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</si>
  <si>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</si>
  <si>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</si>
  <si>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</si>
  <si>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</si>
  <si>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</si>
  <si>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</si>
  <si>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</si>
  <si>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</si>
  <si>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</si>
  <si>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</si>
  <si>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</si>
  <si>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</si>
  <si>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</si>
  <si>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</si>
  <si>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</si>
  <si>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</si>
  <si>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</si>
  <si>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</si>
  <si>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</si>
  <si>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</si>
  <si>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</si>
  <si>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</si>
  <si>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</si>
  <si>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</si>
  <si>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</si>
  <si>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</si>
  <si>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</si>
  <si>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</si>
  <si>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</si>
  <si>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</si>
  <si>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</si>
  <si>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</si>
  <si>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</si>
  <si>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</si>
  <si>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</si>
  <si>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</si>
  <si>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</si>
  <si>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</si>
  <si>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</si>
  <si>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</si>
  <si>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</si>
  <si>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</si>
  <si>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</si>
  <si>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</si>
  <si>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</si>
  <si>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</si>
  <si>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</si>
  <si>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</si>
  <si>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</si>
  <si>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</si>
  <si>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</si>
  <si>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</si>
  <si>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</si>
  <si>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</si>
  <si>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</si>
  <si>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</si>
  <si>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</si>
  <si>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</si>
  <si>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</si>
  <si>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</si>
  <si>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</si>
  <si>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</si>
  <si>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</si>
  <si>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</si>
  <si>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</si>
  <si>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</si>
  <si>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</si>
  <si>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</si>
  <si>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</si>
  <si>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</si>
  <si>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</si>
  <si>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</si>
  <si>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</si>
  <si>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</si>
  <si>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</si>
  <si>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</si>
  <si>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</si>
  <si>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</si>
  <si>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</si>
  <si>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</si>
  <si>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</si>
  <si>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</si>
  <si>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</si>
  <si>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</si>
  <si>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</si>
  <si>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</si>
  <si>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</si>
  <si>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</si>
  <si>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</si>
  <si>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</si>
  <si>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</si>
  <si>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</si>
  <si>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</si>
  <si>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</si>
  <si>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</si>
  <si>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</si>
  <si>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</si>
  <si>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</si>
  <si>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</si>
  <si>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</si>
  <si>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</si>
  <si>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</si>
  <si>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</si>
  <si>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</si>
  <si>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</si>
  <si>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</si>
  <si>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</si>
  <si>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</si>
  <si>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</si>
  <si>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</si>
  <si>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</si>
  <si>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</si>
  <si>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</si>
  <si>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</si>
  <si>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</si>
  <si>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</si>
  <si>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</si>
  <si>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</si>
  <si>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</si>
  <si>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</si>
  <si>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</si>
  <si>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</si>
  <si>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</si>
  <si>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</si>
  <si>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</si>
  <si>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</si>
  <si>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</si>
  <si>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</si>
  <si>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</si>
  <si>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</si>
  <si>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</si>
  <si>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</si>
  <si>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</si>
  <si>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</si>
  <si>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</si>
  <si>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</si>
  <si>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</si>
  <si>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</si>
  <si>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</si>
  <si>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</si>
  <si>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</si>
  <si>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</si>
  <si>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</si>
  <si>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</si>
  <si>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</si>
  <si>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</si>
  <si>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</si>
  <si>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</si>
  <si>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</si>
  <si>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</si>
  <si>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</si>
  <si>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</si>
  <si>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</si>
  <si>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</si>
  <si>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</si>
  <si>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</si>
  <si>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</si>
  <si>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</si>
  <si>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</si>
  <si>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</si>
  <si>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</si>
  <si>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</si>
  <si>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</si>
  <si>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</si>
  <si>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</si>
  <si>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</si>
  <si>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</si>
  <si>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</si>
  <si>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</si>
  <si>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</si>
  <si>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</si>
  <si>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</si>
  <si>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</si>
  <si>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</si>
  <si>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</si>
  <si>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</si>
  <si>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</si>
  <si>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</si>
  <si>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</si>
  <si>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</si>
  <si>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</si>
  <si>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</si>
  <si>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</si>
  <si>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</si>
  <si>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</si>
  <si>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</si>
  <si>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</si>
  <si>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</si>
  <si>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</si>
  <si>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</si>
  <si>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</si>
  <si>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</si>
  <si>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</si>
  <si>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</si>
  <si>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</si>
  <si>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</si>
  <si>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</si>
  <si>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</si>
  <si>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</si>
  <si>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</si>
  <si>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</si>
  <si>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</si>
  <si>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</si>
  <si>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</si>
  <si>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</si>
  <si>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</si>
  <si>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</si>
  <si>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</si>
  <si>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</si>
  <si>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</si>
  <si>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</si>
  <si>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</si>
  <si>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</si>
  <si>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</si>
  <si>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</si>
  <si>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</si>
  <si>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</si>
  <si>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</si>
  <si>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</si>
  <si>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</si>
  <si>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</si>
  <si>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</si>
  <si>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</si>
  <si>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</si>
  <si>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</si>
  <si>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</si>
  <si>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</si>
  <si>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</si>
  <si>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</si>
  <si>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</si>
  <si>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</si>
  <si>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</si>
  <si>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</si>
  <si>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</si>
  <si>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</si>
  <si>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</si>
  <si>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</si>
  <si>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</si>
  <si>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</si>
  <si>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</si>
  <si>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</si>
  <si>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</si>
  <si>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</si>
  <si>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</si>
  <si>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</si>
  <si>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</si>
  <si>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</si>
  <si>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</si>
  <si>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</si>
  <si>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</si>
  <si>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</si>
  <si>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</si>
  <si>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</si>
  <si>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</si>
  <si>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</si>
  <si>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</si>
  <si>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</si>
  <si>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</si>
  <si>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</si>
  <si>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</si>
  <si>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</si>
  <si>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</si>
  <si>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</si>
  <si>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</si>
  <si>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</si>
  <si>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</si>
  <si>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</si>
  <si>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</si>
  <si>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</si>
  <si>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</si>
  <si>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</si>
  <si>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</si>
  <si>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</si>
  <si>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</si>
  <si>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</si>
  <si>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</si>
  <si>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</si>
  <si>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</si>
  <si>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</si>
  <si>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</si>
  <si>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</si>
  <si>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</si>
  <si>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</si>
  <si>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</si>
  <si>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</si>
  <si>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</si>
  <si>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</si>
  <si>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</si>
  <si>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</si>
  <si>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</si>
  <si>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</si>
  <si>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</si>
  <si>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</si>
  <si>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</si>
  <si>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</si>
  <si>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</si>
  <si>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</si>
  <si>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</si>
  <si>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</si>
  <si>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</si>
  <si>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</si>
  <si>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</si>
  <si>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</si>
  <si>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</si>
  <si>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</si>
  <si>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</si>
  <si>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</si>
  <si>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</si>
  <si>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</si>
  <si>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</si>
  <si>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</si>
  <si>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</si>
  <si>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</si>
  <si>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</si>
  <si>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</si>
  <si>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</si>
  <si>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</si>
  <si>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</si>
  <si>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</si>
  <si>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</si>
  <si>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</si>
  <si>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</si>
  <si>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</si>
  <si>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</si>
  <si>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</si>
  <si>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</si>
  <si>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</si>
  <si>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</si>
  <si>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</si>
  <si>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</si>
  <si>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</si>
  <si>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</si>
  <si>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</si>
  <si>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</si>
  <si>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</si>
  <si>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</si>
  <si>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</si>
  <si>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</si>
  <si>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</si>
  <si>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</si>
  <si>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</si>
  <si>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</si>
  <si>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</si>
  <si>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</si>
  <si>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</si>
  <si>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</si>
  <si>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</si>
  <si>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</si>
  <si>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</si>
  <si>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</si>
  <si>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</si>
  <si>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</si>
  <si>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</si>
  <si>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</si>
  <si>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</si>
  <si>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</si>
  <si>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</si>
  <si>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</si>
  <si>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</si>
  <si>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</si>
  <si>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</si>
  <si>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</si>
  <si>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</si>
  <si>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</si>
  <si>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</si>
  <si>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</si>
  <si>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</si>
  <si>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</si>
  <si>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</si>
  <si>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</si>
  <si>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</si>
  <si>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</si>
  <si>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</si>
  <si>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</si>
  <si>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</si>
  <si>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</si>
  <si>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</si>
  <si>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</si>
  <si>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</si>
  <si>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</si>
  <si>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</si>
  <si>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</si>
  <si>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</si>
  <si>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</si>
  <si>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</si>
  <si>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</si>
  <si>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</si>
  <si>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</si>
  <si>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</si>
  <si>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</si>
  <si>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</si>
  <si>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</si>
  <si>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</si>
  <si>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</si>
  <si>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</si>
  <si>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</si>
  <si>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</si>
  <si>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</si>
  <si>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</si>
  <si>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</si>
  <si>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</si>
  <si>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</si>
  <si>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</si>
  <si>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</si>
  <si>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</si>
  <si>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</si>
  <si>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</si>
  <si>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</si>
  <si>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</si>
  <si>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</si>
  <si>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</si>
  <si>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</si>
  <si>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</si>
  <si>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</si>
  <si>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</si>
  <si>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</si>
  <si>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</si>
  <si>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</si>
  <si>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</si>
  <si>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</si>
  <si>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</si>
  <si>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</si>
  <si>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</si>
  <si>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</si>
  <si>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</si>
  <si>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</si>
  <si>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</si>
  <si>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</si>
  <si>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</si>
  <si>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</si>
  <si>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</si>
  <si>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</si>
  <si>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</si>
  <si>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</si>
  <si>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</si>
  <si>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</si>
  <si>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</si>
  <si>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</si>
  <si>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</si>
  <si>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</si>
  <si>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</si>
  <si>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</si>
  <si>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</si>
  <si>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</si>
  <si>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</si>
  <si>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</si>
  <si>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</si>
  <si>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</si>
  <si>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</si>
  <si>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</si>
  <si>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</si>
  <si>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</si>
  <si>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</si>
  <si>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</si>
  <si>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</si>
  <si>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</si>
  <si>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</si>
  <si>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</si>
  <si>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</si>
  <si>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</si>
  <si>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</si>
  <si>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</si>
  <si>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</si>
  <si>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</si>
  <si>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</si>
  <si>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</si>
  <si>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</si>
  <si>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</si>
  <si>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</si>
  <si>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</si>
  <si>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</si>
  <si>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</si>
  <si>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</si>
  <si>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</si>
  <si>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</si>
  <si>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</si>
  <si>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</si>
  <si>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</si>
  <si>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</si>
  <si>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</si>
  <si>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</si>
  <si>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</si>
  <si>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</si>
  <si>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</si>
  <si>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</si>
  <si>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</si>
  <si>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</si>
  <si>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</si>
  <si>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</si>
  <si>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</si>
  <si>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</si>
  <si>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</si>
  <si>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</si>
  <si>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</si>
  <si>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</si>
  <si>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</si>
  <si>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</si>
  <si>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</si>
  <si>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</si>
  <si>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</si>
  <si>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</si>
  <si>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</si>
  <si>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</si>
  <si>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</si>
  <si>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</si>
  <si>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</si>
  <si>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</si>
  <si>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</si>
  <si>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</si>
  <si>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</si>
  <si>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</si>
  <si>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</si>
  <si>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</si>
  <si>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</si>
  <si>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</si>
  <si>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</si>
  <si>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</si>
  <si>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</si>
  <si>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</si>
  <si>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</si>
  <si>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</si>
  <si>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</si>
  <si>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</si>
  <si>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</si>
  <si>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</si>
  <si>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</si>
  <si>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</si>
  <si>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</si>
  <si>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</si>
  <si>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</si>
  <si>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</si>
  <si>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</si>
  <si>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</si>
  <si>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</si>
  <si>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</si>
  <si>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</si>
  <si>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</si>
  <si>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</si>
  <si>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</si>
  <si>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</si>
  <si>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</si>
  <si>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</si>
  <si>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</si>
  <si>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</si>
  <si>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</si>
  <si>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</si>
  <si>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</si>
  <si>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</si>
  <si>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</si>
  <si>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</si>
  <si>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</si>
  <si>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</si>
  <si>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</si>
  <si>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</si>
  <si>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</si>
  <si>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</si>
  <si>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</si>
  <si>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</si>
  <si>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</si>
  <si>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</si>
  <si>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</si>
  <si>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</si>
  <si>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</si>
  <si>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</si>
  <si>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</si>
  <si>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</si>
  <si>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</si>
  <si>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</si>
  <si>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</si>
  <si>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</si>
  <si>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</si>
  <si>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</si>
  <si>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</si>
  <si>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</si>
  <si>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</si>
  <si>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</si>
  <si>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</si>
  <si>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</si>
  <si>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</si>
  <si>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</si>
  <si>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</si>
  <si>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</si>
  <si>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</si>
  <si>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</si>
  <si>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</si>
  <si>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</si>
  <si>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</si>
  <si>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</si>
  <si>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</si>
  <si>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</si>
  <si>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</si>
  <si>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</si>
  <si>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</si>
  <si>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</si>
  <si>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</si>
  <si>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</si>
  <si>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</si>
  <si>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</si>
  <si>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</si>
  <si>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</si>
  <si>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</si>
  <si>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</si>
  <si>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</si>
  <si>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</si>
  <si>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</si>
  <si>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</si>
  <si>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</si>
  <si>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</si>
  <si>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</si>
  <si>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</si>
  <si>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</si>
  <si>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</si>
  <si>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</si>
  <si>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</si>
  <si>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</si>
  <si>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</si>
  <si>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</si>
  <si>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</si>
  <si>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</si>
  <si>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</si>
  <si>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</si>
  <si>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</si>
  <si>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</si>
  <si>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</si>
  <si>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</si>
  <si>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</si>
  <si>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</si>
  <si>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</si>
  <si>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</si>
  <si>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</si>
  <si>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</si>
  <si>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</si>
  <si>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</si>
  <si>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</si>
  <si>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</si>
  <si>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</si>
  <si>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</si>
  <si>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</si>
  <si>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</si>
  <si>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</si>
  <si>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</si>
  <si>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</si>
  <si>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</si>
  <si>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</si>
  <si>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</si>
  <si>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</si>
  <si>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</si>
  <si>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</si>
  <si>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</si>
  <si>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</si>
  <si>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</si>
  <si>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</si>
  <si>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</si>
  <si>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</si>
  <si>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</si>
  <si>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</si>
  <si>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</si>
  <si>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</si>
  <si>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</si>
  <si>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</si>
  <si>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</si>
  <si>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</si>
  <si>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</si>
  <si>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</si>
  <si>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</si>
  <si>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</si>
  <si>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</si>
  <si>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</si>
  <si>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</si>
  <si>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</si>
  <si>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</si>
  <si>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</si>
  <si>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</si>
  <si>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</si>
  <si>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</si>
  <si>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</si>
  <si>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</si>
  <si>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</si>
  <si>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</si>
  <si>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</si>
  <si>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</si>
  <si>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</si>
  <si>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</si>
  <si>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</si>
  <si>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</si>
  <si>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</si>
  <si>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</si>
  <si>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</si>
  <si>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</si>
  <si>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</si>
  <si>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</si>
  <si>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</si>
  <si>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</si>
  <si>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</si>
  <si>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</si>
  <si>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</si>
  <si>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</si>
  <si>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</si>
  <si>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</si>
  <si>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</si>
  <si>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</si>
  <si>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</si>
  <si>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</si>
  <si>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</si>
  <si>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</si>
  <si>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</si>
  <si>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</si>
  <si>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</si>
  <si>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</si>
  <si>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</si>
  <si>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</si>
  <si>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</si>
  <si>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</si>
  <si>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</si>
  <si>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</si>
  <si>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</si>
  <si>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</si>
  <si>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</si>
  <si>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</si>
  <si>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</si>
  <si>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</si>
  <si>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</si>
  <si>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</si>
  <si>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</si>
  <si>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</si>
  <si>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</si>
  <si>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</si>
  <si>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</si>
  <si>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</si>
  <si>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</si>
  <si>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</si>
  <si>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</si>
  <si>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</si>
  <si>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</si>
  <si>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</si>
  <si>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</si>
  <si>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</si>
  <si>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</si>
  <si>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</si>
  <si>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</si>
  <si>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</si>
  <si>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</si>
  <si>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</si>
  <si>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</si>
  <si>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</si>
  <si>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</si>
  <si>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</si>
  <si>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</si>
  <si>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</si>
  <si>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</si>
  <si>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</si>
  <si>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</si>
  <si>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</si>
  <si>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</si>
  <si>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</si>
  <si>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</si>
  <si>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</si>
  <si>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</si>
  <si>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</si>
  <si>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</si>
  <si>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</si>
  <si>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</si>
  <si>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</si>
  <si>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</si>
  <si>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</si>
  <si>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</si>
  <si>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</si>
  <si>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</si>
  <si>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</si>
  <si>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</si>
  <si>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</si>
  <si>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</si>
  <si>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</si>
  <si>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</si>
  <si>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</si>
  <si>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</si>
  <si>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</si>
  <si>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</si>
  <si>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</si>
  <si>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</si>
  <si>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</si>
  <si>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</si>
  <si>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</si>
  <si>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</si>
  <si>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</si>
  <si>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</si>
  <si>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</si>
  <si>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</si>
  <si>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</si>
  <si>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</si>
  <si>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</si>
  <si>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</si>
  <si>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</si>
  <si>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</si>
  <si>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</si>
  <si>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</si>
  <si>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</si>
  <si>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</si>
  <si>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</si>
  <si>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</si>
  <si>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</si>
  <si>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</si>
  <si>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</si>
  <si>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</si>
  <si>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</si>
  <si>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</si>
  <si>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</si>
  <si>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</si>
  <si>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</si>
  <si>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</si>
  <si>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</si>
  <si>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</si>
  <si>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</si>
  <si>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</si>
  <si>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</si>
  <si>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</si>
  <si>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</si>
  <si>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</si>
  <si>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</si>
  <si>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</si>
  <si>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</si>
  <si>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</si>
  <si>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</si>
  <si>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</si>
  <si>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</si>
  <si>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</si>
  <si>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</si>
  <si>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</si>
  <si>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</si>
  <si>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</si>
  <si>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</si>
  <si>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</si>
  <si>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</si>
  <si>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</si>
  <si>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</si>
  <si>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</si>
  <si>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</si>
  <si>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</si>
  <si>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</si>
  <si>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</si>
  <si>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</si>
  <si>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</si>
  <si>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</si>
  <si>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</si>
  <si>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</si>
  <si>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</si>
  <si>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</si>
  <si>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</si>
  <si>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</si>
  <si>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</si>
  <si>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</si>
  <si>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</si>
  <si>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</si>
  <si>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</si>
  <si>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</si>
  <si>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</si>
  <si>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</si>
  <si>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</si>
  <si>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</si>
  <si>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</si>
  <si>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</si>
  <si>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</si>
  <si>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</si>
  <si>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</si>
  <si>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</si>
  <si>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</si>
  <si>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</si>
  <si>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</si>
  <si>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</si>
  <si>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</si>
  <si>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</si>
  <si>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</si>
  <si>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</si>
  <si>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</si>
  <si>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</si>
  <si>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</si>
  <si>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</si>
  <si>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</si>
  <si>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</si>
  <si>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</si>
  <si>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</si>
  <si>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</si>
  <si>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</si>
  <si>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</si>
  <si>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</si>
  <si>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</si>
  <si>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</si>
  <si>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</si>
  <si>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</si>
  <si>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</si>
  <si>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</si>
  <si>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</si>
  <si>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</si>
  <si>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</si>
  <si>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</si>
  <si>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</si>
  <si>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</si>
  <si>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</si>
  <si>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</si>
  <si>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</si>
  <si>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</si>
  <si>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</si>
  <si>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</si>
  <si>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</si>
  <si>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</si>
  <si>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</si>
  <si>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</si>
  <si>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</si>
  <si>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</si>
  <si>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</si>
  <si>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</si>
  <si>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</si>
  <si>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</si>
  <si>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</si>
  <si>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</si>
  <si>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</si>
  <si>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</si>
  <si>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</si>
  <si>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</si>
  <si>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</si>
  <si>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</si>
  <si>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</si>
  <si>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</si>
  <si>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</si>
  <si>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</si>
  <si>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</si>
  <si>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</si>
  <si>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</si>
  <si>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</si>
  <si>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</si>
  <si>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</si>
  <si>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</si>
  <si>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</si>
  <si>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</si>
  <si>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</si>
  <si>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</si>
  <si>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</si>
  <si>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</si>
  <si>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</si>
  <si>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</si>
  <si>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</si>
  <si>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</si>
  <si>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</si>
  <si>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</si>
  <si>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</si>
  <si>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</si>
  <si>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</si>
  <si>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</si>
  <si>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</si>
  <si>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</si>
  <si>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</si>
  <si>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</si>
  <si>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</si>
  <si>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</si>
  <si>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</si>
  <si>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</si>
  <si>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</si>
  <si>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</si>
  <si>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</si>
  <si>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</si>
  <si>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</si>
  <si>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</si>
  <si>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</si>
  <si>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</si>
  <si>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</si>
  <si>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</si>
  <si>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</si>
  <si>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</si>
  <si>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</si>
  <si>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</si>
  <si>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</si>
  <si>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</si>
  <si>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</si>
  <si>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</si>
  <si>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</si>
  <si>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</si>
  <si>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</si>
  <si>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</si>
  <si>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</si>
  <si>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</si>
  <si>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</si>
  <si>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</si>
  <si>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</si>
  <si>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</si>
  <si>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</si>
  <si>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</si>
  <si>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</si>
  <si>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</si>
  <si>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</si>
  <si>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</si>
  <si>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</si>
  <si>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</si>
  <si>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</si>
  <si>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</si>
  <si>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</si>
  <si>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</si>
  <si>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</si>
  <si>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</si>
  <si>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</si>
  <si>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</si>
  <si>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</si>
  <si>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</si>
  <si>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</si>
  <si>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</si>
  <si>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</si>
  <si>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</si>
  <si>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</si>
  <si>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</si>
  <si>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</si>
  <si>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</si>
  <si>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</si>
  <si>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</si>
  <si>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</si>
  <si>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</si>
  <si>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</si>
  <si>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</si>
  <si>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</si>
  <si>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</si>
  <si>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</si>
  <si>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</si>
  <si>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</si>
  <si>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</si>
  <si>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</si>
  <si>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</si>
  <si>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</si>
  <si>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</si>
  <si>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</si>
  <si>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</si>
  <si>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</si>
  <si>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</si>
  <si>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</si>
  <si>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</si>
  <si>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</si>
  <si>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</si>
  <si>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</si>
  <si>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</si>
  <si>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</si>
  <si>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</si>
  <si>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</si>
  <si>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</si>
  <si>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</si>
  <si>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</si>
  <si>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</si>
  <si>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</si>
  <si>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</si>
  <si>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</si>
  <si>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</si>
  <si>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</si>
  <si>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</si>
  <si>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</si>
  <si>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</si>
  <si>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</si>
  <si>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</si>
  <si>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</si>
  <si>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</si>
  <si>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</si>
  <si>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</si>
  <si>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</si>
  <si>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</si>
  <si>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</si>
  <si>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</si>
  <si>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</si>
  <si>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</si>
  <si>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</si>
  <si>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</si>
  <si>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</si>
  <si>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</si>
  <si>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</si>
  <si>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</si>
  <si>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</si>
  <si>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</si>
  <si>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</si>
  <si>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</si>
  <si>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</si>
  <si>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</si>
  <si>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</si>
  <si>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</si>
  <si>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</si>
  <si>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</si>
  <si>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</si>
  <si>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</si>
  <si>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</si>
  <si>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</si>
  <si>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</si>
  <si>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</si>
  <si>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</si>
  <si>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</si>
  <si>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</si>
  <si>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</si>
  <si>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</si>
  <si>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</si>
  <si>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</si>
  <si>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</si>
  <si>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</si>
  <si>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</si>
  <si>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</si>
  <si>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</si>
  <si>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</si>
  <si>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</si>
  <si>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</si>
  <si>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</si>
  <si>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</si>
  <si>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</si>
  <si>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</si>
  <si>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</si>
  <si>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</si>
  <si>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</si>
  <si>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</si>
  <si>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</si>
  <si>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</si>
  <si>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</si>
  <si>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</si>
  <si>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</si>
  <si>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</si>
  <si>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</si>
  <si>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</si>
  <si>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</si>
  <si>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</si>
  <si>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</si>
  <si>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</si>
  <si>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</si>
  <si>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</si>
  <si>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</si>
  <si>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</si>
  <si>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</si>
  <si>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</si>
  <si>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</si>
  <si>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</si>
  <si>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</si>
  <si>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</si>
  <si>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</si>
  <si>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</si>
  <si>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</si>
  <si>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</si>
  <si>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</si>
  <si>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</si>
  <si>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</si>
  <si>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</si>
  <si>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</si>
  <si>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</si>
  <si>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</si>
  <si>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</si>
  <si>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</si>
  <si>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</si>
  <si>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</si>
  <si>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</si>
  <si>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</si>
  <si>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</si>
  <si>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</si>
  <si>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</si>
  <si>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</si>
  <si>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</si>
  <si>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</si>
  <si>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</si>
  <si>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</si>
  <si>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</si>
  <si>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</si>
  <si>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</si>
  <si>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</si>
  <si>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</si>
  <si>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</si>
  <si>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</si>
  <si>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</si>
  <si>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</si>
  <si>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</si>
  <si>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</si>
  <si>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</si>
  <si>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</si>
  <si>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</si>
  <si>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</si>
  <si>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</si>
  <si>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</si>
  <si>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</si>
  <si>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</si>
  <si>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</si>
  <si>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</si>
  <si>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</si>
  <si>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</si>
  <si>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</si>
  <si>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</si>
  <si>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</si>
  <si>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</si>
  <si>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</si>
  <si>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</si>
  <si>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</si>
  <si>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</si>
  <si>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</si>
  <si>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</si>
  <si>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</si>
  <si>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</si>
  <si>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</si>
  <si>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</si>
  <si>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</si>
  <si>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</si>
  <si>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</si>
  <si>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</si>
  <si>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</si>
  <si>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</si>
  <si>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</si>
  <si>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</si>
  <si>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</si>
  <si>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</si>
  <si>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</si>
  <si>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</si>
  <si>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</si>
  <si>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</si>
  <si>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</si>
  <si>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</si>
  <si>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</si>
  <si>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</si>
  <si>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</si>
  <si>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</si>
  <si>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</si>
  <si>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</si>
  <si>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</si>
  <si>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</si>
  <si>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</si>
  <si>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</si>
  <si>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</si>
  <si>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</si>
  <si>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</si>
  <si>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</si>
  <si>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</si>
  <si>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</si>
  <si>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</si>
  <si>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</si>
  <si>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</si>
  <si>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</si>
  <si>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</si>
  <si>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</si>
  <si>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</si>
  <si>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</si>
  <si>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</si>
  <si>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</si>
  <si>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</si>
  <si>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</si>
  <si>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</si>
  <si>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</si>
  <si>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</si>
  <si>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</si>
  <si>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</si>
  <si>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</si>
  <si>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</si>
  <si>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</si>
  <si>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</si>
  <si>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</si>
  <si>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</si>
  <si>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</si>
  <si>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</si>
  <si>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</si>
  <si>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</si>
  <si>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</si>
  <si>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</si>
  <si>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</si>
  <si>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</si>
  <si>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</si>
  <si>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</si>
  <si>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</si>
  <si>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</si>
  <si>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</si>
  <si>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</si>
  <si>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</si>
  <si>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</si>
  <si>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</si>
  <si>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</si>
  <si>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</si>
  <si>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</si>
  <si>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</si>
  <si>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</si>
  <si>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</si>
  <si>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</si>
  <si>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</si>
  <si>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</si>
  <si>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</si>
  <si>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</si>
  <si>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</si>
  <si>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</si>
  <si>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</si>
  <si>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</si>
  <si>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</si>
  <si>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</si>
  <si>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</si>
  <si>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</si>
  <si>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</si>
  <si>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</si>
  <si>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</si>
  <si>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</si>
  <si>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</si>
  <si>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</si>
  <si>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</si>
  <si>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</si>
  <si>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</si>
  <si>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</si>
  <si>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</si>
  <si>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</si>
  <si>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</si>
  <si>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</si>
  <si>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</si>
  <si>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</si>
  <si>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</si>
  <si>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</si>
  <si>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</si>
  <si>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</si>
  <si>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</si>
  <si>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</si>
  <si>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</si>
  <si>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</si>
  <si>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</si>
  <si>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</si>
  <si>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</si>
  <si>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</si>
  <si>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</si>
  <si>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</si>
  <si>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</si>
  <si>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</si>
  <si>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</si>
  <si>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</si>
  <si>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</si>
  <si>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</si>
  <si>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</si>
  <si>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</si>
  <si>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</si>
  <si>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</si>
  <si>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</si>
  <si>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</si>
  <si>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</si>
  <si>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</si>
  <si>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</si>
  <si>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</si>
  <si>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</si>
  <si>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</si>
  <si>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</si>
  <si>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</si>
  <si>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</si>
  <si>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</si>
  <si>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</si>
  <si>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</si>
  <si>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</si>
  <si>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</si>
  <si>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</si>
  <si>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</si>
  <si>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</si>
  <si>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</si>
  <si>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</si>
  <si>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</si>
  <si>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</si>
  <si>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</si>
  <si>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</si>
  <si>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</si>
  <si>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</si>
  <si>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</si>
  <si>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</si>
  <si>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</si>
  <si>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</si>
  <si>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</si>
  <si>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</si>
  <si>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</si>
  <si>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</si>
  <si>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</si>
  <si>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</si>
  <si>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</si>
  <si>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</si>
  <si>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</si>
  <si>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</si>
  <si>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</si>
  <si>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</si>
  <si>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</si>
  <si>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</si>
  <si>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</si>
  <si>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</si>
  <si>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</si>
  <si>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</si>
  <si>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</si>
  <si>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</si>
  <si>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</si>
  <si>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</si>
  <si>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</si>
  <si>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</si>
  <si>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</si>
  <si>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</si>
  <si>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</si>
  <si>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</si>
  <si>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</si>
  <si>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</si>
  <si>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</si>
  <si>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</si>
  <si>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</si>
  <si>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</si>
  <si>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</si>
  <si>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</si>
  <si>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</si>
  <si>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</si>
  <si>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</si>
  <si>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</si>
  <si>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</si>
  <si>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</si>
  <si>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</si>
  <si>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</si>
  <si>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</si>
  <si>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</si>
  <si>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</si>
  <si>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</si>
  <si>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</si>
  <si>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</si>
  <si>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</si>
  <si>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</si>
  <si>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</si>
  <si>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</si>
  <si>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</si>
  <si>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</si>
  <si>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</si>
  <si>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</si>
  <si>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</si>
  <si>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</si>
  <si>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</si>
  <si>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</si>
  <si>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</si>
  <si>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</si>
  <si>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</si>
  <si>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</si>
  <si>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</si>
  <si>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</si>
  <si>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</si>
  <si>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</si>
  <si>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</si>
  <si>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</si>
  <si>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</si>
  <si>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</si>
  <si>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</si>
  <si>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</si>
  <si>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</si>
  <si>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</si>
  <si>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</si>
  <si>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</si>
  <si>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</si>
  <si>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</si>
  <si>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</si>
  <si>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</si>
  <si>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</si>
  <si>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</si>
  <si>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</si>
  <si>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</si>
  <si>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</si>
  <si>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</si>
  <si>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</si>
  <si>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</si>
  <si>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</si>
  <si>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</si>
  <si>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</si>
  <si>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</si>
  <si>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</si>
  <si>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</si>
  <si>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</si>
  <si>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</si>
  <si>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</si>
  <si>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</si>
  <si>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</si>
  <si>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</si>
  <si>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</si>
  <si>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</si>
  <si>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</si>
  <si>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</si>
  <si>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</si>
  <si>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</si>
  <si>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</si>
  <si>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</si>
  <si>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</si>
  <si>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</si>
  <si>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</si>
  <si>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</si>
  <si>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</si>
  <si>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</si>
  <si>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</si>
  <si>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</si>
  <si>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</si>
  <si>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</si>
  <si>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</si>
  <si>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</si>
  <si>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</si>
  <si>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</si>
  <si>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</si>
  <si>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</si>
  <si>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</si>
  <si>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</si>
  <si>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</si>
  <si>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</si>
  <si>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</si>
  <si>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</si>
  <si>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</si>
  <si>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</si>
  <si>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</si>
  <si>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</si>
  <si>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</si>
  <si>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</si>
  <si>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</si>
  <si>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</si>
  <si>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</si>
  <si>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</si>
  <si>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</si>
  <si>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</si>
  <si>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</si>
  <si>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</si>
  <si>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</si>
  <si>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</si>
  <si>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</si>
  <si>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</si>
  <si>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</si>
  <si>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</si>
  <si>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</si>
  <si>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</si>
  <si>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</si>
  <si>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</si>
  <si>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</si>
  <si>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</si>
  <si>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</si>
  <si>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</si>
  <si>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</si>
  <si>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</si>
  <si>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</si>
  <si>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</si>
  <si>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</si>
  <si>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</si>
  <si>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</si>
  <si>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</si>
  <si>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</si>
  <si>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</si>
  <si>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</si>
  <si>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</si>
  <si>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</si>
  <si>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</si>
  <si>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</si>
  <si>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</si>
  <si>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</si>
  <si>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</si>
  <si>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</si>
  <si>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</si>
  <si>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</si>
  <si>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</si>
  <si>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</si>
  <si>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</si>
  <si>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</si>
  <si>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</si>
  <si>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</si>
  <si>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</si>
  <si>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</si>
  <si>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</si>
  <si>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</si>
  <si>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</si>
  <si>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</si>
  <si>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</si>
  <si>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</si>
  <si>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</si>
  <si>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</si>
  <si>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</si>
  <si>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</si>
  <si>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</si>
  <si>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</si>
  <si>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</si>
  <si>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</si>
  <si>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</si>
  <si>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</si>
  <si>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</si>
  <si>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</si>
  <si>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</si>
  <si>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</si>
  <si>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</si>
  <si>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</si>
  <si>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</si>
  <si>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</si>
  <si>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</si>
  <si>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</si>
  <si>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</si>
  <si>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</si>
  <si>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</si>
  <si>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</si>
  <si>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</si>
  <si>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</si>
  <si>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</si>
  <si>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</si>
  <si>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</si>
  <si>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</si>
  <si>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</si>
  <si>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</si>
  <si>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</si>
  <si>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</si>
  <si>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</si>
  <si>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</si>
  <si>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</si>
  <si>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</si>
  <si>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</si>
  <si>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</si>
  <si>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</si>
  <si>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</si>
  <si>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</si>
  <si>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</si>
  <si>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</si>
  <si>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</si>
  <si>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</si>
  <si>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</si>
  <si>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</si>
  <si>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</si>
  <si>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</si>
  <si>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</si>
  <si>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</si>
  <si>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</si>
  <si>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</si>
  <si>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</si>
  <si>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</si>
  <si>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</si>
  <si>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</si>
  <si>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</si>
  <si>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</si>
  <si>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</si>
  <si>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</si>
  <si>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</si>
  <si>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</si>
  <si>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</si>
  <si>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</si>
  <si>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</si>
  <si>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</si>
  <si>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</si>
  <si>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</si>
  <si>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</si>
  <si>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</si>
  <si>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</si>
  <si>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</si>
  <si>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</si>
  <si>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</si>
  <si>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</si>
  <si>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</si>
  <si>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</si>
  <si>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</si>
  <si>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</si>
  <si>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</si>
  <si>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</si>
  <si>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</si>
  <si>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</si>
  <si>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</si>
  <si>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</si>
  <si>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</si>
  <si>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</si>
  <si>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</si>
  <si>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</si>
  <si>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</si>
  <si>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</si>
  <si>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</si>
  <si>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</si>
  <si>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</si>
  <si>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</si>
  <si>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</si>
  <si>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</si>
  <si>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</si>
  <si>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</si>
  <si>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</si>
  <si>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</si>
  <si>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</si>
  <si>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</si>
  <si>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</si>
  <si>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</si>
  <si>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</si>
  <si>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</si>
  <si>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</si>
  <si>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</si>
  <si>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</si>
  <si>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</si>
  <si>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</si>
  <si>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</si>
  <si>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</si>
  <si>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</si>
  <si>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</si>
  <si>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</si>
  <si>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</si>
  <si>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</si>
  <si>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</si>
  <si>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</si>
  <si>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</si>
  <si>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</si>
  <si>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</si>
  <si>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</si>
  <si>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</si>
  <si>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</si>
  <si>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</si>
  <si>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</si>
  <si>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</si>
  <si>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</si>
  <si>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</si>
  <si>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</si>
  <si>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</si>
  <si>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</si>
  <si>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</si>
  <si>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</si>
  <si>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</si>
  <si>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</si>
  <si>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</si>
  <si>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</si>
  <si>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</si>
  <si>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</si>
  <si>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</si>
  <si>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</si>
  <si>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</si>
  <si>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</si>
  <si>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</si>
  <si>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</si>
  <si>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</si>
  <si>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</si>
  <si>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</si>
  <si>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</si>
  <si>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</si>
  <si>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</si>
  <si>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</si>
  <si>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</si>
  <si>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</si>
  <si>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</si>
  <si>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</si>
  <si>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</si>
  <si>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</si>
  <si>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</si>
  <si>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</si>
  <si>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</si>
  <si>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</si>
  <si>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</si>
  <si>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</si>
  <si>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</si>
  <si>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</si>
  <si>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</si>
  <si>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</si>
  <si>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</si>
  <si>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</si>
  <si>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</si>
  <si>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</si>
  <si>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</si>
  <si>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</si>
  <si>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</si>
  <si>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</si>
  <si>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</si>
  <si>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</si>
  <si>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</si>
  <si>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</si>
  <si>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</si>
  <si>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</si>
  <si>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</si>
  <si>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</si>
  <si>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</si>
  <si>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</si>
  <si>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</si>
  <si>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</si>
  <si>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</si>
  <si>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</si>
  <si>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</si>
  <si>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</si>
  <si>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</si>
  <si>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</si>
  <si>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</si>
  <si>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</si>
  <si>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</si>
  <si>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</si>
  <si>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</si>
  <si>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</si>
  <si>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</si>
  <si>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</si>
  <si>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</si>
  <si>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</si>
  <si>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</si>
  <si>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</si>
  <si>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</si>
  <si>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</si>
  <si>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</si>
  <si>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</si>
  <si>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</si>
  <si>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</si>
  <si>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</si>
  <si>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</si>
  <si>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</si>
  <si>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</si>
  <si>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</si>
  <si>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</si>
  <si>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</si>
  <si>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</si>
  <si>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</si>
  <si>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</si>
  <si>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</si>
  <si>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</si>
  <si>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</si>
  <si>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</si>
  <si>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</si>
  <si>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</si>
  <si>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</si>
  <si>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</si>
  <si>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</si>
  <si>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</si>
  <si>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</si>
  <si>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</si>
  <si>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</si>
  <si>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</si>
  <si>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</si>
  <si>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</si>
  <si>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</si>
  <si>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</si>
  <si>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</si>
  <si>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</si>
  <si>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</si>
  <si>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</si>
  <si>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</si>
  <si>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</si>
  <si>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</si>
  <si>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</si>
  <si>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</si>
  <si>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</si>
  <si>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</si>
  <si>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</si>
  <si>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</si>
  <si>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</si>
  <si>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</si>
  <si>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</si>
  <si>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</si>
  <si>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</si>
  <si>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</si>
  <si>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</si>
  <si>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</si>
  <si>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</si>
  <si>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</si>
  <si>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</si>
  <si>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</si>
  <si>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</si>
  <si>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</si>
  <si>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</si>
  <si>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</si>
  <si>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</si>
  <si>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</si>
  <si>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</si>
  <si>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</si>
  <si>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</si>
  <si>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</si>
  <si>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</si>
  <si>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</si>
  <si>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</si>
  <si>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</si>
  <si>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</si>
  <si>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</si>
  <si>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</si>
  <si>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</si>
  <si>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</si>
  <si>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</si>
  <si>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</si>
  <si>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</si>
  <si>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</si>
  <si>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</si>
  <si>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</si>
  <si>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</si>
  <si>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</si>
  <si>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</si>
  <si>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</si>
  <si>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</si>
  <si>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</si>
  <si>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</si>
  <si>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</si>
  <si>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</si>
  <si>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</si>
  <si>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</si>
  <si>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</si>
  <si>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</si>
  <si>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</si>
  <si>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</si>
  <si>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</si>
  <si>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</si>
  <si>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</si>
  <si>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</si>
  <si>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</si>
  <si>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</si>
  <si>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</si>
  <si>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</si>
  <si>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</si>
  <si>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</si>
  <si>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</si>
  <si>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</si>
  <si>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</si>
  <si>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</si>
  <si>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</si>
  <si>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</si>
  <si>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</si>
  <si>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</si>
  <si>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</si>
  <si>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</si>
  <si>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</si>
  <si>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</si>
  <si>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</si>
  <si>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</si>
  <si>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</si>
  <si>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</si>
  <si>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</si>
  <si>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</si>
  <si>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</si>
  <si>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</si>
  <si>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</si>
  <si>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</si>
  <si>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</si>
  <si>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</si>
  <si>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</si>
  <si>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</si>
  <si>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</si>
  <si>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</si>
  <si>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</si>
  <si>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</si>
  <si>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</si>
  <si>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</si>
  <si>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</si>
  <si>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</si>
  <si>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</si>
  <si>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</si>
  <si>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</si>
  <si>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</si>
  <si>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</si>
  <si>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</si>
  <si>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</si>
  <si>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</si>
  <si>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</si>
  <si>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</si>
  <si>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</si>
  <si>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</si>
  <si>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</si>
  <si>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</si>
  <si>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</si>
  <si>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</si>
  <si>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</si>
  <si>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</si>
  <si>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</si>
  <si>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</si>
  <si>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</si>
  <si>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</si>
  <si>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</si>
  <si>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</si>
  <si>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</si>
  <si>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</si>
  <si>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</si>
  <si>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</si>
  <si>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</si>
  <si>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</si>
  <si>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</si>
  <si>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</si>
  <si>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</si>
  <si>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</si>
  <si>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</si>
  <si>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</si>
  <si>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</si>
  <si>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</si>
  <si>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</si>
  <si>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</si>
  <si>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</si>
  <si>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</si>
  <si>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</si>
  <si>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</si>
  <si>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</si>
  <si>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</si>
  <si>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</si>
  <si>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</si>
  <si>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</si>
  <si>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</si>
  <si>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</si>
  <si>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</si>
  <si>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</si>
  <si>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</si>
  <si>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</si>
  <si>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</si>
  <si>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</si>
  <si>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</si>
  <si>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</si>
  <si>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</si>
  <si>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</si>
  <si>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</si>
  <si>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</si>
  <si>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</si>
  <si>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</si>
  <si>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</si>
  <si>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</si>
  <si>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</si>
  <si>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</si>
  <si>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</si>
  <si>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</si>
  <si>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</si>
  <si>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</si>
  <si>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</si>
  <si>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</si>
  <si>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</si>
  <si>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</si>
  <si>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</si>
  <si>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</si>
  <si>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</si>
  <si>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</si>
  <si>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</si>
  <si>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</si>
  <si>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</si>
  <si>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</si>
  <si>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</si>
  <si>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</si>
  <si>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</si>
  <si>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</si>
  <si>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</si>
  <si>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</si>
  <si>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</si>
  <si>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</si>
  <si>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</si>
  <si>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</si>
  <si>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</si>
  <si>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</si>
  <si>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</si>
  <si>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</si>
  <si>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</si>
  <si>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</si>
  <si>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</si>
  <si>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</si>
  <si>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</si>
  <si>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</si>
  <si>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</si>
  <si>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</si>
  <si>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</si>
  <si>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</si>
  <si>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</si>
  <si>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</si>
  <si>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</si>
  <si>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</si>
  <si>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</si>
  <si>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</si>
  <si>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</si>
  <si>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</si>
  <si>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</si>
  <si>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</si>
  <si>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</si>
  <si>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</si>
  <si>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</si>
  <si>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</si>
  <si>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</si>
  <si>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</si>
  <si>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</si>
  <si>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</si>
  <si>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</si>
  <si>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</si>
  <si>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</si>
  <si>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</si>
  <si>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</si>
  <si>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</si>
  <si>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</si>
  <si>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</si>
  <si>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</si>
  <si>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</si>
  <si>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</si>
  <si>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</si>
  <si>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</si>
  <si>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</si>
  <si>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</si>
  <si>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</si>
  <si>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</si>
  <si>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</si>
  <si>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</si>
  <si>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</si>
  <si>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</si>
  <si>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</si>
  <si>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</si>
  <si>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</si>
  <si>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</si>
  <si>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</si>
  <si>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</si>
  <si>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</si>
  <si>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</si>
  <si>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</si>
  <si>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</si>
  <si>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</si>
  <si>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</si>
  <si>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</si>
  <si>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</si>
  <si>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</si>
  <si>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</si>
  <si>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</si>
  <si>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</si>
  <si>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</si>
  <si>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</si>
  <si>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</si>
  <si>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</si>
  <si>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</si>
  <si>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</si>
  <si>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</si>
  <si>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</si>
  <si>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</si>
  <si>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</si>
  <si>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</si>
  <si>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</si>
  <si>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</si>
  <si>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</si>
  <si>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</si>
  <si>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</si>
  <si>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</si>
  <si>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</si>
  <si>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</si>
  <si>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</si>
  <si>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</si>
  <si>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</si>
  <si>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</si>
  <si>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</si>
  <si>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</si>
  <si>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</si>
  <si>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</si>
  <si>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</si>
  <si>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</si>
  <si>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</si>
  <si>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</si>
  <si>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</si>
  <si>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</si>
  <si>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</si>
  <si>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</si>
  <si>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</si>
  <si>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</si>
  <si>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</si>
  <si>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</si>
  <si>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</si>
  <si>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</si>
  <si>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</si>
  <si>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</si>
  <si>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</si>
  <si>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</si>
  <si>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</si>
  <si>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</si>
  <si>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</si>
  <si>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</si>
  <si>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</si>
  <si>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</si>
  <si>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</si>
  <si>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</si>
  <si>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</si>
  <si>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</si>
  <si>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</si>
  <si>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</si>
  <si>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</si>
  <si>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</si>
  <si>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</si>
  <si>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</si>
  <si>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</si>
  <si>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</si>
  <si>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</si>
  <si>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</si>
  <si>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</si>
  <si>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</si>
  <si>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</si>
  <si>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</si>
  <si>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</si>
  <si>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</si>
  <si>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</si>
  <si>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</si>
  <si>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</si>
  <si>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</si>
  <si>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</si>
  <si>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</si>
  <si>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</si>
  <si>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</si>
  <si>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</si>
  <si>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</si>
  <si>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</si>
  <si>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</si>
  <si>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</si>
  <si>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</si>
  <si>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</si>
  <si>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</si>
  <si>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</si>
  <si>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</si>
  <si>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</si>
  <si>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</si>
  <si>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</si>
  <si>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</si>
  <si>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</si>
  <si>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</si>
  <si>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</si>
  <si>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</si>
  <si>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</si>
  <si>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</si>
  <si>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</si>
  <si>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</si>
  <si>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</si>
  <si>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</si>
  <si>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</si>
  <si>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</si>
  <si>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</si>
  <si>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</si>
  <si>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</si>
  <si>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</si>
  <si>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</si>
  <si>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</si>
  <si>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</si>
  <si>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</si>
  <si>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</si>
  <si>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</si>
  <si>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</si>
  <si>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</si>
  <si>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</si>
  <si>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</si>
  <si>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</si>
  <si>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</si>
  <si>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</si>
  <si>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</si>
  <si>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</si>
  <si>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</si>
  <si>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</si>
  <si>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</si>
  <si>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</si>
  <si>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</si>
  <si>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</si>
  <si>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</si>
  <si>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</si>
  <si>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</si>
  <si>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</si>
  <si>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</si>
  <si>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</si>
  <si>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</si>
  <si>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</si>
  <si>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</si>
  <si>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</si>
  <si>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</si>
  <si>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</si>
  <si>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</si>
  <si>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</si>
  <si>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</si>
  <si>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</si>
  <si>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</si>
  <si>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</si>
  <si>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</si>
  <si>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</si>
  <si>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</si>
  <si>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</si>
  <si>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</si>
  <si>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</si>
  <si>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</si>
  <si>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</si>
  <si>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</si>
  <si>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</si>
  <si>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</si>
  <si>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</si>
  <si>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</si>
  <si>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</si>
  <si>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</si>
  <si>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</si>
  <si>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</si>
  <si>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</si>
  <si>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</si>
  <si>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</si>
  <si>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</si>
  <si>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</si>
  <si>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</si>
  <si>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</si>
  <si>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</si>
  <si>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</si>
  <si>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</si>
  <si>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</si>
  <si>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</si>
  <si>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</si>
  <si>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</si>
  <si>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Tómatmauk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</si>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</sst>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5610</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2553</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448</v>
      </c>
      <c r="D242" s="252" t="s">
        <v>2411</v>
      </c>
      <c r="E242" s="251"/>
      <c r="F242" s="252"/>
      <c r="G242" s="252"/>
      <c r="H242" s="252"/>
      <c r="I242" s="252" t="s">
        <v>5607</v>
      </c>
      <c r="J242" s="252"/>
      <c r="K242" s="252" t="str">
        <f>IFERROR(IF(INDEX(Vöruskrá!$C:$C,MATCH($C242,Vöruskrá!$B:$B,0))=0,"",INDEX(Vöruskrá!$C:$C,MATCH($C242,Vöruskrá!$B:$B,0))),"")</f>
        <v/>
      </c>
      <c r="L242" s="252"/>
      <c r="M242" s="252"/>
      <c r="N242" s="252"/>
      <c r="O242" s="252" t="str">
        <f>IFERROR(IF(INDEX(Vöruskrá!$I:$I,MATCH($C242,Vöruskrá!$B:$B,0))=0,"",INDEX(Vöruskrá!$I:$I,MATCH($C242,Vöruskrá!$B:$B,0))),"")</f>
        <v/>
      </c>
      <c r="P242" s="252"/>
      <c r="Q242" s="252"/>
      <c r="R242" s="111" t="str">
        <f>IFERROR(IF($E242="","",MAX(0,ROUNDUP($E242-N($G242),1))),"")</f>
        <v/>
      </c>
      <c r="T242" s="111"/>
    </row>
    <row r="243" spans="1:20" ht="15">
      <c r="A243" s="253">
        <v>46290</v>
      </c>
      <c r="B243" s="252" t="str">
        <f ca="1">IF($A243&lt;TODAY(),"Expired","Active")</f>
        <v>Active</v>
      </c>
      <c r="C243" s="252" t="s">
        <v>636</v>
      </c>
      <c r="D243" s="252" t="s">
        <v>2411</v>
      </c>
      <c r="E243" s="251"/>
      <c r="F243" s="252"/>
      <c r="G243" s="252"/>
      <c r="H243" s="252"/>
      <c r="I243" s="252" t="s">
        <v>5607</v>
      </c>
      <c r="J243" s="252"/>
      <c r="K243" s="252" t="str">
        <f>IFERROR(IF(INDEX(Vöruskrá!$C:$C,MATCH($C243,Vöruskrá!$B:$B,0))=0,"",INDEX(Vöruskrá!$C:$C,MATCH($C243,Vöruskrá!$B:$B,0))),"")</f>
        <v>ConAgra Brands / La Choy</v>
      </c>
      <c r="L243" s="252"/>
      <c r="M243" s="252"/>
      <c r="N243" s="252"/>
      <c r="O243" s="252" t="str">
        <f>IFERROR(IF(INDEX(Vöruskrá!$I:$I,MATCH($C243,Vöruskrá!$B:$B,0))=0,"",INDEX(Vöruskrá!$I:$I,MATCH($C243,Vöruskrá!$B:$B,0))),"")</f>
        <v>https://innnes.is/sosur/austurlenskar-sosur/la-choy-sursaetsosa-brusi-4x378kg/</v>
      </c>
      <c r="P243" s="252"/>
      <c r="Q243" s="252"/>
      <c r="R243" s="111" t="str">
        <f>IFERROR(IF($E243="","",MAX(0,ROUNDUP($E243-N($G243),1))),"")</f>
        <v/>
      </c>
      <c r="T243" s="111"/>
    </row>
    <row r="244" spans="1:20" ht="15">
      <c r="A244" s="253">
        <v>46290</v>
      </c>
      <c r="B244" s="252" t="str">
        <f ca="1">IF($A244&lt;TODAY(),"Expired","Active")</f>
        <v>Active</v>
      </c>
      <c r="C244" s="252" t="s">
        <v>1181</v>
      </c>
      <c r="D244" s="252" t="s">
        <v>2440</v>
      </c>
      <c r="E244" s="251"/>
      <c r="F244" s="252"/>
      <c r="G244" s="252"/>
      <c r="H244" s="252"/>
      <c r="I244" s="252" t="s">
        <v>5607</v>
      </c>
      <c r="J244" s="252"/>
      <c r="K244" s="252" t="str">
        <f>IFERROR(IF(INDEX(Vöruskrá!$C:$C,MATCH($C244,Vöruskrá!$B:$B,0))=0,"",INDEX(Vöruskrá!$C:$C,MATCH($C244,Vöruskrá!$B:$B,0))),"")</f>
        <v>Garri</v>
      </c>
      <c r="L244" s="252"/>
      <c r="M244" s="252"/>
      <c r="N244" s="252"/>
      <c r="O244" s="252" t="str">
        <f>IFERROR(IF(INDEX(Vöruskrá!$I:$I,MATCH($C244,Vöruskrá!$B:$B,0))=0,"",INDEX(Vöruskrá!$I:$I,MATCH($C244,Vöruskrá!$B:$B,0))),"")</f>
        <v>https://garri.overcastcdn.com/documents/42001141.pdf</v>
      </c>
      <c r="P244" s="252"/>
      <c r="Q244" s="252"/>
      <c r="R244" s="111" t="str">
        <f>IFERROR(IF($E244="","",MAX(0,ROUNDUP($E244-N($G244),1))),"")</f>
        <v/>
      </c>
      <c r="T244" s="111"/>
    </row>
    <row r="245" spans="1:20" ht="15">
      <c r="A245" s="253">
        <v>46290</v>
      </c>
      <c r="B245" s="252" t="str">
        <f ca="1">IF($A245&lt;TODAY(),"Expired","Active")</f>
        <v>Active</v>
      </c>
      <c r="C245" s="252" t="s">
        <v>780</v>
      </c>
      <c r="D245" s="252" t="s">
        <v>2440</v>
      </c>
      <c r="E245" s="251"/>
      <c r="F245" s="252"/>
      <c r="G245" s="252"/>
      <c r="H245" s="252"/>
      <c r="I245" s="252" t="s">
        <v>5607</v>
      </c>
      <c r="J245" s="252"/>
      <c r="K245" s="252" t="str">
        <f>IFERROR(IF(INDEX(Vöruskrá!$C:$C,MATCH($C245,Vöruskrá!$B:$B,0))=0,"",INDEX(Vöruskrá!$C:$C,MATCH($C245,Vöruskrá!$B:$B,0))),"")</f>
        <v>Hollt og Gott ehf.</v>
      </c>
      <c r="L245" s="252"/>
      <c r="M245" s="252"/>
      <c r="N245" s="252"/>
      <c r="O245" s="252" t="str">
        <f>IFERROR(IF(INDEX(Vöruskrá!$I:$I,MATCH($C245,Vöruskrá!$B:$B,0))=0,"",INDEX(Vöruskrá!$I:$I,MATCH($C245,Vöruskrá!$B:$B,0))),"")</f>
        <v>https://docs.google.com/document/d/1wzfHpIJLlAINpkJM8u1ciPeyE03C4UiG1IHvv9ZNC34/edit?usp=sharing</v>
      </c>
      <c r="P245" s="252"/>
      <c r="Q245" s="252"/>
      <c r="R245" s="111" t="str">
        <f>IFERROR(IF($E245="","",MAX(0,ROUNDUP($E245-N($G245),1))),"")</f>
        <v/>
      </c>
      <c r="T245" s="111"/>
    </row>
    <row r="246" spans="1:20" ht="15">
      <c r="A246" s="253">
        <v>46290</v>
      </c>
      <c r="B246" s="252" t="str">
        <f ca="1">IF($A246&lt;TODAY(),"Expired","Active")</f>
        <v>Active</v>
      </c>
      <c r="C246" s="252" t="s">
        <v>1194</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row r="247" spans="1:20" ht="15">
      <c r="A247" s="253">
        <v>46290</v>
      </c>
      <c r="B247" s="252" t="str">
        <f ca="1">IF($A247&lt;TODAY(),"Expired","Active")</f>
        <v>Active</v>
      </c>
      <c r="C247" s="252" t="s">
        <v>1220</v>
      </c>
      <c r="D247" s="252" t="s">
        <v>2440</v>
      </c>
      <c r="E247" s="251"/>
      <c r="F247" s="252"/>
      <c r="G247" s="252"/>
      <c r="H247" s="252"/>
      <c r="I247" s="252" t="s">
        <v>5607</v>
      </c>
      <c r="J247" s="252"/>
      <c r="K247" s="252" t="str">
        <f>IFERROR(IF(INDEX(Vöruskrá!$C:$C,MATCH($C247,Vöruskrá!$B:$B,0))=0,"",INDEX(Vöruskrá!$C:$C,MATCH($C247,Vöruskrá!$B:$B,0))),"")</f>
        <v/>
      </c>
      <c r="L247" s="252"/>
      <c r="M247" s="252"/>
      <c r="N247" s="252"/>
      <c r="O247" s="252" t="str">
        <f>IFERROR(IF(INDEX(Vöruskrá!$I:$I,MATCH($C247,Vöruskrá!$B:$B,0))=0,"",INDEX(Vöruskrá!$I:$I,MATCH($C247,Vöruskrá!$B:$B,0))),"")</f>
        <v/>
      </c>
      <c r="P247" s="252"/>
      <c r="Q247" s="252"/>
      <c r="R247" s="111" t="str">
        <f>IFERROR(IF($E247="","",MAX(0,ROUNDUP($E247-N($G247),1))),"")</f>
        <v/>
      </c>
      <c r="T247" s="111"/>
    </row>
  </sheetData>
  <conditionalFormatting sqref="A2:P237 R2:T237">
    <cfRule type="expression" dxfId="60" priority="18">
      <formula>$I2="já"</formula>
    </cfRule>
  </conditionalFormatting>
  <conditionalFormatting sqref="Q2:Q247">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7 R238:T247">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4C861BBC-78DB-4F77-86F2-6430EBC70EA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2026-09-15T22:51:06Z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