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Buckley\Documents\Arduino\bmp280_Multi\"/>
    </mc:Choice>
  </mc:AlternateContent>
  <bookViews>
    <workbookView xWindow="0" yWindow="0" windowWidth="14370" windowHeight="13140"/>
  </bookViews>
  <sheets>
    <sheet name="Temp" sheetId="1" r:id="rId1"/>
    <sheet name="Sheet2" sheetId="3" r:id="rId2"/>
    <sheet name="Sheet1" sheetId="2" r:id="rId3"/>
  </sheets>
  <definedNames>
    <definedName name="_P1">Temp!$B$7</definedName>
    <definedName name="_P2">Temp!$B$8</definedName>
    <definedName name="_P3">Temp!$B$9</definedName>
    <definedName name="_P4">Temp!$B$10</definedName>
    <definedName name="_P5">Temp!$B$11</definedName>
    <definedName name="_P6">Temp!$B$12</definedName>
    <definedName name="_P7">Temp!$B$13</definedName>
    <definedName name="_P8">Temp!$B$14</definedName>
    <definedName name="_P9">Temp!$B$15</definedName>
    <definedName name="_T1">Temp!$B$4</definedName>
    <definedName name="_T2">Temp!$B$5</definedName>
    <definedName name="_T3">Temp!$B$6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I36" i="1"/>
  <c r="J43" i="1"/>
  <c r="I43" i="1"/>
  <c r="I42" i="1"/>
  <c r="C51" i="1"/>
  <c r="B49" i="1"/>
  <c r="B46" i="1"/>
  <c r="E45" i="1"/>
  <c r="E30" i="1"/>
  <c r="F30" i="1" s="1"/>
  <c r="D30" i="1"/>
  <c r="D29" i="1"/>
  <c r="E36" i="1"/>
  <c r="D36" i="1"/>
  <c r="B37" i="1"/>
  <c r="B38" i="1" s="1"/>
  <c r="B39" i="1" s="1"/>
  <c r="C33" i="1"/>
  <c r="E33" i="1"/>
  <c r="D32" i="1"/>
  <c r="D37" i="1" s="1"/>
  <c r="E19" i="1"/>
  <c r="E20" i="1" s="1"/>
  <c r="K9" i="1"/>
  <c r="J9" i="1"/>
  <c r="I9" i="1"/>
  <c r="H9" i="1"/>
  <c r="F17" i="1"/>
  <c r="I17" i="1" s="1"/>
  <c r="J17" i="1" s="1"/>
  <c r="E17" i="1"/>
  <c r="E18" i="1" s="1"/>
  <c r="B25" i="1"/>
  <c r="E37" i="1" l="1"/>
  <c r="D38" i="1"/>
  <c r="E32" i="1"/>
  <c r="I19" i="1"/>
  <c r="I18" i="1"/>
  <c r="J18" i="1" s="1"/>
  <c r="E21" i="1"/>
  <c r="E22" i="1" s="1"/>
  <c r="E23" i="1" s="1"/>
  <c r="D39" i="1" l="1"/>
  <c r="E39" i="1" s="1"/>
  <c r="E38" i="1"/>
  <c r="I20" i="1"/>
  <c r="J20" i="1" s="1"/>
  <c r="J19" i="1"/>
  <c r="I21" i="1" l="1"/>
  <c r="I22" i="1" s="1"/>
  <c r="I23" i="1" s="1"/>
</calcChain>
</file>

<file path=xl/sharedStrings.xml><?xml version="1.0" encoding="utf-8"?>
<sst xmlns="http://schemas.openxmlformats.org/spreadsheetml/2006/main" count="27" uniqueCount="21">
  <si>
    <t>P9</t>
  </si>
  <si>
    <t>P8</t>
  </si>
  <si>
    <t>P7</t>
  </si>
  <si>
    <t>P6</t>
  </si>
  <si>
    <t>P5</t>
  </si>
  <si>
    <t>P4</t>
  </si>
  <si>
    <t>P3</t>
  </si>
  <si>
    <t>P2</t>
  </si>
  <si>
    <t>P1</t>
  </si>
  <si>
    <t>T3</t>
  </si>
  <si>
    <t>T2</t>
  </si>
  <si>
    <t>T1</t>
  </si>
  <si>
    <t>Cal values</t>
  </si>
  <si>
    <t>var1</t>
  </si>
  <si>
    <t>var2</t>
  </si>
  <si>
    <t>var1p</t>
  </si>
  <si>
    <t>var2p</t>
  </si>
  <si>
    <t>(((int32_t)t_fine) &gt;&gt; 1) - (int32_t)64000;</t>
  </si>
  <si>
    <t>raw P</t>
  </si>
  <si>
    <t>P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</si>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</sst>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3" fontId="1" fillId="0" borderId="0" xfId="1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1"/>
  <sheetViews>
    <sheetView tabSelected="1" topLeftCell="A10" workbookViewId="0">
      <selection activeCell="K37" sqref="K37"/>
    </sheetView>
  </sheetViews>
  <sheetFormatPr defaultRowHeight="15" x14ac:dyDescent="0.25"/>
  <cols>
    <col min="2" max="2" width="12.140625" customWidth="1"/>
    <col min="3" max="3" width="20.5703125" customWidth="1"/>
    <col min="4" max="4" width="15.140625" customWidth="1"/>
    <col min="5" max="6" width="10.42578125" bestFit="1" customWidth="1"/>
    <col min="8" max="8" width="10.42578125" bestFit="1" customWidth="1"/>
    <col min="9" max="9" width="10.85546875" bestFit="1" customWidth="1"/>
    <col min="10" max="10" width="12.42578125" bestFit="1" customWidth="1"/>
  </cols>
  <sheetData>
    <row r="3" spans="1:11" x14ac:dyDescent="0.25">
      <c r="B3" t="s">
        <v>12</v>
      </c>
    </row>
    <row r="4" spans="1:11" x14ac:dyDescent="0.25">
      <c r="A4" t="s">
        <v>11</v>
      </c>
      <c r="B4">
        <v>26977</v>
      </c>
    </row>
    <row r="5" spans="1:11" x14ac:dyDescent="0.25">
      <c r="A5" t="s">
        <v>10</v>
      </c>
      <c r="B5">
        <v>25964</v>
      </c>
    </row>
    <row r="6" spans="1:11" x14ac:dyDescent="0.25">
      <c r="A6" t="s">
        <v>9</v>
      </c>
      <c r="B6">
        <v>50</v>
      </c>
    </row>
    <row r="7" spans="1:11" x14ac:dyDescent="0.25">
      <c r="A7" t="s">
        <v>8</v>
      </c>
      <c r="B7">
        <v>36976</v>
      </c>
    </row>
    <row r="8" spans="1:11" x14ac:dyDescent="0.25">
      <c r="A8" t="s">
        <v>7</v>
      </c>
      <c r="B8">
        <v>-10783</v>
      </c>
      <c r="H8">
        <v>5</v>
      </c>
      <c r="I8">
        <v>2</v>
      </c>
    </row>
    <row r="9" spans="1:11" x14ac:dyDescent="0.25">
      <c r="A9" t="s">
        <v>6</v>
      </c>
      <c r="B9">
        <v>3024</v>
      </c>
      <c r="H9">
        <f>5*16</f>
        <v>80</v>
      </c>
      <c r="I9">
        <f>2*16</f>
        <v>32</v>
      </c>
      <c r="J9">
        <f>H9-I9</f>
        <v>48</v>
      </c>
      <c r="K9">
        <f>J9/16</f>
        <v>3</v>
      </c>
    </row>
    <row r="10" spans="1:11" x14ac:dyDescent="0.25">
      <c r="A10" t="s">
        <v>5</v>
      </c>
      <c r="B10">
        <v>4401</v>
      </c>
    </row>
    <row r="11" spans="1:11" x14ac:dyDescent="0.25">
      <c r="A11" t="s">
        <v>4</v>
      </c>
      <c r="B11">
        <v>99</v>
      </c>
    </row>
    <row r="12" spans="1:11" x14ac:dyDescent="0.25">
      <c r="A12" t="s">
        <v>3</v>
      </c>
      <c r="B12">
        <v>-7</v>
      </c>
    </row>
    <row r="13" spans="1:11" x14ac:dyDescent="0.25">
      <c r="A13" t="s">
        <v>2</v>
      </c>
      <c r="B13">
        <v>15500</v>
      </c>
    </row>
    <row r="14" spans="1:11" x14ac:dyDescent="0.25">
      <c r="A14" t="s">
        <v>1</v>
      </c>
      <c r="B14">
        <v>-14600</v>
      </c>
    </row>
    <row r="15" spans="1:11" x14ac:dyDescent="0.25">
      <c r="A15" t="s">
        <v>0</v>
      </c>
      <c r="B15">
        <v>6000</v>
      </c>
    </row>
    <row r="17" spans="1:10" x14ac:dyDescent="0.25">
      <c r="B17">
        <v>508608</v>
      </c>
      <c r="D17" t="s">
        <v>15</v>
      </c>
      <c r="E17">
        <f>(B17/(2^3)-_T1*2)</f>
        <v>9622</v>
      </c>
      <c r="F17">
        <f>508608*2^4</f>
        <v>8137728</v>
      </c>
      <c r="H17" t="s">
        <v>15</v>
      </c>
      <c r="I17">
        <f>(F17/(2^3)-_T1*2^5)</f>
        <v>153952</v>
      </c>
      <c r="J17">
        <f>I17/E17</f>
        <v>16</v>
      </c>
    </row>
    <row r="18" spans="1:10" x14ac:dyDescent="0.25">
      <c r="D18" t="s">
        <v>13</v>
      </c>
      <c r="E18">
        <f>E17*_T2/(2^11)</f>
        <v>121985.16015625</v>
      </c>
      <c r="H18" t="s">
        <v>13</v>
      </c>
      <c r="I18">
        <f>I17*(_T2*(2^4))/(2^15)</f>
        <v>1951762.5625</v>
      </c>
      <c r="J18">
        <f>I18/E18</f>
        <v>16</v>
      </c>
    </row>
    <row r="19" spans="1:10" x14ac:dyDescent="0.25">
      <c r="B19">
        <v>2153</v>
      </c>
      <c r="D19" t="s">
        <v>16</v>
      </c>
      <c r="E19">
        <f>(B17/16-_T1)^2</f>
        <v>23145721</v>
      </c>
      <c r="F19">
        <v>2153</v>
      </c>
      <c r="H19" t="s">
        <v>16</v>
      </c>
      <c r="I19">
        <f>(F17/16-_T1*(2^4))^2</f>
        <v>5925304576</v>
      </c>
      <c r="J19">
        <f>I19/E19</f>
        <v>256</v>
      </c>
    </row>
    <row r="20" spans="1:10" x14ac:dyDescent="0.25">
      <c r="D20" t="s">
        <v>14</v>
      </c>
      <c r="E20">
        <f>(E19/(2^12)*_T3)/(2^14)</f>
        <v>17.244905978441238</v>
      </c>
      <c r="H20" t="s">
        <v>14</v>
      </c>
      <c r="I20">
        <f>(I19/(2^8)*_T3*(2^4))/(2^10)</f>
        <v>18082594.53125</v>
      </c>
      <c r="J20">
        <f>I20/E20</f>
        <v>1048576</v>
      </c>
    </row>
    <row r="21" spans="1:10" x14ac:dyDescent="0.25">
      <c r="E21">
        <f>E18+E20</f>
        <v>122002.40506222844</v>
      </c>
      <c r="I21">
        <f>I18+I20</f>
        <v>20034357.09375</v>
      </c>
    </row>
    <row r="22" spans="1:10" x14ac:dyDescent="0.25">
      <c r="E22">
        <f>E21*5+128</f>
        <v>610140.02531114221</v>
      </c>
      <c r="I22">
        <f>I21*5+128</f>
        <v>100171913.46875</v>
      </c>
    </row>
    <row r="23" spans="1:10" x14ac:dyDescent="0.25">
      <c r="E23">
        <f>E22/(2^8)</f>
        <v>2383.3594738716492</v>
      </c>
      <c r="I23">
        <f>I22/(2^8)</f>
        <v>391296.53698730469</v>
      </c>
    </row>
    <row r="25" spans="1:10" x14ac:dyDescent="0.25">
      <c r="B25">
        <f>B17*16</f>
        <v>8137728</v>
      </c>
    </row>
    <row r="26" spans="1:10" x14ac:dyDescent="0.25">
      <c r="B26">
        <v>8192512</v>
      </c>
    </row>
    <row r="28" spans="1:10" x14ac:dyDescent="0.25">
      <c r="A28" t="s">
        <v>20</v>
      </c>
    </row>
    <row r="29" spans="1:10" x14ac:dyDescent="0.25">
      <c r="B29" t="s">
        <v>14</v>
      </c>
      <c r="C29">
        <v>288342513</v>
      </c>
      <c r="D29">
        <f>C29/(2^12)</f>
        <v>70396.121337890625</v>
      </c>
    </row>
    <row r="30" spans="1:10" x14ac:dyDescent="0.25">
      <c r="D30">
        <f>C29/(2^8)</f>
        <v>1126337.94140625</v>
      </c>
      <c r="E30">
        <f>D30/16</f>
        <v>70396.121337890625</v>
      </c>
      <c r="F30">
        <f>E30/D29</f>
        <v>1</v>
      </c>
    </row>
    <row r="32" spans="1:10" x14ac:dyDescent="0.25">
      <c r="A32" t="s">
        <v>18</v>
      </c>
      <c r="B32">
        <v>378803</v>
      </c>
      <c r="D32">
        <f>B32*16</f>
        <v>6060848</v>
      </c>
      <c r="E32">
        <f>D32/16</f>
        <v>378803</v>
      </c>
    </row>
    <row r="33" spans="1:10" x14ac:dyDescent="0.25">
      <c r="A33" t="s">
        <v>19</v>
      </c>
      <c r="B33">
        <v>1872996875</v>
      </c>
      <c r="C33">
        <f>B33*16</f>
        <v>29967950000</v>
      </c>
      <c r="D33">
        <v>1199462000</v>
      </c>
      <c r="E33">
        <f>D33/16</f>
        <v>74966375</v>
      </c>
    </row>
    <row r="36" spans="1:10" x14ac:dyDescent="0.25">
      <c r="B36">
        <v>1048576</v>
      </c>
      <c r="D36">
        <f>B36*16</f>
        <v>16777216</v>
      </c>
      <c r="E36">
        <f>D36/B36</f>
        <v>16</v>
      </c>
      <c r="H36">
        <v>1618634</v>
      </c>
      <c r="I36">
        <f>H36/(2^6)</f>
        <v>25291.15625</v>
      </c>
      <c r="J36">
        <f>I36*_P8</f>
        <v>-369250881.25</v>
      </c>
    </row>
    <row r="37" spans="1:10" x14ac:dyDescent="0.25">
      <c r="B37">
        <f>B32</f>
        <v>378803</v>
      </c>
      <c r="D37">
        <f>D32</f>
        <v>6060848</v>
      </c>
      <c r="E37">
        <f>D37/B37</f>
        <v>16</v>
      </c>
    </row>
    <row r="38" spans="1:10" x14ac:dyDescent="0.25">
      <c r="B38">
        <f>B36-B37</f>
        <v>669773</v>
      </c>
      <c r="D38">
        <f>D36-D37</f>
        <v>10716368</v>
      </c>
      <c r="E38">
        <f>D38/B38</f>
        <v>16</v>
      </c>
    </row>
    <row r="39" spans="1:10" x14ac:dyDescent="0.25">
      <c r="B39">
        <f>ABS(B38-(C29/(2^12)))*3125</f>
        <v>1873052745.8190918</v>
      </c>
      <c r="D39">
        <f>ABS(D38-(C29/(2^8)))*3125</f>
        <v>29968843933.105469</v>
      </c>
      <c r="E39">
        <f>D39/B39</f>
        <v>16</v>
      </c>
    </row>
    <row r="40" spans="1:10" x14ac:dyDescent="0.25">
      <c r="B40" s="1">
        <v>1874975000</v>
      </c>
    </row>
    <row r="41" spans="1:10" x14ac:dyDescent="0.25">
      <c r="B41">
        <v>264257381</v>
      </c>
    </row>
    <row r="42" spans="1:10" x14ac:dyDescent="0.25">
      <c r="H42">
        <v>1618634</v>
      </c>
      <c r="I42">
        <f>H42/16</f>
        <v>101164.625</v>
      </c>
    </row>
    <row r="43" spans="1:10" x14ac:dyDescent="0.25">
      <c r="B43">
        <v>599992</v>
      </c>
      <c r="I43">
        <f>((H42/(2^6))*_P8)/(2^13)</f>
        <v>-45074.570465087891</v>
      </c>
      <c r="J43">
        <f>((I42/(2^2))*_P8)/(2^13)</f>
        <v>-45074.570465087891</v>
      </c>
    </row>
    <row r="44" spans="1:10" x14ac:dyDescent="0.25">
      <c r="B44">
        <v>600015</v>
      </c>
    </row>
    <row r="45" spans="1:10" x14ac:dyDescent="0.25">
      <c r="D45">
        <v>16000</v>
      </c>
      <c r="E45">
        <f>D45*16</f>
        <v>256000</v>
      </c>
    </row>
    <row r="46" spans="1:10" x14ac:dyDescent="0.25">
      <c r="B46">
        <f>2147483647</f>
        <v>2147483647</v>
      </c>
    </row>
    <row r="47" spans="1:10" x14ac:dyDescent="0.25">
      <c r="B47" s="2"/>
    </row>
    <row r="48" spans="1:10" x14ac:dyDescent="0.25">
      <c r="B48">
        <v>259329451</v>
      </c>
    </row>
    <row r="49" spans="2:3" x14ac:dyDescent="0.25">
      <c r="B49">
        <f>B33</f>
        <v>1872996875</v>
      </c>
    </row>
    <row r="51" spans="2:3" x14ac:dyDescent="0.25">
      <c r="B51">
        <v>1869912500</v>
      </c>
      <c r="C51">
        <f>B46/B51</f>
        <v>1.1484407142045416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L5"/>
  <sheetViews>
    <sheetView workbookViewId="0">
      <selection activeCell="M6" sqref="M6"/>
    </sheetView>
  </sheetViews>
  <sheetFormatPr defaultRowHeight="15" x14ac:dyDescent="0.25"/>
  <sheetData>
    <row r="5" spans="5:12" x14ac:dyDescent="0.25"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"/>
  <sheetViews>
    <sheetView workbookViewId="0">
      <selection activeCell="B5" sqref="B5"/>
    </sheetView>
  </sheetViews>
  <sheetFormatPr defaultRowHeight="15" x14ac:dyDescent="0.25"/>
  <sheetData>
    <row r="3" spans="2:3" x14ac:dyDescent="0.25">
      <c r="B3" t="s">
        <v>13</v>
      </c>
      <c r="C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Temp</vt:lpstr>
      <vt:lpstr>Sheet2</vt:lpstr>
      <vt:lpstr>Sheet1</vt:lpstr>
      <vt:lpstr>_P1</vt:lpstr>
      <vt:lpstr>_P2</vt:lpstr>
      <vt:lpstr>_P3</vt:lpstr>
      <vt:lpstr>_P4</vt:lpstr>
      <vt:lpstr>_P5</vt:lpstr>
      <vt:lpstr>_P6</vt:lpstr>
      <vt:lpstr>_P7</vt:lpstr>
      <vt:lpstr>_P8</vt:lpstr>
      <vt:lpstr>_P9</vt:lpstr>
      <vt:lpstr>_T1</vt:lpstr>
      <vt:lpstr>_T2</vt:lpstr>
      <vt:lpstr>_T3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Buckley</dc:creator>
  <cp:lastModifiedBy>John Buckley</cp:lastModifiedBy>
  <dcterms:created xsi:type="dcterms:W3CDTF">2017-07-02T20:57:44Z</dcterms:created>
  <dcterms:modified xsi:type="dcterms:W3CDTF">2017-07-07T08:57:00Z</dcterms:modified>
</cp:coreProperties>
</file>