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d\Desktop\Northeastern\Enterprise Analytics 3.0\"/>
    </mc:Choice>
  </mc:AlternateContent>
  <xr:revisionPtr revIDLastSave="0" documentId="13_ncr:1_{34D1CF5B-8F25-42A9-866C-5D8AA1C2A5B3}" xr6:coauthVersionLast="47" xr6:coauthVersionMax="47" xr10:uidLastSave="{00000000-0000-0000-0000-000000000000}"/>
  <bookViews>
    <workbookView xWindow="-108" yWindow="-108" windowWidth="23256" windowHeight="13176" xr2:uid="{55527CF3-CDCD-49C7-A85C-7DCA3976D3B0}"/>
  </bookViews>
  <sheets>
    <sheet name="Part 1" sheetId="1" r:id="rId1"/>
    <sheet name="2way Table" sheetId="2" r:id="rId2"/>
  </sheets>
  <definedNames>
    <definedName name="solver_adj" localSheetId="0" hidden="1">'Part 1'!$G$12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'Part 1'!$D$12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'Part 1'!$K$15</definedName>
    <definedName name="solver_pre" localSheetId="0" hidden="1">0.1</definedName>
    <definedName name="solver_rbv" localSheetId="0" hidden="1">2</definedName>
    <definedName name="solver_rel1" localSheetId="0" hidden="1">4</definedName>
    <definedName name="solver_rhs1" localSheetId="0" hidden="1">"integer"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1" l="1"/>
  <c r="K12" i="1" s="1"/>
  <c r="D13" i="1"/>
  <c r="K7" i="1" s="1"/>
  <c r="K8" i="1"/>
  <c r="K13" i="1"/>
  <c r="K1" i="1"/>
  <c r="R193" i="1" s="1"/>
  <c r="P231" i="1" l="1"/>
  <c r="P137" i="1"/>
  <c r="P221" i="1"/>
  <c r="P204" i="1"/>
  <c r="P83" i="1"/>
  <c r="P191" i="1"/>
  <c r="P63" i="1"/>
  <c r="P179" i="1"/>
  <c r="P41" i="1"/>
  <c r="P126" i="1"/>
  <c r="P105" i="1"/>
  <c r="P251" i="1"/>
  <c r="P168" i="1"/>
  <c r="P19" i="1"/>
  <c r="P212" i="1"/>
  <c r="P243" i="1"/>
  <c r="P151" i="1"/>
  <c r="R217" i="1"/>
  <c r="P247" i="1"/>
  <c r="P229" i="1"/>
  <c r="P211" i="1"/>
  <c r="P189" i="1"/>
  <c r="P161" i="1"/>
  <c r="P136" i="1"/>
  <c r="P104" i="1"/>
  <c r="P62" i="1"/>
  <c r="P18" i="1"/>
  <c r="R205" i="1"/>
  <c r="P245" i="1"/>
  <c r="P228" i="1"/>
  <c r="P207" i="1"/>
  <c r="P188" i="1"/>
  <c r="P159" i="1"/>
  <c r="P129" i="1"/>
  <c r="P95" i="1"/>
  <c r="P51" i="1"/>
  <c r="P9" i="1"/>
  <c r="R194" i="1"/>
  <c r="P244" i="1"/>
  <c r="P223" i="1"/>
  <c r="P205" i="1"/>
  <c r="P183" i="1"/>
  <c r="P158" i="1"/>
  <c r="P127" i="1"/>
  <c r="P94" i="1"/>
  <c r="P50" i="1"/>
  <c r="P8" i="1"/>
  <c r="R249" i="1"/>
  <c r="P239" i="1"/>
  <c r="P220" i="1"/>
  <c r="P199" i="1"/>
  <c r="P178" i="1"/>
  <c r="P147" i="1"/>
  <c r="P119" i="1"/>
  <c r="P82" i="1"/>
  <c r="P40" i="1"/>
  <c r="R248" i="1"/>
  <c r="K14" i="1"/>
  <c r="P237" i="1"/>
  <c r="P215" i="1"/>
  <c r="P197" i="1"/>
  <c r="P171" i="1"/>
  <c r="P146" i="1"/>
  <c r="P115" i="1"/>
  <c r="P73" i="1"/>
  <c r="P31" i="1"/>
  <c r="R237" i="1"/>
  <c r="P2" i="1"/>
  <c r="P236" i="1"/>
  <c r="P213" i="1"/>
  <c r="P196" i="1"/>
  <c r="P169" i="1"/>
  <c r="P139" i="1"/>
  <c r="P114" i="1"/>
  <c r="P72" i="1"/>
  <c r="P30" i="1"/>
  <c r="R227" i="1"/>
  <c r="P227" i="1"/>
  <c r="P203" i="1"/>
  <c r="P167" i="1"/>
  <c r="P145" i="1"/>
  <c r="P103" i="1"/>
  <c r="P81" i="1"/>
  <c r="P49" i="1"/>
  <c r="P17" i="1"/>
  <c r="R213" i="1"/>
  <c r="P249" i="1"/>
  <c r="P241" i="1"/>
  <c r="P233" i="1"/>
  <c r="P225" i="1"/>
  <c r="P217" i="1"/>
  <c r="P209" i="1"/>
  <c r="P201" i="1"/>
  <c r="P193" i="1"/>
  <c r="P185" i="1"/>
  <c r="P175" i="1"/>
  <c r="P163" i="1"/>
  <c r="P153" i="1"/>
  <c r="P143" i="1"/>
  <c r="P131" i="1"/>
  <c r="P121" i="1"/>
  <c r="P111" i="1"/>
  <c r="P99" i="1"/>
  <c r="P89" i="1"/>
  <c r="P79" i="1"/>
  <c r="P67" i="1"/>
  <c r="P57" i="1"/>
  <c r="P47" i="1"/>
  <c r="P35" i="1"/>
  <c r="P25" i="1"/>
  <c r="P15" i="1"/>
  <c r="P3" i="1"/>
  <c r="R243" i="1"/>
  <c r="R233" i="1"/>
  <c r="R221" i="1"/>
  <c r="R211" i="1"/>
  <c r="R201" i="1"/>
  <c r="P219" i="1"/>
  <c r="P195" i="1"/>
  <c r="P177" i="1"/>
  <c r="P135" i="1"/>
  <c r="P113" i="1"/>
  <c r="P71" i="1"/>
  <c r="P39" i="1"/>
  <c r="P7" i="1"/>
  <c r="R225" i="1"/>
  <c r="P248" i="1"/>
  <c r="P240" i="1"/>
  <c r="P232" i="1"/>
  <c r="P224" i="1"/>
  <c r="P216" i="1"/>
  <c r="P208" i="1"/>
  <c r="P200" i="1"/>
  <c r="P192" i="1"/>
  <c r="P184" i="1"/>
  <c r="P174" i="1"/>
  <c r="P162" i="1"/>
  <c r="P152" i="1"/>
  <c r="P142" i="1"/>
  <c r="P130" i="1"/>
  <c r="P120" i="1"/>
  <c r="P110" i="1"/>
  <c r="P98" i="1"/>
  <c r="P88" i="1"/>
  <c r="P78" i="1"/>
  <c r="P66" i="1"/>
  <c r="P56" i="1"/>
  <c r="P46" i="1"/>
  <c r="P34" i="1"/>
  <c r="P24" i="1"/>
  <c r="P14" i="1"/>
  <c r="R2" i="1"/>
  <c r="R242" i="1"/>
  <c r="R232" i="1"/>
  <c r="R220" i="1"/>
  <c r="R210" i="1"/>
  <c r="R200" i="1"/>
  <c r="P97" i="1"/>
  <c r="P75" i="1"/>
  <c r="P43" i="1"/>
  <c r="R241" i="1"/>
  <c r="P107" i="1"/>
  <c r="P87" i="1"/>
  <c r="P65" i="1"/>
  <c r="P55" i="1"/>
  <c r="P33" i="1"/>
  <c r="P23" i="1"/>
  <c r="P11" i="1"/>
  <c r="R251" i="1"/>
  <c r="R229" i="1"/>
  <c r="R219" i="1"/>
  <c r="R209" i="1"/>
  <c r="R197" i="1"/>
  <c r="K9" i="1"/>
  <c r="P246" i="1"/>
  <c r="P238" i="1"/>
  <c r="P230" i="1"/>
  <c r="P222" i="1"/>
  <c r="P214" i="1"/>
  <c r="P206" i="1"/>
  <c r="P198" i="1"/>
  <c r="P190" i="1"/>
  <c r="P182" i="1"/>
  <c r="P170" i="1"/>
  <c r="P160" i="1"/>
  <c r="P150" i="1"/>
  <c r="P138" i="1"/>
  <c r="P128" i="1"/>
  <c r="P118" i="1"/>
  <c r="P106" i="1"/>
  <c r="P96" i="1"/>
  <c r="P86" i="1"/>
  <c r="P74" i="1"/>
  <c r="P64" i="1"/>
  <c r="P54" i="1"/>
  <c r="P42" i="1"/>
  <c r="P32" i="1"/>
  <c r="P22" i="1"/>
  <c r="P10" i="1"/>
  <c r="R250" i="1"/>
  <c r="R240" i="1"/>
  <c r="R228" i="1"/>
  <c r="R218" i="1"/>
  <c r="R208" i="1"/>
  <c r="R195" i="1"/>
  <c r="R236" i="1"/>
  <c r="R226" i="1"/>
  <c r="R216" i="1"/>
  <c r="R204" i="1"/>
  <c r="R258" i="1"/>
  <c r="R266" i="1"/>
  <c r="R274" i="1"/>
  <c r="R282" i="1"/>
  <c r="R290" i="1"/>
  <c r="R298" i="1"/>
  <c r="R306" i="1"/>
  <c r="R314" i="1"/>
  <c r="R322" i="1"/>
  <c r="R330" i="1"/>
  <c r="R338" i="1"/>
  <c r="R346" i="1"/>
  <c r="R354" i="1"/>
  <c r="R362" i="1"/>
  <c r="R370" i="1"/>
  <c r="R378" i="1"/>
  <c r="R386" i="1"/>
  <c r="R394" i="1"/>
  <c r="R402" i="1"/>
  <c r="R410" i="1"/>
  <c r="R418" i="1"/>
  <c r="R426" i="1"/>
  <c r="R434" i="1"/>
  <c r="R442" i="1"/>
  <c r="R450" i="1"/>
  <c r="R458" i="1"/>
  <c r="R466" i="1"/>
  <c r="R474" i="1"/>
  <c r="R482" i="1"/>
  <c r="R490" i="1"/>
  <c r="R498" i="1"/>
  <c r="R8" i="1"/>
  <c r="R16" i="1"/>
  <c r="R24" i="1"/>
  <c r="R32" i="1"/>
  <c r="R40" i="1"/>
  <c r="R48" i="1"/>
  <c r="R56" i="1"/>
  <c r="R64" i="1"/>
  <c r="R72" i="1"/>
  <c r="R80" i="1"/>
  <c r="R88" i="1"/>
  <c r="R96" i="1"/>
  <c r="R104" i="1"/>
  <c r="R112" i="1"/>
  <c r="R120" i="1"/>
  <c r="R128" i="1"/>
  <c r="R136" i="1"/>
  <c r="R144" i="1"/>
  <c r="R152" i="1"/>
  <c r="R160" i="1"/>
  <c r="R168" i="1"/>
  <c r="R176" i="1"/>
  <c r="R184" i="1"/>
  <c r="R192" i="1"/>
  <c r="R259" i="1"/>
  <c r="R267" i="1"/>
  <c r="R275" i="1"/>
  <c r="R283" i="1"/>
  <c r="R291" i="1"/>
  <c r="R299" i="1"/>
  <c r="R307" i="1"/>
  <c r="R315" i="1"/>
  <c r="R323" i="1"/>
  <c r="R331" i="1"/>
  <c r="R339" i="1"/>
  <c r="R347" i="1"/>
  <c r="R355" i="1"/>
  <c r="R363" i="1"/>
  <c r="R371" i="1"/>
  <c r="R379" i="1"/>
  <c r="R387" i="1"/>
  <c r="R395" i="1"/>
  <c r="R403" i="1"/>
  <c r="R411" i="1"/>
  <c r="R419" i="1"/>
  <c r="R427" i="1"/>
  <c r="R435" i="1"/>
  <c r="R443" i="1"/>
  <c r="R451" i="1"/>
  <c r="R459" i="1"/>
  <c r="R467" i="1"/>
  <c r="R475" i="1"/>
  <c r="R483" i="1"/>
  <c r="R491" i="1"/>
  <c r="R499" i="1"/>
  <c r="R9" i="1"/>
  <c r="R17" i="1"/>
  <c r="R25" i="1"/>
  <c r="R33" i="1"/>
  <c r="R41" i="1"/>
  <c r="R49" i="1"/>
  <c r="R57" i="1"/>
  <c r="R65" i="1"/>
  <c r="R73" i="1"/>
  <c r="R81" i="1"/>
  <c r="R89" i="1"/>
  <c r="R97" i="1"/>
  <c r="R105" i="1"/>
  <c r="R113" i="1"/>
  <c r="R121" i="1"/>
  <c r="R129" i="1"/>
  <c r="R137" i="1"/>
  <c r="R145" i="1"/>
  <c r="R153" i="1"/>
  <c r="R161" i="1"/>
  <c r="R169" i="1"/>
  <c r="R177" i="1"/>
  <c r="R185" i="1"/>
  <c r="R252" i="1"/>
  <c r="R260" i="1"/>
  <c r="R268" i="1"/>
  <c r="R276" i="1"/>
  <c r="R284" i="1"/>
  <c r="R292" i="1"/>
  <c r="R300" i="1"/>
  <c r="R308" i="1"/>
  <c r="R316" i="1"/>
  <c r="R324" i="1"/>
  <c r="R332" i="1"/>
  <c r="R340" i="1"/>
  <c r="R348" i="1"/>
  <c r="R356" i="1"/>
  <c r="R364" i="1"/>
  <c r="R372" i="1"/>
  <c r="R380" i="1"/>
  <c r="R388" i="1"/>
  <c r="R396" i="1"/>
  <c r="R404" i="1"/>
  <c r="R412" i="1"/>
  <c r="R420" i="1"/>
  <c r="R428" i="1"/>
  <c r="R436" i="1"/>
  <c r="R444" i="1"/>
  <c r="R452" i="1"/>
  <c r="R460" i="1"/>
  <c r="R468" i="1"/>
  <c r="R476" i="1"/>
  <c r="R484" i="1"/>
  <c r="R492" i="1"/>
  <c r="R500" i="1"/>
  <c r="R10" i="1"/>
  <c r="R18" i="1"/>
  <c r="R26" i="1"/>
  <c r="R34" i="1"/>
  <c r="R42" i="1"/>
  <c r="R50" i="1"/>
  <c r="R58" i="1"/>
  <c r="R66" i="1"/>
  <c r="R74" i="1"/>
  <c r="R82" i="1"/>
  <c r="R90" i="1"/>
  <c r="R98" i="1"/>
  <c r="R106" i="1"/>
  <c r="R114" i="1"/>
  <c r="R122" i="1"/>
  <c r="R130" i="1"/>
  <c r="R138" i="1"/>
  <c r="R146" i="1"/>
  <c r="R154" i="1"/>
  <c r="R162" i="1"/>
  <c r="R170" i="1"/>
  <c r="R178" i="1"/>
  <c r="R253" i="1"/>
  <c r="R261" i="1"/>
  <c r="R269" i="1"/>
  <c r="R277" i="1"/>
  <c r="R285" i="1"/>
  <c r="R293" i="1"/>
  <c r="R301" i="1"/>
  <c r="R309" i="1"/>
  <c r="R317" i="1"/>
  <c r="R325" i="1"/>
  <c r="R333" i="1"/>
  <c r="R341" i="1"/>
  <c r="R349" i="1"/>
  <c r="R357" i="1"/>
  <c r="R365" i="1"/>
  <c r="R373" i="1"/>
  <c r="R381" i="1"/>
  <c r="R389" i="1"/>
  <c r="R397" i="1"/>
  <c r="R405" i="1"/>
  <c r="R413" i="1"/>
  <c r="R421" i="1"/>
  <c r="R429" i="1"/>
  <c r="R437" i="1"/>
  <c r="R445" i="1"/>
  <c r="R453" i="1"/>
  <c r="R461" i="1"/>
  <c r="R469" i="1"/>
  <c r="R477" i="1"/>
  <c r="R485" i="1"/>
  <c r="R493" i="1"/>
  <c r="R3" i="1"/>
  <c r="R11" i="1"/>
  <c r="R19" i="1"/>
  <c r="R27" i="1"/>
  <c r="R35" i="1"/>
  <c r="R43" i="1"/>
  <c r="R51" i="1"/>
  <c r="R59" i="1"/>
  <c r="R67" i="1"/>
  <c r="R75" i="1"/>
  <c r="R83" i="1"/>
  <c r="R91" i="1"/>
  <c r="R99" i="1"/>
  <c r="R107" i="1"/>
  <c r="R115" i="1"/>
  <c r="R123" i="1"/>
  <c r="R131" i="1"/>
  <c r="R139" i="1"/>
  <c r="R147" i="1"/>
  <c r="R155" i="1"/>
  <c r="R163" i="1"/>
  <c r="R171" i="1"/>
  <c r="R179" i="1"/>
  <c r="R254" i="1"/>
  <c r="R262" i="1"/>
  <c r="R270" i="1"/>
  <c r="R278" i="1"/>
  <c r="R286" i="1"/>
  <c r="R294" i="1"/>
  <c r="R302" i="1"/>
  <c r="R310" i="1"/>
  <c r="R318" i="1"/>
  <c r="R326" i="1"/>
  <c r="R334" i="1"/>
  <c r="R342" i="1"/>
  <c r="R350" i="1"/>
  <c r="R358" i="1"/>
  <c r="R366" i="1"/>
  <c r="R374" i="1"/>
  <c r="R382" i="1"/>
  <c r="R390" i="1"/>
  <c r="R398" i="1"/>
  <c r="R406" i="1"/>
  <c r="R414" i="1"/>
  <c r="R422" i="1"/>
  <c r="R430" i="1"/>
  <c r="R438" i="1"/>
  <c r="R446" i="1"/>
  <c r="R454" i="1"/>
  <c r="R462" i="1"/>
  <c r="R470" i="1"/>
  <c r="R478" i="1"/>
  <c r="R486" i="1"/>
  <c r="R494" i="1"/>
  <c r="R4" i="1"/>
  <c r="R12" i="1"/>
  <c r="R20" i="1"/>
  <c r="R28" i="1"/>
  <c r="R36" i="1"/>
  <c r="R44" i="1"/>
  <c r="R52" i="1"/>
  <c r="R60" i="1"/>
  <c r="R68" i="1"/>
  <c r="R76" i="1"/>
  <c r="R84" i="1"/>
  <c r="R92" i="1"/>
  <c r="R100" i="1"/>
  <c r="R108" i="1"/>
  <c r="R116" i="1"/>
  <c r="R124" i="1"/>
  <c r="R132" i="1"/>
  <c r="R140" i="1"/>
  <c r="R148" i="1"/>
  <c r="R156" i="1"/>
  <c r="R164" i="1"/>
  <c r="R172" i="1"/>
  <c r="R180" i="1"/>
  <c r="R188" i="1"/>
  <c r="R196" i="1"/>
  <c r="R255" i="1"/>
  <c r="R263" i="1"/>
  <c r="R271" i="1"/>
  <c r="R279" i="1"/>
  <c r="R287" i="1"/>
  <c r="R295" i="1"/>
  <c r="R303" i="1"/>
  <c r="R311" i="1"/>
  <c r="R319" i="1"/>
  <c r="R327" i="1"/>
  <c r="R335" i="1"/>
  <c r="R343" i="1"/>
  <c r="R351" i="1"/>
  <c r="R359" i="1"/>
  <c r="R367" i="1"/>
  <c r="R375" i="1"/>
  <c r="R383" i="1"/>
  <c r="R391" i="1"/>
  <c r="R399" i="1"/>
  <c r="R407" i="1"/>
  <c r="R415" i="1"/>
  <c r="R423" i="1"/>
  <c r="R431" i="1"/>
  <c r="R439" i="1"/>
  <c r="R447" i="1"/>
  <c r="R455" i="1"/>
  <c r="R463" i="1"/>
  <c r="R471" i="1"/>
  <c r="R479" i="1"/>
  <c r="R487" i="1"/>
  <c r="R495" i="1"/>
  <c r="R5" i="1"/>
  <c r="R13" i="1"/>
  <c r="R21" i="1"/>
  <c r="R29" i="1"/>
  <c r="R37" i="1"/>
  <c r="R45" i="1"/>
  <c r="R53" i="1"/>
  <c r="R61" i="1"/>
  <c r="R69" i="1"/>
  <c r="R77" i="1"/>
  <c r="R85" i="1"/>
  <c r="R93" i="1"/>
  <c r="R101" i="1"/>
  <c r="R109" i="1"/>
  <c r="R117" i="1"/>
  <c r="R125" i="1"/>
  <c r="R133" i="1"/>
  <c r="R141" i="1"/>
  <c r="R149" i="1"/>
  <c r="R157" i="1"/>
  <c r="R165" i="1"/>
  <c r="R173" i="1"/>
  <c r="R181" i="1"/>
  <c r="R189" i="1"/>
  <c r="R256" i="1"/>
  <c r="R264" i="1"/>
  <c r="R272" i="1"/>
  <c r="R280" i="1"/>
  <c r="R288" i="1"/>
  <c r="R296" i="1"/>
  <c r="R304" i="1"/>
  <c r="R312" i="1"/>
  <c r="R320" i="1"/>
  <c r="R328" i="1"/>
  <c r="R336" i="1"/>
  <c r="R344" i="1"/>
  <c r="R352" i="1"/>
  <c r="R360" i="1"/>
  <c r="R368" i="1"/>
  <c r="R376" i="1"/>
  <c r="R384" i="1"/>
  <c r="R392" i="1"/>
  <c r="R400" i="1"/>
  <c r="R408" i="1"/>
  <c r="R416" i="1"/>
  <c r="R424" i="1"/>
  <c r="R432" i="1"/>
  <c r="R440" i="1"/>
  <c r="R448" i="1"/>
  <c r="R456" i="1"/>
  <c r="R464" i="1"/>
  <c r="R472" i="1"/>
  <c r="R480" i="1"/>
  <c r="R488" i="1"/>
  <c r="R496" i="1"/>
  <c r="R6" i="1"/>
  <c r="R14" i="1"/>
  <c r="R22" i="1"/>
  <c r="R30" i="1"/>
  <c r="R38" i="1"/>
  <c r="R46" i="1"/>
  <c r="R54" i="1"/>
  <c r="R62" i="1"/>
  <c r="R70" i="1"/>
  <c r="R78" i="1"/>
  <c r="R86" i="1"/>
  <c r="R94" i="1"/>
  <c r="R102" i="1"/>
  <c r="R110" i="1"/>
  <c r="R118" i="1"/>
  <c r="R126" i="1"/>
  <c r="R134" i="1"/>
  <c r="R142" i="1"/>
  <c r="R150" i="1"/>
  <c r="R158" i="1"/>
  <c r="R166" i="1"/>
  <c r="R174" i="1"/>
  <c r="R182" i="1"/>
  <c r="R190" i="1"/>
  <c r="R198" i="1"/>
  <c r="R206" i="1"/>
  <c r="R214" i="1"/>
  <c r="R222" i="1"/>
  <c r="R230" i="1"/>
  <c r="R238" i="1"/>
  <c r="R246" i="1"/>
  <c r="P4" i="1"/>
  <c r="P12" i="1"/>
  <c r="P20" i="1"/>
  <c r="P28" i="1"/>
  <c r="P36" i="1"/>
  <c r="P44" i="1"/>
  <c r="P52" i="1"/>
  <c r="P60" i="1"/>
  <c r="P68" i="1"/>
  <c r="P76" i="1"/>
  <c r="P84" i="1"/>
  <c r="P92" i="1"/>
  <c r="P100" i="1"/>
  <c r="P108" i="1"/>
  <c r="P116" i="1"/>
  <c r="P124" i="1"/>
  <c r="P132" i="1"/>
  <c r="P140" i="1"/>
  <c r="P148" i="1"/>
  <c r="P156" i="1"/>
  <c r="P164" i="1"/>
  <c r="P172" i="1"/>
  <c r="P180" i="1"/>
  <c r="R257" i="1"/>
  <c r="R265" i="1"/>
  <c r="R273" i="1"/>
  <c r="R281" i="1"/>
  <c r="R289" i="1"/>
  <c r="R297" i="1"/>
  <c r="R305" i="1"/>
  <c r="R313" i="1"/>
  <c r="R321" i="1"/>
  <c r="R329" i="1"/>
  <c r="R337" i="1"/>
  <c r="R345" i="1"/>
  <c r="R353" i="1"/>
  <c r="R361" i="1"/>
  <c r="R369" i="1"/>
  <c r="R377" i="1"/>
  <c r="R385" i="1"/>
  <c r="R393" i="1"/>
  <c r="R401" i="1"/>
  <c r="R409" i="1"/>
  <c r="R417" i="1"/>
  <c r="R425" i="1"/>
  <c r="R433" i="1"/>
  <c r="R441" i="1"/>
  <c r="R449" i="1"/>
  <c r="R457" i="1"/>
  <c r="R465" i="1"/>
  <c r="R473" i="1"/>
  <c r="R481" i="1"/>
  <c r="R489" i="1"/>
  <c r="R497" i="1"/>
  <c r="R7" i="1"/>
  <c r="R15" i="1"/>
  <c r="R23" i="1"/>
  <c r="R31" i="1"/>
  <c r="R39" i="1"/>
  <c r="R47" i="1"/>
  <c r="R55" i="1"/>
  <c r="R63" i="1"/>
  <c r="R71" i="1"/>
  <c r="R79" i="1"/>
  <c r="R87" i="1"/>
  <c r="R95" i="1"/>
  <c r="R103" i="1"/>
  <c r="R111" i="1"/>
  <c r="R119" i="1"/>
  <c r="R127" i="1"/>
  <c r="R135" i="1"/>
  <c r="R143" i="1"/>
  <c r="R151" i="1"/>
  <c r="R159" i="1"/>
  <c r="R167" i="1"/>
  <c r="R175" i="1"/>
  <c r="R183" i="1"/>
  <c r="R191" i="1"/>
  <c r="R199" i="1"/>
  <c r="R207" i="1"/>
  <c r="R215" i="1"/>
  <c r="R223" i="1"/>
  <c r="R231" i="1"/>
  <c r="R239" i="1"/>
  <c r="R247" i="1"/>
  <c r="P5" i="1"/>
  <c r="P13" i="1"/>
  <c r="P21" i="1"/>
  <c r="P29" i="1"/>
  <c r="P37" i="1"/>
  <c r="P45" i="1"/>
  <c r="P53" i="1"/>
  <c r="P61" i="1"/>
  <c r="P69" i="1"/>
  <c r="P77" i="1"/>
  <c r="P85" i="1"/>
  <c r="P93" i="1"/>
  <c r="P101" i="1"/>
  <c r="P109" i="1"/>
  <c r="P117" i="1"/>
  <c r="P125" i="1"/>
  <c r="P133" i="1"/>
  <c r="P141" i="1"/>
  <c r="P149" i="1"/>
  <c r="P157" i="1"/>
  <c r="P165" i="1"/>
  <c r="P173" i="1"/>
  <c r="P181" i="1"/>
  <c r="P235" i="1"/>
  <c r="P187" i="1"/>
  <c r="P155" i="1"/>
  <c r="P123" i="1"/>
  <c r="P91" i="1"/>
  <c r="P59" i="1"/>
  <c r="P27" i="1"/>
  <c r="R245" i="1"/>
  <c r="R235" i="1"/>
  <c r="R203" i="1"/>
  <c r="R187" i="1"/>
  <c r="P250" i="1"/>
  <c r="P242" i="1"/>
  <c r="P234" i="1"/>
  <c r="P226" i="1"/>
  <c r="P218" i="1"/>
  <c r="P210" i="1"/>
  <c r="P202" i="1"/>
  <c r="P194" i="1"/>
  <c r="P186" i="1"/>
  <c r="P176" i="1"/>
  <c r="P166" i="1"/>
  <c r="P154" i="1"/>
  <c r="P144" i="1"/>
  <c r="P134" i="1"/>
  <c r="P122" i="1"/>
  <c r="P112" i="1"/>
  <c r="P102" i="1"/>
  <c r="P90" i="1"/>
  <c r="P80" i="1"/>
  <c r="P70" i="1"/>
  <c r="P58" i="1"/>
  <c r="P48" i="1"/>
  <c r="P38" i="1"/>
  <c r="P26" i="1"/>
  <c r="P16" i="1"/>
  <c r="P6" i="1"/>
  <c r="R244" i="1"/>
  <c r="R234" i="1"/>
  <c r="R224" i="1"/>
  <c r="R212" i="1"/>
  <c r="R202" i="1"/>
  <c r="R186" i="1"/>
  <c r="XFA1048550" i="1"/>
  <c r="XFA1048551" i="1"/>
  <c r="XFA1048552" i="1"/>
  <c r="XFA1048553" i="1"/>
  <c r="XFA1048554" i="1"/>
  <c r="XFA1048555" i="1"/>
  <c r="XFA1048556" i="1"/>
  <c r="XFA1048557" i="1"/>
  <c r="XFA1048558" i="1"/>
  <c r="XFA1048559" i="1"/>
  <c r="XFA1048560" i="1"/>
  <c r="XFA1048561" i="1"/>
  <c r="XFA1048562" i="1"/>
  <c r="XFA1048563" i="1"/>
  <c r="XFA1048564" i="1"/>
  <c r="XFA1048565" i="1"/>
  <c r="XFA1048566" i="1"/>
  <c r="XFA1048567" i="1"/>
  <c r="XFA1048568" i="1"/>
  <c r="XFA1048569" i="1"/>
  <c r="XFA1048570" i="1"/>
  <c r="XFA1048571" i="1"/>
  <c r="XFA1048572" i="1"/>
  <c r="XFA1048573" i="1"/>
  <c r="XFA1048574" i="1"/>
  <c r="XFA1048575" i="1"/>
  <c r="K10" i="1" l="1"/>
  <c r="B31" i="1" s="1"/>
  <c r="K15" i="1" l="1"/>
</calcChain>
</file>

<file path=xl/sharedStrings.xml><?xml version="1.0" encoding="utf-8"?>
<sst xmlns="http://schemas.openxmlformats.org/spreadsheetml/2006/main" count="110" uniqueCount="91">
  <si>
    <t>Model Parameters</t>
  </si>
  <si>
    <t>things not controlled my model decision making</t>
  </si>
  <si>
    <t>unit prices</t>
  </si>
  <si>
    <t>unit costs</t>
  </si>
  <si>
    <t>distances wages</t>
  </si>
  <si>
    <t>Uncontrollable variables</t>
  </si>
  <si>
    <t>demands</t>
  </si>
  <si>
    <t>return on investment</t>
  </si>
  <si>
    <t>changing quantities tha can't be controlled by decision maker</t>
  </si>
  <si>
    <t>Controllable Variables</t>
  </si>
  <si>
    <t>production levels</t>
  </si>
  <si>
    <t>inventory levels</t>
  </si>
  <si>
    <t>units ordered</t>
  </si>
  <si>
    <t>Model Objective</t>
  </si>
  <si>
    <t>breakeven</t>
  </si>
  <si>
    <t>minimize costs</t>
  </si>
  <si>
    <t>maximize profits</t>
  </si>
  <si>
    <t>decision variables</t>
  </si>
  <si>
    <t>use decision variables and parameters</t>
  </si>
  <si>
    <t>Model solution</t>
  </si>
  <si>
    <t>is there a solution?</t>
  </si>
  <si>
    <t>is the solution unique?</t>
  </si>
  <si>
    <t>solver performance</t>
  </si>
  <si>
    <t>sensitivity or what-if analysis</t>
  </si>
  <si>
    <t>how do parameter changes affect the model solutions</t>
  </si>
  <si>
    <t>ranges of parameters</t>
  </si>
  <si>
    <t>Demand Rate (D)</t>
  </si>
  <si>
    <t>per year</t>
  </si>
  <si>
    <t>Order Cost (C0)</t>
  </si>
  <si>
    <t>per order</t>
  </si>
  <si>
    <t>Unit Cost ©</t>
  </si>
  <si>
    <t>per unit</t>
  </si>
  <si>
    <t>Inventory Carrying Rate (I)</t>
  </si>
  <si>
    <t>Inventory Carrying Cost (I*C)</t>
  </si>
  <si>
    <t>Items in Inventory (Q)</t>
  </si>
  <si>
    <t>Minimize Inventory Cost</t>
  </si>
  <si>
    <t>Orders Per Year</t>
  </si>
  <si>
    <t>Total Inventory Cost</t>
  </si>
  <si>
    <t>Optimal Total Inventory Cost</t>
  </si>
  <si>
    <t>Total Cost</t>
  </si>
  <si>
    <t>per unit per year</t>
  </si>
  <si>
    <t>Ordering</t>
  </si>
  <si>
    <t>Handling</t>
  </si>
  <si>
    <t>Holding</t>
  </si>
  <si>
    <t>Opportunity Holding Cost</t>
  </si>
  <si>
    <t>Optimal Ordering</t>
  </si>
  <si>
    <t>Optimal Handling</t>
  </si>
  <si>
    <t>Optimal Opportunity Holding Cost</t>
  </si>
  <si>
    <t>Solver =</t>
  </si>
  <si>
    <t>Optimal</t>
  </si>
  <si>
    <t>Cost per order * number of orders</t>
  </si>
  <si>
    <t>25*sqrt(unit cost*items in inventory)</t>
  </si>
  <si>
    <t>25*SQRT(135*X)</t>
  </si>
  <si>
    <t>Carrying Cost</t>
  </si>
  <si>
    <t>unit cost*.155</t>
  </si>
  <si>
    <t>135*.155</t>
  </si>
  <si>
    <t>sum(ordering,handling,holding)</t>
  </si>
  <si>
    <t>Orders Per year</t>
  </si>
  <si>
    <t>430*N</t>
  </si>
  <si>
    <t>N</t>
  </si>
  <si>
    <t>X</t>
  </si>
  <si>
    <t>20.93*X</t>
  </si>
  <si>
    <t>carrying cost*items in invetory</t>
  </si>
  <si>
    <t>roundup(demand/3*items in inventory)</t>
  </si>
  <si>
    <t>25000/(3*X)</t>
  </si>
  <si>
    <t>between 325 and 375</t>
  </si>
  <si>
    <t>Total Cost vs Demand</t>
  </si>
  <si>
    <t>Total Cost vs Order Cost</t>
  </si>
  <si>
    <t>Total Cost vs Inventory Opportunity Cost</t>
  </si>
  <si>
    <t>Total Cost vs Unit Cost &amp; Order Cost</t>
  </si>
  <si>
    <t>In theory, the cheapest order cost we could get would be 350 and most expensive they would charge would be 500</t>
  </si>
  <si>
    <r>
      <t xml:space="preserve">Total Cost vs </t>
    </r>
    <r>
      <rPr>
        <b/>
        <sz val="9"/>
        <color theme="1"/>
        <rFont val="Calibri"/>
        <family val="2"/>
        <scheme val="minor"/>
      </rPr>
      <t>Unit Cost &amp; Order Cost</t>
    </r>
  </si>
  <si>
    <t>Variables</t>
  </si>
  <si>
    <t>Symbol</t>
  </si>
  <si>
    <t>Unit Cost</t>
  </si>
  <si>
    <t>C</t>
  </si>
  <si>
    <t>Inventory Carrying Rate</t>
  </si>
  <si>
    <t>I</t>
  </si>
  <si>
    <t>Demand Rate</t>
  </si>
  <si>
    <t>D</t>
  </si>
  <si>
    <t>Order Cost</t>
  </si>
  <si>
    <t>CO</t>
  </si>
  <si>
    <t>Inventory Level</t>
  </si>
  <si>
    <t>CO*N</t>
  </si>
  <si>
    <t>25*sqrt(C*X)</t>
  </si>
  <si>
    <t>I*C*X</t>
  </si>
  <si>
    <t>Cost</t>
  </si>
  <si>
    <t>Formula</t>
  </si>
  <si>
    <t>Orders per Year</t>
  </si>
  <si>
    <t>roundup(D/(3*X)</t>
  </si>
  <si>
    <t>.1%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</si>
</sst>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0" xfId="0" applyFont="1"/>
    <xf numFmtId="10" fontId="0" fillId="0" borderId="0" xfId="0" applyNumberFormat="1"/>
    <xf numFmtId="44" fontId="0" fillId="0" borderId="0" xfId="1" applyFont="1"/>
    <xf numFmtId="0" fontId="3" fillId="0" borderId="0" xfId="0" applyFont="1"/>
    <xf numFmtId="44" fontId="3" fillId="0" borderId="0" xfId="1" applyFont="1"/>
    <xf numFmtId="0" fontId="0" fillId="0" borderId="0" xfId="1" applyNumberFormat="1" applyFont="1"/>
    <xf numFmtId="44" fontId="0" fillId="0" borderId="0" xfId="0" applyNumberFormat="1"/>
    <xf numFmtId="44" fontId="0" fillId="0" borderId="1" xfId="1" applyFont="1" applyBorder="1"/>
    <xf numFmtId="44" fontId="0" fillId="0" borderId="2" xfId="1" applyFont="1" applyBorder="1"/>
    <xf numFmtId="44" fontId="0" fillId="0" borderId="3" xfId="1" applyFont="1" applyBorder="1"/>
    <xf numFmtId="44" fontId="0" fillId="0" borderId="4" xfId="1" applyFont="1" applyBorder="1"/>
    <xf numFmtId="44" fontId="0" fillId="0" borderId="5" xfId="1" applyFont="1" applyBorder="1"/>
    <xf numFmtId="44" fontId="0" fillId="0" borderId="0" xfId="1" applyFont="1" applyBorder="1"/>
    <xf numFmtId="44" fontId="0" fillId="0" borderId="6" xfId="1" applyFont="1" applyBorder="1"/>
    <xf numFmtId="44" fontId="0" fillId="0" borderId="7" xfId="1" applyFont="1" applyBorder="1"/>
    <xf numFmtId="44" fontId="0" fillId="0" borderId="8" xfId="1" applyFont="1" applyBorder="1"/>
    <xf numFmtId="0" fontId="0" fillId="2" borderId="0" xfId="0" applyFill="1"/>
    <xf numFmtId="44" fontId="0" fillId="2" borderId="0" xfId="1" applyFont="1" applyFill="1"/>
    <xf numFmtId="0" fontId="2" fillId="2" borderId="7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color rgb="FF9C0006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1'!$O$2:$O$251</c:f>
              <c:numCache>
                <c:formatCode>General</c:formatCode>
                <c:ptCount val="25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</c:numCache>
            </c:numRef>
          </c:xVal>
          <c:yVal>
            <c:numRef>
              <c:f>'Part 1'!$P$2:$P$251</c:f>
              <c:numCache>
                <c:formatCode>_("$"* #,##0.00_);_("$"* \(#,##0.00\);_("$"* "-"??_);_(@_)</c:formatCode>
                <c:ptCount val="250"/>
                <c:pt idx="0">
                  <c:v>41117.237509655562</c:v>
                </c:pt>
                <c:pt idx="1">
                  <c:v>26352.919181288744</c:v>
                </c:pt>
                <c:pt idx="2">
                  <c:v>23348.652949374526</c:v>
                </c:pt>
                <c:pt idx="3">
                  <c:v>23209.475019311125</c:v>
                </c:pt>
                <c:pt idx="4">
                  <c:v>24267.690528383289</c:v>
                </c:pt>
                <c:pt idx="5">
                  <c:v>25690.124735378853</c:v>
                </c:pt>
                <c:pt idx="6">
                  <c:v>27492.713074469699</c:v>
                </c:pt>
                <c:pt idx="7">
                  <c:v>29685.838362577491</c:v>
                </c:pt>
                <c:pt idx="8">
                  <c:v>31846.712528966687</c:v>
                </c:pt>
                <c:pt idx="9">
                  <c:v>33980.586535436916</c:v>
                </c:pt>
                <c:pt idx="10">
                  <c:v>36091.424433998851</c:v>
                </c:pt>
                <c:pt idx="11">
                  <c:v>38182.305898749051</c:v>
                </c:pt>
                <c:pt idx="12">
                  <c:v>40685.680032826705</c:v>
                </c:pt>
                <c:pt idx="13">
                  <c:v>42743.532559642081</c:v>
                </c:pt>
                <c:pt idx="14">
                  <c:v>45217.5</c:v>
                </c:pt>
                <c:pt idx="15">
                  <c:v>47678.95003862225</c:v>
                </c:pt>
                <c:pt idx="16">
                  <c:v>49699.039567003485</c:v>
                </c:pt>
                <c:pt idx="17">
                  <c:v>52138.757543866239</c:v>
                </c:pt>
                <c:pt idx="18">
                  <c:v>54568.957262100601</c:v>
                </c:pt>
                <c:pt idx="19">
                  <c:v>56990.381056766579</c:v>
                </c:pt>
                <c:pt idx="20">
                  <c:v>58973.679511974136</c:v>
                </c:pt>
                <c:pt idx="21">
                  <c:v>61379.426593438715</c:v>
                </c:pt>
                <c:pt idx="22">
                  <c:v>63778.131715755037</c:v>
                </c:pt>
                <c:pt idx="23">
                  <c:v>66170.249470757699</c:v>
                </c:pt>
                <c:pt idx="24">
                  <c:v>68556.187548277812</c:v>
                </c:pt>
                <c:pt idx="25">
                  <c:v>70936.313243598619</c:v>
                </c:pt>
                <c:pt idx="26">
                  <c:v>73310.958848123584</c:v>
                </c:pt>
                <c:pt idx="27">
                  <c:v>75250.426148939398</c:v>
                </c:pt>
                <c:pt idx="28">
                  <c:v>77614.990210960648</c:v>
                </c:pt>
                <c:pt idx="29">
                  <c:v>79974.902576697321</c:v>
                </c:pt>
                <c:pt idx="30">
                  <c:v>82330.393989635864</c:v>
                </c:pt>
                <c:pt idx="31">
                  <c:v>84681.676725154975</c:v>
                </c:pt>
                <c:pt idx="32">
                  <c:v>87028.946595965244</c:v>
                </c:pt>
                <c:pt idx="33">
                  <c:v>89372.384685954326</c:v>
                </c:pt>
                <c:pt idx="34">
                  <c:v>91712.158856084396</c:v>
                </c:pt>
                <c:pt idx="35">
                  <c:v>94048.425057933375</c:v>
                </c:pt>
                <c:pt idx="36">
                  <c:v>96381.328484084617</c:v>
                </c:pt>
                <c:pt idx="37">
                  <c:v>98711.004579469984</c:v>
                </c:pt>
                <c:pt idx="38">
                  <c:v>101037.57993367173</c:v>
                </c:pt>
                <c:pt idx="39">
                  <c:v>103361.17307087383</c:v>
                </c:pt>
                <c:pt idx="40">
                  <c:v>105681.89515145586</c:v>
                </c:pt>
                <c:pt idx="41">
                  <c:v>107569.8505970167</c:v>
                </c:pt>
                <c:pt idx="42">
                  <c:v>109885.13764880045</c:v>
                </c:pt>
                <c:pt idx="43">
                  <c:v>112197.8488679977</c:v>
                </c:pt>
                <c:pt idx="44">
                  <c:v>114508.07158514987</c:v>
                </c:pt>
                <c:pt idx="45">
                  <c:v>116815.88830484555</c:v>
                </c:pt>
                <c:pt idx="46">
                  <c:v>119121.37707102763</c:v>
                </c:pt>
                <c:pt idx="47">
                  <c:v>121424.6117974981</c:v>
                </c:pt>
                <c:pt idx="48">
                  <c:v>123725.66256758894</c:v>
                </c:pt>
                <c:pt idx="49">
                  <c:v>126024.59590644373</c:v>
                </c:pt>
                <c:pt idx="50">
                  <c:v>128321.475028909</c:v>
                </c:pt>
                <c:pt idx="51">
                  <c:v>130616.36006565341</c:v>
                </c:pt>
                <c:pt idx="52">
                  <c:v>132909.30826980752</c:v>
                </c:pt>
                <c:pt idx="53">
                  <c:v>135200.37420613656</c:v>
                </c:pt>
                <c:pt idx="54">
                  <c:v>137489.6099245176</c:v>
                </c:pt>
                <c:pt idx="55">
                  <c:v>139777.06511928415</c:v>
                </c:pt>
                <c:pt idx="56">
                  <c:v>142062.78727582016</c:v>
                </c:pt>
                <c:pt idx="57">
                  <c:v>144346.82180562895</c:v>
                </c:pt>
                <c:pt idx="58">
                  <c:v>146629.21217096527</c:v>
                </c:pt>
                <c:pt idx="59">
                  <c:v>148910</c:v>
                </c:pt>
                <c:pt idx="60">
                  <c:v>151189.22519338125</c:v>
                </c:pt>
                <c:pt idx="61">
                  <c:v>153466.92602296534</c:v>
                </c:pt>
                <c:pt idx="62">
                  <c:v>155743.13922340909</c:v>
                </c:pt>
                <c:pt idx="63">
                  <c:v>158017.9000772445</c:v>
                </c:pt>
                <c:pt idx="64">
                  <c:v>160291.24249399401</c:v>
                </c:pt>
                <c:pt idx="65">
                  <c:v>162563.19908382843</c:v>
                </c:pt>
                <c:pt idx="66">
                  <c:v>164833.80122622102</c:v>
                </c:pt>
                <c:pt idx="67">
                  <c:v>167103.07913400696</c:v>
                </c:pt>
                <c:pt idx="68">
                  <c:v>169371.06191321812</c:v>
                </c:pt>
                <c:pt idx="69">
                  <c:v>171637.77761902948</c:v>
                </c:pt>
                <c:pt idx="70">
                  <c:v>173903.25330812109</c:v>
                </c:pt>
                <c:pt idx="71">
                  <c:v>176167.51508773246</c:v>
                </c:pt>
                <c:pt idx="72">
                  <c:v>178430.58816166144</c:v>
                </c:pt>
                <c:pt idx="73">
                  <c:v>180692.49687343652</c:v>
                </c:pt>
                <c:pt idx="74">
                  <c:v>182953.26474687265</c:v>
                </c:pt>
                <c:pt idx="75">
                  <c:v>185212.91452420119</c:v>
                </c:pt>
                <c:pt idx="76">
                  <c:v>187471.46820194964</c:v>
                </c:pt>
                <c:pt idx="77">
                  <c:v>189728.9470647306</c:v>
                </c:pt>
                <c:pt idx="78">
                  <c:v>191985.37171708775</c:v>
                </c:pt>
                <c:pt idx="79">
                  <c:v>194240.76211353316</c:v>
                </c:pt>
                <c:pt idx="80">
                  <c:v>196495.13758690006</c:v>
                </c:pt>
                <c:pt idx="81">
                  <c:v>198748.51687512526</c:v>
                </c:pt>
                <c:pt idx="82">
                  <c:v>201000.91814656602</c:v>
                </c:pt>
                <c:pt idx="83">
                  <c:v>202822.35902394826</c:v>
                </c:pt>
                <c:pt idx="84">
                  <c:v>205072.85660703568</c:v>
                </c:pt>
                <c:pt idx="85">
                  <c:v>207322.42749410195</c:v>
                </c:pt>
                <c:pt idx="86">
                  <c:v>209571.08780228265</c:v>
                </c:pt>
                <c:pt idx="87">
                  <c:v>211818.85318687742</c:v>
                </c:pt>
                <c:pt idx="88">
                  <c:v>214065.73885966768</c:v>
                </c:pt>
                <c:pt idx="89">
                  <c:v>216311.75960631075</c:v>
                </c:pt>
                <c:pt idx="90">
                  <c:v>218556.92980286674</c:v>
                </c:pt>
                <c:pt idx="91">
                  <c:v>220801.26343151007</c:v>
                </c:pt>
                <c:pt idx="92">
                  <c:v>223044.77409547466</c:v>
                </c:pt>
                <c:pt idx="93">
                  <c:v>225287.47503327788</c:v>
                </c:pt>
                <c:pt idx="94">
                  <c:v>227529.37913226531</c:v>
                </c:pt>
                <c:pt idx="95">
                  <c:v>229770.4989415154</c:v>
                </c:pt>
                <c:pt idx="96">
                  <c:v>232010.84668414097</c:v>
                </c:pt>
                <c:pt idx="97">
                  <c:v>234250.43426902121</c:v>
                </c:pt>
                <c:pt idx="98">
                  <c:v>236489.27330199655</c:v>
                </c:pt>
                <c:pt idx="99">
                  <c:v>238727.37509655562</c:v>
                </c:pt>
                <c:pt idx="100">
                  <c:v>240964.75068404284</c:v>
                </c:pt>
                <c:pt idx="101">
                  <c:v>243201.41082341192</c:v>
                </c:pt>
                <c:pt idx="102">
                  <c:v>245437.36601055032</c:v>
                </c:pt>
                <c:pt idx="103">
                  <c:v>247672.62648719724</c:v>
                </c:pt>
                <c:pt idx="104">
                  <c:v>249907.20224947663</c:v>
                </c:pt>
                <c:pt idx="105">
                  <c:v>252141.10305606533</c:v>
                </c:pt>
                <c:pt idx="106">
                  <c:v>254374.33843601518</c:v>
                </c:pt>
                <c:pt idx="107">
                  <c:v>256606.91769624717</c:v>
                </c:pt>
                <c:pt idx="108">
                  <c:v>258838.8499287336</c:v>
                </c:pt>
                <c:pt idx="109">
                  <c:v>261070.14401738485</c:v>
                </c:pt>
                <c:pt idx="110">
                  <c:v>263300.80864465475</c:v>
                </c:pt>
                <c:pt idx="111">
                  <c:v>265530.85229787882</c:v>
                </c:pt>
                <c:pt idx="112">
                  <c:v>267760.28327535838</c:v>
                </c:pt>
                <c:pt idx="113">
                  <c:v>269989.109692203</c:v>
                </c:pt>
                <c:pt idx="114">
                  <c:v>272217.33948594279</c:v>
                </c:pt>
                <c:pt idx="115">
                  <c:v>274444.9804219213</c:v>
                </c:pt>
                <c:pt idx="116">
                  <c:v>276672.04009848012</c:v>
                </c:pt>
                <c:pt idx="117">
                  <c:v>278898.52595194394</c:v>
                </c:pt>
                <c:pt idx="118">
                  <c:v>281124.44526141643</c:v>
                </c:pt>
                <c:pt idx="119">
                  <c:v>283349.80515339464</c:v>
                </c:pt>
                <c:pt idx="120">
                  <c:v>285574.61260621122</c:v>
                </c:pt>
                <c:pt idx="121">
                  <c:v>287798.87445431115</c:v>
                </c:pt>
                <c:pt idx="122">
                  <c:v>290022.5973923718</c:v>
                </c:pt>
                <c:pt idx="123">
                  <c:v>292245.78797927173</c:v>
                </c:pt>
                <c:pt idx="124">
                  <c:v>294468.45264191646</c:v>
                </c:pt>
                <c:pt idx="125">
                  <c:v>296690.59767892625</c:v>
                </c:pt>
                <c:pt idx="126">
                  <c:v>298912.22926419281</c:v>
                </c:pt>
                <c:pt idx="127">
                  <c:v>301133.35345030995</c:v>
                </c:pt>
                <c:pt idx="128">
                  <c:v>303353.97617188416</c:v>
                </c:pt>
                <c:pt idx="129">
                  <c:v>305574.10324872943</c:v>
                </c:pt>
                <c:pt idx="130">
                  <c:v>307793.74038895225</c:v>
                </c:pt>
                <c:pt idx="131">
                  <c:v>310012.89319193049</c:v>
                </c:pt>
                <c:pt idx="132">
                  <c:v>312231.56715119095</c:v>
                </c:pt>
                <c:pt idx="133">
                  <c:v>314449.76765718986</c:v>
                </c:pt>
                <c:pt idx="134">
                  <c:v>316667.5</c:v>
                </c:pt>
                <c:pt idx="135">
                  <c:v>318884.76937190862</c:v>
                </c:pt>
                <c:pt idx="136">
                  <c:v>321101.5808699294</c:v>
                </c:pt>
                <c:pt idx="137">
                  <c:v>323317.93949823198</c:v>
                </c:pt>
                <c:pt idx="138">
                  <c:v>325533.8501704926</c:v>
                </c:pt>
                <c:pt idx="139">
                  <c:v>327749.31771216879</c:v>
                </c:pt>
                <c:pt idx="140">
                  <c:v>329964.34686270077</c:v>
                </c:pt>
                <c:pt idx="141">
                  <c:v>332178.94227764296</c:v>
                </c:pt>
                <c:pt idx="142">
                  <c:v>334393.10853072826</c:v>
                </c:pt>
                <c:pt idx="143">
                  <c:v>336606.85011586675</c:v>
                </c:pt>
                <c:pt idx="144">
                  <c:v>338820.17144908308</c:v>
                </c:pt>
                <c:pt idx="145">
                  <c:v>341033.07687039278</c:v>
                </c:pt>
                <c:pt idx="146">
                  <c:v>343245.57064562169</c:v>
                </c:pt>
                <c:pt idx="147">
                  <c:v>345457.65696816926</c:v>
                </c:pt>
                <c:pt idx="148">
                  <c:v>347669.33996071841</c:v>
                </c:pt>
                <c:pt idx="149">
                  <c:v>349880.62367689429</c:v>
                </c:pt>
                <c:pt idx="150">
                  <c:v>352091.51210287237</c:v>
                </c:pt>
                <c:pt idx="151">
                  <c:v>354302.00915893994</c:v>
                </c:pt>
                <c:pt idx="152">
                  <c:v>356512.11870101048</c:v>
                </c:pt>
                <c:pt idx="153">
                  <c:v>358721.84452209377</c:v>
                </c:pt>
                <c:pt idx="154">
                  <c:v>360931.19035372359</c:v>
                </c:pt>
                <c:pt idx="155">
                  <c:v>363140.15986734349</c:v>
                </c:pt>
                <c:pt idx="156">
                  <c:v>365348.75667565281</c:v>
                </c:pt>
                <c:pt idx="157">
                  <c:v>367556.98433391424</c:v>
                </c:pt>
                <c:pt idx="158">
                  <c:v>369764.84634122433</c:v>
                </c:pt>
                <c:pt idx="159">
                  <c:v>371972.34614174766</c:v>
                </c:pt>
                <c:pt idx="160">
                  <c:v>374179.48712591687</c:v>
                </c:pt>
                <c:pt idx="161">
                  <c:v>376386.27263159869</c:v>
                </c:pt>
                <c:pt idx="162">
                  <c:v>378592.70594522834</c:v>
                </c:pt>
                <c:pt idx="163">
                  <c:v>380798.79030291172</c:v>
                </c:pt>
                <c:pt idx="164">
                  <c:v>383004.52889149822</c:v>
                </c:pt>
                <c:pt idx="165">
                  <c:v>385209.92484962393</c:v>
                </c:pt>
                <c:pt idx="166">
                  <c:v>387414.98126872658</c:v>
                </c:pt>
                <c:pt idx="167">
                  <c:v>389619.70119403338</c:v>
                </c:pt>
                <c:pt idx="168">
                  <c:v>391824.08762552228</c:v>
                </c:pt>
                <c:pt idx="169">
                  <c:v>394028.14351885777</c:v>
                </c:pt>
                <c:pt idx="170">
                  <c:v>396231.87178630178</c:v>
                </c:pt>
                <c:pt idx="171">
                  <c:v>398435.27529760089</c:v>
                </c:pt>
                <c:pt idx="172">
                  <c:v>400638.3568808501</c:v>
                </c:pt>
                <c:pt idx="173">
                  <c:v>402841.11932333442</c:v>
                </c:pt>
                <c:pt idx="174">
                  <c:v>405043.56537234847</c:v>
                </c:pt>
                <c:pt idx="175">
                  <c:v>407245.6977359954</c:v>
                </c:pt>
                <c:pt idx="176">
                  <c:v>409447.51908396475</c:v>
                </c:pt>
                <c:pt idx="177">
                  <c:v>411649.03204829141</c:v>
                </c:pt>
                <c:pt idx="178">
                  <c:v>413850.23922409484</c:v>
                </c:pt>
                <c:pt idx="179">
                  <c:v>416051.14317029977</c:v>
                </c:pt>
                <c:pt idx="180">
                  <c:v>418251.74641033908</c:v>
                </c:pt>
                <c:pt idx="181">
                  <c:v>420452.05143283936</c:v>
                </c:pt>
                <c:pt idx="182">
                  <c:v>422652.0606922892</c:v>
                </c:pt>
                <c:pt idx="183">
                  <c:v>424851.77660969109</c:v>
                </c:pt>
                <c:pt idx="184">
                  <c:v>427051.20157319779</c:v>
                </c:pt>
                <c:pt idx="185">
                  <c:v>429250.33793873276</c:v>
                </c:pt>
                <c:pt idx="186">
                  <c:v>431449.18803059607</c:v>
                </c:pt>
                <c:pt idx="187">
                  <c:v>433647.75414205529</c:v>
                </c:pt>
                <c:pt idx="188">
                  <c:v>435846.03853592242</c:v>
                </c:pt>
                <c:pt idx="189">
                  <c:v>438044.04344511742</c:v>
                </c:pt>
                <c:pt idx="190">
                  <c:v>440241.77107321791</c:v>
                </c:pt>
                <c:pt idx="191">
                  <c:v>442439.22359499621</c:v>
                </c:pt>
                <c:pt idx="192">
                  <c:v>444636.40315694379</c:v>
                </c:pt>
                <c:pt idx="193">
                  <c:v>446833.3118777835</c:v>
                </c:pt>
                <c:pt idx="194">
                  <c:v>449029.95184896991</c:v>
                </c:pt>
                <c:pt idx="195">
                  <c:v>451226.32513517787</c:v>
                </c:pt>
                <c:pt idx="196">
                  <c:v>453422.43377478066</c:v>
                </c:pt>
                <c:pt idx="197">
                  <c:v>455618.27978031617</c:v>
                </c:pt>
                <c:pt idx="198">
                  <c:v>457813.86513894319</c:v>
                </c:pt>
                <c:pt idx="199">
                  <c:v>460009.19181288744</c:v>
                </c:pt>
                <c:pt idx="200">
                  <c:v>462204.26173987705</c:v>
                </c:pt>
                <c:pt idx="201">
                  <c:v>464399.07683356863</c:v>
                </c:pt>
                <c:pt idx="202">
                  <c:v>466593.63898396416</c:v>
                </c:pt>
                <c:pt idx="203">
                  <c:v>468787.95005781797</c:v>
                </c:pt>
                <c:pt idx="204">
                  <c:v>470982.01189903531</c:v>
                </c:pt>
                <c:pt idx="205">
                  <c:v>473175.82632906188</c:v>
                </c:pt>
                <c:pt idx="206">
                  <c:v>475369.39514726511</c:v>
                </c:pt>
                <c:pt idx="207">
                  <c:v>477562.72013130679</c:v>
                </c:pt>
                <c:pt idx="208">
                  <c:v>479755.80303750827</c:v>
                </c:pt>
                <c:pt idx="209">
                  <c:v>481948.64560120681</c:v>
                </c:pt>
                <c:pt idx="210">
                  <c:v>484141.24953710561</c:v>
                </c:pt>
                <c:pt idx="211">
                  <c:v>486333.61653961503</c:v>
                </c:pt>
                <c:pt idx="212">
                  <c:v>488525.74828318774</c:v>
                </c:pt>
                <c:pt idx="213">
                  <c:v>490717.64642264589</c:v>
                </c:pt>
                <c:pt idx="214">
                  <c:v>492909.31259350205</c:v>
                </c:pt>
                <c:pt idx="215">
                  <c:v>495100.74841227313</c:v>
                </c:pt>
                <c:pt idx="216">
                  <c:v>497291.95547678776</c:v>
                </c:pt>
                <c:pt idx="217">
                  <c:v>499482.93536648736</c:v>
                </c:pt>
                <c:pt idx="218">
                  <c:v>501673.68964272132</c:v>
                </c:pt>
                <c:pt idx="219">
                  <c:v>503864.2198490352</c:v>
                </c:pt>
                <c:pt idx="220">
                  <c:v>506054.52751145436</c:v>
                </c:pt>
                <c:pt idx="221">
                  <c:v>508244.61413876055</c:v>
                </c:pt>
                <c:pt idx="222">
                  <c:v>510434.48122276377</c:v>
                </c:pt>
                <c:pt idx="223">
                  <c:v>512624.13023856829</c:v>
                </c:pt>
                <c:pt idx="224">
                  <c:v>514813.56264483347</c:v>
                </c:pt>
                <c:pt idx="225">
                  <c:v>517002.77988402889</c:v>
                </c:pt>
                <c:pt idx="226">
                  <c:v>519191.78338268551</c:v>
                </c:pt>
                <c:pt idx="227">
                  <c:v>521380.57455164031</c:v>
                </c:pt>
                <c:pt idx="228">
                  <c:v>523569.1547862778</c:v>
                </c:pt>
                <c:pt idx="229">
                  <c:v>525757.52546676528</c:v>
                </c:pt>
                <c:pt idx="230">
                  <c:v>527945.68795828428</c:v>
                </c:pt>
                <c:pt idx="231">
                  <c:v>530133.6436112579</c:v>
                </c:pt>
                <c:pt idx="232">
                  <c:v>532321.39376157231</c:v>
                </c:pt>
                <c:pt idx="233">
                  <c:v>534508.93973079592</c:v>
                </c:pt>
                <c:pt idx="234">
                  <c:v>536696.28282639221</c:v>
                </c:pt>
                <c:pt idx="235">
                  <c:v>538883.42434193054</c:v>
                </c:pt>
                <c:pt idx="236">
                  <c:v>541070.36555729154</c:v>
                </c:pt>
                <c:pt idx="237">
                  <c:v>543257.10773886892</c:v>
                </c:pt>
                <c:pt idx="238">
                  <c:v>545443.65213976812</c:v>
                </c:pt>
                <c:pt idx="239">
                  <c:v>547630</c:v>
                </c:pt>
                <c:pt idx="240">
                  <c:v>549816.15254667227</c:v>
                </c:pt>
                <c:pt idx="241">
                  <c:v>552002.11099417624</c:v>
                </c:pt>
                <c:pt idx="242">
                  <c:v>554187.87654437078</c:v>
                </c:pt>
                <c:pt idx="243">
                  <c:v>556373.4503867625</c:v>
                </c:pt>
                <c:pt idx="244">
                  <c:v>558558.83369868307</c:v>
                </c:pt>
                <c:pt idx="245">
                  <c:v>560744.02764546231</c:v>
                </c:pt>
                <c:pt idx="246">
                  <c:v>562929.03338059958</c:v>
                </c:pt>
                <c:pt idx="247">
                  <c:v>565113.85204593069</c:v>
                </c:pt>
                <c:pt idx="248">
                  <c:v>567298.48477179254</c:v>
                </c:pt>
                <c:pt idx="249">
                  <c:v>569482.93267718458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D6-4CE6-9F6D-7E3FC307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176128"/>
        <c:axId val="219163232"/>
      </c:scatterChart>
      <c:valAx>
        <c:axId val="21917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163232"/>
        <c:crosses val="autoZero"/>
        <c:crossBetween val="midCat"/>
      </c:valAx>
      <c:valAx>
        <c:axId val="21916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17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1'!$Q$7:$Q$500</c:f>
              <c:numCache>
                <c:formatCode>General</c:formatCode>
                <c:ptCount val="494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  <c:pt idx="27">
                  <c:v>33</c:v>
                </c:pt>
                <c:pt idx="28">
                  <c:v>34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43</c:v>
                </c:pt>
                <c:pt idx="38">
                  <c:v>44</c:v>
                </c:pt>
                <c:pt idx="39">
                  <c:v>45</c:v>
                </c:pt>
                <c:pt idx="40">
                  <c:v>46</c:v>
                </c:pt>
                <c:pt idx="41">
                  <c:v>47</c:v>
                </c:pt>
                <c:pt idx="42">
                  <c:v>48</c:v>
                </c:pt>
                <c:pt idx="43">
                  <c:v>49</c:v>
                </c:pt>
                <c:pt idx="44">
                  <c:v>50</c:v>
                </c:pt>
                <c:pt idx="45">
                  <c:v>51</c:v>
                </c:pt>
                <c:pt idx="46">
                  <c:v>52</c:v>
                </c:pt>
                <c:pt idx="47">
                  <c:v>53</c:v>
                </c:pt>
                <c:pt idx="48">
                  <c:v>54</c:v>
                </c:pt>
                <c:pt idx="49">
                  <c:v>55</c:v>
                </c:pt>
                <c:pt idx="50">
                  <c:v>56</c:v>
                </c:pt>
                <c:pt idx="51">
                  <c:v>57</c:v>
                </c:pt>
                <c:pt idx="52">
                  <c:v>58</c:v>
                </c:pt>
                <c:pt idx="53">
                  <c:v>59</c:v>
                </c:pt>
                <c:pt idx="54">
                  <c:v>60</c:v>
                </c:pt>
                <c:pt idx="55">
                  <c:v>61</c:v>
                </c:pt>
                <c:pt idx="56">
                  <c:v>62</c:v>
                </c:pt>
                <c:pt idx="57">
                  <c:v>63</c:v>
                </c:pt>
                <c:pt idx="58">
                  <c:v>64</c:v>
                </c:pt>
                <c:pt idx="59">
                  <c:v>65</c:v>
                </c:pt>
                <c:pt idx="60">
                  <c:v>66</c:v>
                </c:pt>
                <c:pt idx="61">
                  <c:v>67</c:v>
                </c:pt>
                <c:pt idx="62">
                  <c:v>68</c:v>
                </c:pt>
                <c:pt idx="63">
                  <c:v>69</c:v>
                </c:pt>
                <c:pt idx="64">
                  <c:v>70</c:v>
                </c:pt>
                <c:pt idx="65">
                  <c:v>71</c:v>
                </c:pt>
                <c:pt idx="66">
                  <c:v>72</c:v>
                </c:pt>
                <c:pt idx="67">
                  <c:v>73</c:v>
                </c:pt>
                <c:pt idx="68">
                  <c:v>74</c:v>
                </c:pt>
                <c:pt idx="69">
                  <c:v>75</c:v>
                </c:pt>
                <c:pt idx="70">
                  <c:v>76</c:v>
                </c:pt>
                <c:pt idx="71">
                  <c:v>77</c:v>
                </c:pt>
                <c:pt idx="72">
                  <c:v>78</c:v>
                </c:pt>
                <c:pt idx="73">
                  <c:v>79</c:v>
                </c:pt>
                <c:pt idx="74">
                  <c:v>80</c:v>
                </c:pt>
                <c:pt idx="75">
                  <c:v>81</c:v>
                </c:pt>
                <c:pt idx="76">
                  <c:v>82</c:v>
                </c:pt>
                <c:pt idx="77">
                  <c:v>83</c:v>
                </c:pt>
                <c:pt idx="78">
                  <c:v>84</c:v>
                </c:pt>
                <c:pt idx="79">
                  <c:v>85</c:v>
                </c:pt>
                <c:pt idx="80">
                  <c:v>86</c:v>
                </c:pt>
                <c:pt idx="81">
                  <c:v>87</c:v>
                </c:pt>
                <c:pt idx="82">
                  <c:v>88</c:v>
                </c:pt>
                <c:pt idx="83">
                  <c:v>89</c:v>
                </c:pt>
                <c:pt idx="84">
                  <c:v>90</c:v>
                </c:pt>
                <c:pt idx="85">
                  <c:v>91</c:v>
                </c:pt>
                <c:pt idx="86">
                  <c:v>92</c:v>
                </c:pt>
                <c:pt idx="87">
                  <c:v>93</c:v>
                </c:pt>
                <c:pt idx="88">
                  <c:v>94</c:v>
                </c:pt>
                <c:pt idx="89">
                  <c:v>95</c:v>
                </c:pt>
                <c:pt idx="90">
                  <c:v>96</c:v>
                </c:pt>
                <c:pt idx="91">
                  <c:v>97</c:v>
                </c:pt>
                <c:pt idx="92">
                  <c:v>98</c:v>
                </c:pt>
                <c:pt idx="93">
                  <c:v>99</c:v>
                </c:pt>
                <c:pt idx="94">
                  <c:v>100</c:v>
                </c:pt>
                <c:pt idx="95">
                  <c:v>101</c:v>
                </c:pt>
                <c:pt idx="96">
                  <c:v>102</c:v>
                </c:pt>
                <c:pt idx="97">
                  <c:v>103</c:v>
                </c:pt>
                <c:pt idx="98">
                  <c:v>104</c:v>
                </c:pt>
                <c:pt idx="99">
                  <c:v>105</c:v>
                </c:pt>
                <c:pt idx="100">
                  <c:v>106</c:v>
                </c:pt>
                <c:pt idx="101">
                  <c:v>107</c:v>
                </c:pt>
                <c:pt idx="102">
                  <c:v>108</c:v>
                </c:pt>
                <c:pt idx="103">
                  <c:v>109</c:v>
                </c:pt>
                <c:pt idx="104">
                  <c:v>110</c:v>
                </c:pt>
                <c:pt idx="105">
                  <c:v>111</c:v>
                </c:pt>
                <c:pt idx="106">
                  <c:v>112</c:v>
                </c:pt>
                <c:pt idx="107">
                  <c:v>113</c:v>
                </c:pt>
                <c:pt idx="108">
                  <c:v>114</c:v>
                </c:pt>
                <c:pt idx="109">
                  <c:v>115</c:v>
                </c:pt>
                <c:pt idx="110">
                  <c:v>116</c:v>
                </c:pt>
                <c:pt idx="111">
                  <c:v>117</c:v>
                </c:pt>
                <c:pt idx="112">
                  <c:v>118</c:v>
                </c:pt>
                <c:pt idx="113">
                  <c:v>119</c:v>
                </c:pt>
                <c:pt idx="114">
                  <c:v>120</c:v>
                </c:pt>
                <c:pt idx="115">
                  <c:v>121</c:v>
                </c:pt>
                <c:pt idx="116">
                  <c:v>122</c:v>
                </c:pt>
                <c:pt idx="117">
                  <c:v>123</c:v>
                </c:pt>
                <c:pt idx="118">
                  <c:v>124</c:v>
                </c:pt>
                <c:pt idx="119">
                  <c:v>125</c:v>
                </c:pt>
                <c:pt idx="120">
                  <c:v>126</c:v>
                </c:pt>
                <c:pt idx="121">
                  <c:v>127</c:v>
                </c:pt>
                <c:pt idx="122">
                  <c:v>128</c:v>
                </c:pt>
                <c:pt idx="123">
                  <c:v>129</c:v>
                </c:pt>
                <c:pt idx="124">
                  <c:v>130</c:v>
                </c:pt>
                <c:pt idx="125">
                  <c:v>131</c:v>
                </c:pt>
                <c:pt idx="126">
                  <c:v>132</c:v>
                </c:pt>
                <c:pt idx="127">
                  <c:v>133</c:v>
                </c:pt>
                <c:pt idx="128">
                  <c:v>134</c:v>
                </c:pt>
                <c:pt idx="129">
                  <c:v>135</c:v>
                </c:pt>
                <c:pt idx="130">
                  <c:v>136</c:v>
                </c:pt>
                <c:pt idx="131">
                  <c:v>137</c:v>
                </c:pt>
                <c:pt idx="132">
                  <c:v>138</c:v>
                </c:pt>
                <c:pt idx="133">
                  <c:v>139</c:v>
                </c:pt>
                <c:pt idx="134">
                  <c:v>140</c:v>
                </c:pt>
                <c:pt idx="135">
                  <c:v>141</c:v>
                </c:pt>
                <c:pt idx="136">
                  <c:v>142</c:v>
                </c:pt>
                <c:pt idx="137">
                  <c:v>143</c:v>
                </c:pt>
                <c:pt idx="138">
                  <c:v>144</c:v>
                </c:pt>
                <c:pt idx="139">
                  <c:v>145</c:v>
                </c:pt>
                <c:pt idx="140">
                  <c:v>146</c:v>
                </c:pt>
                <c:pt idx="141">
                  <c:v>147</c:v>
                </c:pt>
                <c:pt idx="142">
                  <c:v>148</c:v>
                </c:pt>
                <c:pt idx="143">
                  <c:v>149</c:v>
                </c:pt>
                <c:pt idx="144">
                  <c:v>150</c:v>
                </c:pt>
                <c:pt idx="145">
                  <c:v>151</c:v>
                </c:pt>
                <c:pt idx="146">
                  <c:v>152</c:v>
                </c:pt>
                <c:pt idx="147">
                  <c:v>153</c:v>
                </c:pt>
                <c:pt idx="148">
                  <c:v>154</c:v>
                </c:pt>
                <c:pt idx="149">
                  <c:v>155</c:v>
                </c:pt>
                <c:pt idx="150">
                  <c:v>156</c:v>
                </c:pt>
                <c:pt idx="151">
                  <c:v>157</c:v>
                </c:pt>
                <c:pt idx="152">
                  <c:v>158</c:v>
                </c:pt>
                <c:pt idx="153">
                  <c:v>159</c:v>
                </c:pt>
                <c:pt idx="154">
                  <c:v>160</c:v>
                </c:pt>
                <c:pt idx="155">
                  <c:v>161</c:v>
                </c:pt>
                <c:pt idx="156">
                  <c:v>162</c:v>
                </c:pt>
                <c:pt idx="157">
                  <c:v>163</c:v>
                </c:pt>
                <c:pt idx="158">
                  <c:v>164</c:v>
                </c:pt>
                <c:pt idx="159">
                  <c:v>165</c:v>
                </c:pt>
                <c:pt idx="160">
                  <c:v>166</c:v>
                </c:pt>
                <c:pt idx="161">
                  <c:v>167</c:v>
                </c:pt>
                <c:pt idx="162">
                  <c:v>168</c:v>
                </c:pt>
                <c:pt idx="163">
                  <c:v>169</c:v>
                </c:pt>
                <c:pt idx="164">
                  <c:v>170</c:v>
                </c:pt>
                <c:pt idx="165">
                  <c:v>171</c:v>
                </c:pt>
                <c:pt idx="166">
                  <c:v>172</c:v>
                </c:pt>
                <c:pt idx="167">
                  <c:v>173</c:v>
                </c:pt>
                <c:pt idx="168">
                  <c:v>174</c:v>
                </c:pt>
                <c:pt idx="169">
                  <c:v>175</c:v>
                </c:pt>
                <c:pt idx="170">
                  <c:v>176</c:v>
                </c:pt>
                <c:pt idx="171">
                  <c:v>177</c:v>
                </c:pt>
                <c:pt idx="172">
                  <c:v>178</c:v>
                </c:pt>
                <c:pt idx="173">
                  <c:v>179</c:v>
                </c:pt>
                <c:pt idx="174">
                  <c:v>180</c:v>
                </c:pt>
                <c:pt idx="175">
                  <c:v>181</c:v>
                </c:pt>
                <c:pt idx="176">
                  <c:v>182</c:v>
                </c:pt>
                <c:pt idx="177">
                  <c:v>183</c:v>
                </c:pt>
                <c:pt idx="178">
                  <c:v>184</c:v>
                </c:pt>
                <c:pt idx="179">
                  <c:v>185</c:v>
                </c:pt>
                <c:pt idx="180">
                  <c:v>186</c:v>
                </c:pt>
                <c:pt idx="181">
                  <c:v>187</c:v>
                </c:pt>
                <c:pt idx="182">
                  <c:v>188</c:v>
                </c:pt>
                <c:pt idx="183">
                  <c:v>189</c:v>
                </c:pt>
                <c:pt idx="184">
                  <c:v>190</c:v>
                </c:pt>
                <c:pt idx="185">
                  <c:v>191</c:v>
                </c:pt>
                <c:pt idx="186">
                  <c:v>192</c:v>
                </c:pt>
                <c:pt idx="187">
                  <c:v>193</c:v>
                </c:pt>
                <c:pt idx="188">
                  <c:v>194</c:v>
                </c:pt>
                <c:pt idx="189">
                  <c:v>195</c:v>
                </c:pt>
                <c:pt idx="190">
                  <c:v>196</c:v>
                </c:pt>
                <c:pt idx="191">
                  <c:v>197</c:v>
                </c:pt>
                <c:pt idx="192">
                  <c:v>198</c:v>
                </c:pt>
                <c:pt idx="193">
                  <c:v>199</c:v>
                </c:pt>
                <c:pt idx="194">
                  <c:v>200</c:v>
                </c:pt>
                <c:pt idx="195">
                  <c:v>201</c:v>
                </c:pt>
                <c:pt idx="196">
                  <c:v>202</c:v>
                </c:pt>
                <c:pt idx="197">
                  <c:v>203</c:v>
                </c:pt>
                <c:pt idx="198">
                  <c:v>204</c:v>
                </c:pt>
                <c:pt idx="199">
                  <c:v>205</c:v>
                </c:pt>
                <c:pt idx="200">
                  <c:v>206</c:v>
                </c:pt>
                <c:pt idx="201">
                  <c:v>207</c:v>
                </c:pt>
                <c:pt idx="202">
                  <c:v>208</c:v>
                </c:pt>
                <c:pt idx="203">
                  <c:v>209</c:v>
                </c:pt>
                <c:pt idx="204">
                  <c:v>210</c:v>
                </c:pt>
                <c:pt idx="205">
                  <c:v>211</c:v>
                </c:pt>
                <c:pt idx="206">
                  <c:v>212</c:v>
                </c:pt>
                <c:pt idx="207">
                  <c:v>213</c:v>
                </c:pt>
                <c:pt idx="208">
                  <c:v>214</c:v>
                </c:pt>
                <c:pt idx="209">
                  <c:v>215</c:v>
                </c:pt>
                <c:pt idx="210">
                  <c:v>216</c:v>
                </c:pt>
                <c:pt idx="211">
                  <c:v>217</c:v>
                </c:pt>
                <c:pt idx="212">
                  <c:v>218</c:v>
                </c:pt>
                <c:pt idx="213">
                  <c:v>219</c:v>
                </c:pt>
                <c:pt idx="214">
                  <c:v>220</c:v>
                </c:pt>
                <c:pt idx="215">
                  <c:v>221</c:v>
                </c:pt>
                <c:pt idx="216">
                  <c:v>222</c:v>
                </c:pt>
                <c:pt idx="217">
                  <c:v>223</c:v>
                </c:pt>
                <c:pt idx="218">
                  <c:v>224</c:v>
                </c:pt>
                <c:pt idx="219">
                  <c:v>225</c:v>
                </c:pt>
                <c:pt idx="220">
                  <c:v>226</c:v>
                </c:pt>
                <c:pt idx="221">
                  <c:v>227</c:v>
                </c:pt>
                <c:pt idx="222">
                  <c:v>228</c:v>
                </c:pt>
                <c:pt idx="223">
                  <c:v>229</c:v>
                </c:pt>
                <c:pt idx="224">
                  <c:v>230</c:v>
                </c:pt>
                <c:pt idx="225">
                  <c:v>231</c:v>
                </c:pt>
                <c:pt idx="226">
                  <c:v>232</c:v>
                </c:pt>
                <c:pt idx="227">
                  <c:v>233</c:v>
                </c:pt>
                <c:pt idx="228">
                  <c:v>234</c:v>
                </c:pt>
                <c:pt idx="229">
                  <c:v>235</c:v>
                </c:pt>
                <c:pt idx="230">
                  <c:v>236</c:v>
                </c:pt>
                <c:pt idx="231">
                  <c:v>237</c:v>
                </c:pt>
                <c:pt idx="232">
                  <c:v>238</c:v>
                </c:pt>
                <c:pt idx="233">
                  <c:v>239</c:v>
                </c:pt>
                <c:pt idx="234">
                  <c:v>240</c:v>
                </c:pt>
                <c:pt idx="235">
                  <c:v>241</c:v>
                </c:pt>
                <c:pt idx="236">
                  <c:v>242</c:v>
                </c:pt>
                <c:pt idx="237">
                  <c:v>243</c:v>
                </c:pt>
                <c:pt idx="238">
                  <c:v>244</c:v>
                </c:pt>
                <c:pt idx="239">
                  <c:v>245</c:v>
                </c:pt>
                <c:pt idx="240">
                  <c:v>246</c:v>
                </c:pt>
                <c:pt idx="241">
                  <c:v>247</c:v>
                </c:pt>
                <c:pt idx="242">
                  <c:v>248</c:v>
                </c:pt>
                <c:pt idx="243">
                  <c:v>249</c:v>
                </c:pt>
                <c:pt idx="244">
                  <c:v>250</c:v>
                </c:pt>
                <c:pt idx="245">
                  <c:v>251</c:v>
                </c:pt>
                <c:pt idx="246">
                  <c:v>252</c:v>
                </c:pt>
                <c:pt idx="247">
                  <c:v>253</c:v>
                </c:pt>
                <c:pt idx="248">
                  <c:v>254</c:v>
                </c:pt>
                <c:pt idx="249">
                  <c:v>255</c:v>
                </c:pt>
                <c:pt idx="250">
                  <c:v>256</c:v>
                </c:pt>
                <c:pt idx="251">
                  <c:v>257</c:v>
                </c:pt>
                <c:pt idx="252">
                  <c:v>258</c:v>
                </c:pt>
                <c:pt idx="253">
                  <c:v>259</c:v>
                </c:pt>
                <c:pt idx="254">
                  <c:v>260</c:v>
                </c:pt>
                <c:pt idx="255">
                  <c:v>261</c:v>
                </c:pt>
                <c:pt idx="256">
                  <c:v>262</c:v>
                </c:pt>
                <c:pt idx="257">
                  <c:v>263</c:v>
                </c:pt>
                <c:pt idx="258">
                  <c:v>264</c:v>
                </c:pt>
                <c:pt idx="259">
                  <c:v>265</c:v>
                </c:pt>
                <c:pt idx="260">
                  <c:v>266</c:v>
                </c:pt>
                <c:pt idx="261">
                  <c:v>267</c:v>
                </c:pt>
                <c:pt idx="262">
                  <c:v>268</c:v>
                </c:pt>
                <c:pt idx="263">
                  <c:v>269</c:v>
                </c:pt>
                <c:pt idx="264">
                  <c:v>270</c:v>
                </c:pt>
                <c:pt idx="265">
                  <c:v>271</c:v>
                </c:pt>
                <c:pt idx="266">
                  <c:v>272</c:v>
                </c:pt>
                <c:pt idx="267">
                  <c:v>273</c:v>
                </c:pt>
                <c:pt idx="268">
                  <c:v>274</c:v>
                </c:pt>
                <c:pt idx="269">
                  <c:v>275</c:v>
                </c:pt>
                <c:pt idx="270">
                  <c:v>276</c:v>
                </c:pt>
                <c:pt idx="271">
                  <c:v>277</c:v>
                </c:pt>
                <c:pt idx="272">
                  <c:v>278</c:v>
                </c:pt>
                <c:pt idx="273">
                  <c:v>279</c:v>
                </c:pt>
                <c:pt idx="274">
                  <c:v>280</c:v>
                </c:pt>
                <c:pt idx="275">
                  <c:v>281</c:v>
                </c:pt>
                <c:pt idx="276">
                  <c:v>282</c:v>
                </c:pt>
                <c:pt idx="277">
                  <c:v>283</c:v>
                </c:pt>
                <c:pt idx="278">
                  <c:v>284</c:v>
                </c:pt>
                <c:pt idx="279">
                  <c:v>285</c:v>
                </c:pt>
                <c:pt idx="280">
                  <c:v>286</c:v>
                </c:pt>
                <c:pt idx="281">
                  <c:v>287</c:v>
                </c:pt>
                <c:pt idx="282">
                  <c:v>288</c:v>
                </c:pt>
                <c:pt idx="283">
                  <c:v>289</c:v>
                </c:pt>
                <c:pt idx="284">
                  <c:v>290</c:v>
                </c:pt>
                <c:pt idx="285">
                  <c:v>291</c:v>
                </c:pt>
                <c:pt idx="286">
                  <c:v>292</c:v>
                </c:pt>
                <c:pt idx="287">
                  <c:v>293</c:v>
                </c:pt>
                <c:pt idx="288">
                  <c:v>294</c:v>
                </c:pt>
                <c:pt idx="289">
                  <c:v>295</c:v>
                </c:pt>
                <c:pt idx="290">
                  <c:v>296</c:v>
                </c:pt>
                <c:pt idx="291">
                  <c:v>297</c:v>
                </c:pt>
                <c:pt idx="292">
                  <c:v>298</c:v>
                </c:pt>
                <c:pt idx="293">
                  <c:v>299</c:v>
                </c:pt>
                <c:pt idx="294">
                  <c:v>300</c:v>
                </c:pt>
                <c:pt idx="295">
                  <c:v>301</c:v>
                </c:pt>
                <c:pt idx="296">
                  <c:v>302</c:v>
                </c:pt>
                <c:pt idx="297">
                  <c:v>303</c:v>
                </c:pt>
                <c:pt idx="298">
                  <c:v>304</c:v>
                </c:pt>
                <c:pt idx="299">
                  <c:v>305</c:v>
                </c:pt>
                <c:pt idx="300">
                  <c:v>306</c:v>
                </c:pt>
                <c:pt idx="301">
                  <c:v>307</c:v>
                </c:pt>
                <c:pt idx="302">
                  <c:v>308</c:v>
                </c:pt>
                <c:pt idx="303">
                  <c:v>309</c:v>
                </c:pt>
                <c:pt idx="304">
                  <c:v>310</c:v>
                </c:pt>
                <c:pt idx="305">
                  <c:v>311</c:v>
                </c:pt>
                <c:pt idx="306">
                  <c:v>312</c:v>
                </c:pt>
                <c:pt idx="307">
                  <c:v>313</c:v>
                </c:pt>
                <c:pt idx="308">
                  <c:v>314</c:v>
                </c:pt>
                <c:pt idx="309">
                  <c:v>315</c:v>
                </c:pt>
                <c:pt idx="310">
                  <c:v>316</c:v>
                </c:pt>
                <c:pt idx="311">
                  <c:v>317</c:v>
                </c:pt>
                <c:pt idx="312">
                  <c:v>318</c:v>
                </c:pt>
                <c:pt idx="313">
                  <c:v>319</c:v>
                </c:pt>
                <c:pt idx="314">
                  <c:v>320</c:v>
                </c:pt>
                <c:pt idx="315">
                  <c:v>321</c:v>
                </c:pt>
                <c:pt idx="316">
                  <c:v>322</c:v>
                </c:pt>
                <c:pt idx="317">
                  <c:v>323</c:v>
                </c:pt>
                <c:pt idx="318">
                  <c:v>324</c:v>
                </c:pt>
                <c:pt idx="319">
                  <c:v>325</c:v>
                </c:pt>
                <c:pt idx="320">
                  <c:v>326</c:v>
                </c:pt>
                <c:pt idx="321">
                  <c:v>327</c:v>
                </c:pt>
                <c:pt idx="322">
                  <c:v>328</c:v>
                </c:pt>
                <c:pt idx="323">
                  <c:v>329</c:v>
                </c:pt>
                <c:pt idx="324">
                  <c:v>330</c:v>
                </c:pt>
                <c:pt idx="325">
                  <c:v>331</c:v>
                </c:pt>
                <c:pt idx="326">
                  <c:v>332</c:v>
                </c:pt>
                <c:pt idx="327">
                  <c:v>333</c:v>
                </c:pt>
                <c:pt idx="328">
                  <c:v>334</c:v>
                </c:pt>
                <c:pt idx="329">
                  <c:v>335</c:v>
                </c:pt>
                <c:pt idx="330">
                  <c:v>336</c:v>
                </c:pt>
                <c:pt idx="331">
                  <c:v>337</c:v>
                </c:pt>
                <c:pt idx="332">
                  <c:v>338</c:v>
                </c:pt>
                <c:pt idx="333">
                  <c:v>339</c:v>
                </c:pt>
                <c:pt idx="334">
                  <c:v>340</c:v>
                </c:pt>
                <c:pt idx="335">
                  <c:v>341</c:v>
                </c:pt>
                <c:pt idx="336">
                  <c:v>342</c:v>
                </c:pt>
                <c:pt idx="337">
                  <c:v>343</c:v>
                </c:pt>
                <c:pt idx="338">
                  <c:v>344</c:v>
                </c:pt>
                <c:pt idx="339">
                  <c:v>345</c:v>
                </c:pt>
                <c:pt idx="340">
                  <c:v>346</c:v>
                </c:pt>
                <c:pt idx="341">
                  <c:v>347</c:v>
                </c:pt>
                <c:pt idx="342">
                  <c:v>348</c:v>
                </c:pt>
                <c:pt idx="343">
                  <c:v>349</c:v>
                </c:pt>
                <c:pt idx="344">
                  <c:v>350</c:v>
                </c:pt>
                <c:pt idx="345">
                  <c:v>351</c:v>
                </c:pt>
                <c:pt idx="346">
                  <c:v>352</c:v>
                </c:pt>
                <c:pt idx="347">
                  <c:v>353</c:v>
                </c:pt>
                <c:pt idx="348">
                  <c:v>354</c:v>
                </c:pt>
                <c:pt idx="349">
                  <c:v>355</c:v>
                </c:pt>
                <c:pt idx="350">
                  <c:v>356</c:v>
                </c:pt>
                <c:pt idx="351">
                  <c:v>357</c:v>
                </c:pt>
                <c:pt idx="352">
                  <c:v>358</c:v>
                </c:pt>
                <c:pt idx="353">
                  <c:v>359</c:v>
                </c:pt>
                <c:pt idx="354">
                  <c:v>360</c:v>
                </c:pt>
                <c:pt idx="355">
                  <c:v>361</c:v>
                </c:pt>
                <c:pt idx="356">
                  <c:v>362</c:v>
                </c:pt>
                <c:pt idx="357">
                  <c:v>363</c:v>
                </c:pt>
                <c:pt idx="358">
                  <c:v>364</c:v>
                </c:pt>
                <c:pt idx="359">
                  <c:v>365</c:v>
                </c:pt>
                <c:pt idx="360">
                  <c:v>366</c:v>
                </c:pt>
                <c:pt idx="361">
                  <c:v>367</c:v>
                </c:pt>
                <c:pt idx="362">
                  <c:v>368</c:v>
                </c:pt>
                <c:pt idx="363">
                  <c:v>369</c:v>
                </c:pt>
                <c:pt idx="364">
                  <c:v>370</c:v>
                </c:pt>
                <c:pt idx="365">
                  <c:v>371</c:v>
                </c:pt>
                <c:pt idx="366">
                  <c:v>372</c:v>
                </c:pt>
                <c:pt idx="367">
                  <c:v>373</c:v>
                </c:pt>
                <c:pt idx="368">
                  <c:v>374</c:v>
                </c:pt>
                <c:pt idx="369">
                  <c:v>375</c:v>
                </c:pt>
                <c:pt idx="370">
                  <c:v>376</c:v>
                </c:pt>
                <c:pt idx="371">
                  <c:v>377</c:v>
                </c:pt>
                <c:pt idx="372">
                  <c:v>378</c:v>
                </c:pt>
                <c:pt idx="373">
                  <c:v>379</c:v>
                </c:pt>
                <c:pt idx="374">
                  <c:v>380</c:v>
                </c:pt>
                <c:pt idx="375">
                  <c:v>381</c:v>
                </c:pt>
                <c:pt idx="376">
                  <c:v>382</c:v>
                </c:pt>
                <c:pt idx="377">
                  <c:v>383</c:v>
                </c:pt>
                <c:pt idx="378">
                  <c:v>384</c:v>
                </c:pt>
                <c:pt idx="379">
                  <c:v>385</c:v>
                </c:pt>
                <c:pt idx="380">
                  <c:v>386</c:v>
                </c:pt>
                <c:pt idx="381">
                  <c:v>387</c:v>
                </c:pt>
                <c:pt idx="382">
                  <c:v>388</c:v>
                </c:pt>
                <c:pt idx="383">
                  <c:v>389</c:v>
                </c:pt>
                <c:pt idx="384">
                  <c:v>390</c:v>
                </c:pt>
                <c:pt idx="385">
                  <c:v>391</c:v>
                </c:pt>
                <c:pt idx="386">
                  <c:v>392</c:v>
                </c:pt>
                <c:pt idx="387">
                  <c:v>393</c:v>
                </c:pt>
                <c:pt idx="388">
                  <c:v>394</c:v>
                </c:pt>
                <c:pt idx="389">
                  <c:v>395</c:v>
                </c:pt>
                <c:pt idx="390">
                  <c:v>396</c:v>
                </c:pt>
                <c:pt idx="391">
                  <c:v>397</c:v>
                </c:pt>
                <c:pt idx="392">
                  <c:v>398</c:v>
                </c:pt>
                <c:pt idx="393">
                  <c:v>399</c:v>
                </c:pt>
                <c:pt idx="394">
                  <c:v>400</c:v>
                </c:pt>
                <c:pt idx="395">
                  <c:v>401</c:v>
                </c:pt>
                <c:pt idx="396">
                  <c:v>402</c:v>
                </c:pt>
                <c:pt idx="397">
                  <c:v>403</c:v>
                </c:pt>
                <c:pt idx="398">
                  <c:v>404</c:v>
                </c:pt>
                <c:pt idx="399">
                  <c:v>405</c:v>
                </c:pt>
                <c:pt idx="400">
                  <c:v>406</c:v>
                </c:pt>
                <c:pt idx="401">
                  <c:v>407</c:v>
                </c:pt>
                <c:pt idx="402">
                  <c:v>408</c:v>
                </c:pt>
                <c:pt idx="403">
                  <c:v>409</c:v>
                </c:pt>
                <c:pt idx="404">
                  <c:v>410</c:v>
                </c:pt>
                <c:pt idx="405">
                  <c:v>411</c:v>
                </c:pt>
                <c:pt idx="406">
                  <c:v>412</c:v>
                </c:pt>
                <c:pt idx="407">
                  <c:v>413</c:v>
                </c:pt>
                <c:pt idx="408">
                  <c:v>414</c:v>
                </c:pt>
                <c:pt idx="409">
                  <c:v>415</c:v>
                </c:pt>
                <c:pt idx="410">
                  <c:v>416</c:v>
                </c:pt>
                <c:pt idx="411">
                  <c:v>417</c:v>
                </c:pt>
                <c:pt idx="412">
                  <c:v>418</c:v>
                </c:pt>
                <c:pt idx="413">
                  <c:v>419</c:v>
                </c:pt>
                <c:pt idx="414">
                  <c:v>420</c:v>
                </c:pt>
                <c:pt idx="415">
                  <c:v>421</c:v>
                </c:pt>
                <c:pt idx="416">
                  <c:v>422</c:v>
                </c:pt>
                <c:pt idx="417">
                  <c:v>423</c:v>
                </c:pt>
                <c:pt idx="418">
                  <c:v>424</c:v>
                </c:pt>
                <c:pt idx="419">
                  <c:v>425</c:v>
                </c:pt>
                <c:pt idx="420">
                  <c:v>426</c:v>
                </c:pt>
                <c:pt idx="421">
                  <c:v>427</c:v>
                </c:pt>
                <c:pt idx="422">
                  <c:v>428</c:v>
                </c:pt>
                <c:pt idx="423">
                  <c:v>429</c:v>
                </c:pt>
                <c:pt idx="424">
                  <c:v>430</c:v>
                </c:pt>
                <c:pt idx="425">
                  <c:v>431</c:v>
                </c:pt>
                <c:pt idx="426">
                  <c:v>432</c:v>
                </c:pt>
                <c:pt idx="427">
                  <c:v>433</c:v>
                </c:pt>
                <c:pt idx="428">
                  <c:v>434</c:v>
                </c:pt>
                <c:pt idx="429">
                  <c:v>435</c:v>
                </c:pt>
                <c:pt idx="430">
                  <c:v>436</c:v>
                </c:pt>
                <c:pt idx="431">
                  <c:v>437</c:v>
                </c:pt>
                <c:pt idx="432">
                  <c:v>438</c:v>
                </c:pt>
                <c:pt idx="433">
                  <c:v>439</c:v>
                </c:pt>
                <c:pt idx="434">
                  <c:v>440</c:v>
                </c:pt>
                <c:pt idx="435">
                  <c:v>441</c:v>
                </c:pt>
                <c:pt idx="436">
                  <c:v>442</c:v>
                </c:pt>
                <c:pt idx="437">
                  <c:v>443</c:v>
                </c:pt>
                <c:pt idx="438">
                  <c:v>444</c:v>
                </c:pt>
                <c:pt idx="439">
                  <c:v>445</c:v>
                </c:pt>
                <c:pt idx="440">
                  <c:v>446</c:v>
                </c:pt>
                <c:pt idx="441">
                  <c:v>447</c:v>
                </c:pt>
                <c:pt idx="442">
                  <c:v>448</c:v>
                </c:pt>
                <c:pt idx="443">
                  <c:v>449</c:v>
                </c:pt>
                <c:pt idx="444">
                  <c:v>450</c:v>
                </c:pt>
                <c:pt idx="445">
                  <c:v>451</c:v>
                </c:pt>
                <c:pt idx="446">
                  <c:v>452</c:v>
                </c:pt>
                <c:pt idx="447">
                  <c:v>453</c:v>
                </c:pt>
                <c:pt idx="448">
                  <c:v>454</c:v>
                </c:pt>
                <c:pt idx="449">
                  <c:v>455</c:v>
                </c:pt>
                <c:pt idx="450">
                  <c:v>456</c:v>
                </c:pt>
                <c:pt idx="451">
                  <c:v>457</c:v>
                </c:pt>
                <c:pt idx="452">
                  <c:v>458</c:v>
                </c:pt>
                <c:pt idx="453">
                  <c:v>459</c:v>
                </c:pt>
                <c:pt idx="454">
                  <c:v>460</c:v>
                </c:pt>
                <c:pt idx="455">
                  <c:v>461</c:v>
                </c:pt>
                <c:pt idx="456">
                  <c:v>462</c:v>
                </c:pt>
                <c:pt idx="457">
                  <c:v>463</c:v>
                </c:pt>
                <c:pt idx="458">
                  <c:v>464</c:v>
                </c:pt>
                <c:pt idx="459">
                  <c:v>465</c:v>
                </c:pt>
                <c:pt idx="460">
                  <c:v>466</c:v>
                </c:pt>
                <c:pt idx="461">
                  <c:v>467</c:v>
                </c:pt>
                <c:pt idx="462">
                  <c:v>468</c:v>
                </c:pt>
                <c:pt idx="463">
                  <c:v>469</c:v>
                </c:pt>
                <c:pt idx="464">
                  <c:v>470</c:v>
                </c:pt>
                <c:pt idx="465">
                  <c:v>471</c:v>
                </c:pt>
                <c:pt idx="466">
                  <c:v>472</c:v>
                </c:pt>
                <c:pt idx="467">
                  <c:v>473</c:v>
                </c:pt>
                <c:pt idx="468">
                  <c:v>474</c:v>
                </c:pt>
                <c:pt idx="469">
                  <c:v>475</c:v>
                </c:pt>
                <c:pt idx="470">
                  <c:v>476</c:v>
                </c:pt>
                <c:pt idx="471">
                  <c:v>477</c:v>
                </c:pt>
                <c:pt idx="472">
                  <c:v>478</c:v>
                </c:pt>
                <c:pt idx="473">
                  <c:v>479</c:v>
                </c:pt>
                <c:pt idx="474">
                  <c:v>480</c:v>
                </c:pt>
                <c:pt idx="475">
                  <c:v>481</c:v>
                </c:pt>
                <c:pt idx="476">
                  <c:v>482</c:v>
                </c:pt>
                <c:pt idx="477">
                  <c:v>483</c:v>
                </c:pt>
                <c:pt idx="478">
                  <c:v>484</c:v>
                </c:pt>
                <c:pt idx="479">
                  <c:v>485</c:v>
                </c:pt>
                <c:pt idx="480">
                  <c:v>486</c:v>
                </c:pt>
                <c:pt idx="481">
                  <c:v>487</c:v>
                </c:pt>
                <c:pt idx="482">
                  <c:v>488</c:v>
                </c:pt>
                <c:pt idx="483">
                  <c:v>489</c:v>
                </c:pt>
                <c:pt idx="484">
                  <c:v>490</c:v>
                </c:pt>
                <c:pt idx="485">
                  <c:v>491</c:v>
                </c:pt>
                <c:pt idx="486">
                  <c:v>492</c:v>
                </c:pt>
                <c:pt idx="487">
                  <c:v>493</c:v>
                </c:pt>
                <c:pt idx="488">
                  <c:v>494</c:v>
                </c:pt>
                <c:pt idx="489">
                  <c:v>495</c:v>
                </c:pt>
                <c:pt idx="490">
                  <c:v>496</c:v>
                </c:pt>
                <c:pt idx="491">
                  <c:v>497</c:v>
                </c:pt>
                <c:pt idx="492">
                  <c:v>498</c:v>
                </c:pt>
                <c:pt idx="493">
                  <c:v>499</c:v>
                </c:pt>
              </c:numCache>
            </c:numRef>
          </c:xVal>
          <c:yVal>
            <c:numRef>
              <c:f>'Part 1'!$R$7:$R$500</c:f>
              <c:numCache>
                <c:formatCode>_("$"* #,##0.00_);_("$"* \(#,##0.00\);_("$"* "-"??_);_(@_)</c:formatCode>
                <c:ptCount val="494"/>
                <c:pt idx="0">
                  <c:v>598107.06247353798</c:v>
                </c:pt>
                <c:pt idx="1">
                  <c:v>513044.99630744697</c:v>
                </c:pt>
                <c:pt idx="2">
                  <c:v>449048.98383625777</c:v>
                </c:pt>
                <c:pt idx="3">
                  <c:v>399239.74625289667</c:v>
                </c:pt>
                <c:pt idx="4">
                  <c:v>359747.8086535437</c:v>
                </c:pt>
                <c:pt idx="5">
                  <c:v>327133.56744339986</c:v>
                </c:pt>
                <c:pt idx="6">
                  <c:v>300107.33058987488</c:v>
                </c:pt>
                <c:pt idx="7">
                  <c:v>277379.34300328267</c:v>
                </c:pt>
                <c:pt idx="8">
                  <c:v>257659.80325596422</c:v>
                </c:pt>
                <c:pt idx="9">
                  <c:v>240518.875</c:v>
                </c:pt>
                <c:pt idx="10">
                  <c:v>225526.6950038622</c:v>
                </c:pt>
                <c:pt idx="11">
                  <c:v>212683.37895670036</c:v>
                </c:pt>
                <c:pt idx="12">
                  <c:v>200699.02575438662</c:v>
                </c:pt>
                <c:pt idx="13">
                  <c:v>190433.72072621007</c:v>
                </c:pt>
                <c:pt idx="14">
                  <c:v>181027.53810567665</c:v>
                </c:pt>
                <c:pt idx="15">
                  <c:v>172480.54295119739</c:v>
                </c:pt>
                <c:pt idx="16">
                  <c:v>164792.79265934389</c:v>
                </c:pt>
                <c:pt idx="17">
                  <c:v>157964.33817157551</c:v>
                </c:pt>
                <c:pt idx="18">
                  <c:v>151565.2249470758</c:v>
                </c:pt>
                <c:pt idx="19">
                  <c:v>145595.49375482777</c:v>
                </c:pt>
                <c:pt idx="20">
                  <c:v>140055.18132435984</c:v>
                </c:pt>
                <c:pt idx="21">
                  <c:v>134944.32088481236</c:v>
                </c:pt>
                <c:pt idx="22">
                  <c:v>130262.94261489394</c:v>
                </c:pt>
                <c:pt idx="23">
                  <c:v>126011.07402109606</c:v>
                </c:pt>
                <c:pt idx="24">
                  <c:v>121758.74025766974</c:v>
                </c:pt>
                <c:pt idx="25">
                  <c:v>117935.9643989636</c:v>
                </c:pt>
                <c:pt idx="26">
                  <c:v>114542.7676725155</c:v>
                </c:pt>
                <c:pt idx="27">
                  <c:v>111149.16965959652</c:v>
                </c:pt>
                <c:pt idx="28">
                  <c:v>108185.18846859543</c:v>
                </c:pt>
                <c:pt idx="29">
                  <c:v>105220.84088560844</c:v>
                </c:pt>
                <c:pt idx="30">
                  <c:v>102256.14250579334</c:v>
                </c:pt>
                <c:pt idx="31">
                  <c:v>99721.107848408472</c:v>
                </c:pt>
                <c:pt idx="32">
                  <c:v>97185.750457946997</c:v>
                </c:pt>
                <c:pt idx="33">
                  <c:v>94650.082993367178</c:v>
                </c:pt>
                <c:pt idx="34">
                  <c:v>92544.117307087377</c:v>
                </c:pt>
                <c:pt idx="35">
                  <c:v>90437.864515145586</c:v>
                </c:pt>
                <c:pt idx="36">
                  <c:v>88331.335059701669</c:v>
                </c:pt>
                <c:pt idx="37">
                  <c:v>86224.538764880039</c:v>
                </c:pt>
                <c:pt idx="38">
                  <c:v>84547.484886799764</c:v>
                </c:pt>
                <c:pt idx="39">
                  <c:v>82870.182158514988</c:v>
                </c:pt>
                <c:pt idx="40">
                  <c:v>81192.63883048456</c:v>
                </c:pt>
                <c:pt idx="41">
                  <c:v>79514.862707102773</c:v>
                </c:pt>
                <c:pt idx="42">
                  <c:v>77836.861179749802</c:v>
                </c:pt>
                <c:pt idx="43">
                  <c:v>76588.641256758885</c:v>
                </c:pt>
                <c:pt idx="44">
                  <c:v>74910.209590644372</c:v>
                </c:pt>
                <c:pt idx="45">
                  <c:v>73661.572502890907</c:v>
                </c:pt>
                <c:pt idx="46">
                  <c:v>72412.736006565348</c:v>
                </c:pt>
                <c:pt idx="47">
                  <c:v>71163.705826980746</c:v>
                </c:pt>
                <c:pt idx="48">
                  <c:v>69914.487420613659</c:v>
                </c:pt>
                <c:pt idx="49">
                  <c:v>68665.085992451757</c:v>
                </c:pt>
                <c:pt idx="50">
                  <c:v>67415.506511928412</c:v>
                </c:pt>
                <c:pt idx="51">
                  <c:v>66595.753727582021</c:v>
                </c:pt>
                <c:pt idx="52">
                  <c:v>65345.832180562895</c:v>
                </c:pt>
                <c:pt idx="53">
                  <c:v>64525.746217096523</c:v>
                </c:pt>
                <c:pt idx="54">
                  <c:v>63275.5</c:v>
                </c:pt>
                <c:pt idx="55">
                  <c:v>62455.097519338131</c:v>
                </c:pt>
                <c:pt idx="56">
                  <c:v>61634.542602296533</c:v>
                </c:pt>
                <c:pt idx="57">
                  <c:v>60813.83892234091</c:v>
                </c:pt>
                <c:pt idx="58">
                  <c:v>59992.990007724446</c:v>
                </c:pt>
                <c:pt idx="59">
                  <c:v>59171.9992493994</c:v>
                </c:pt>
                <c:pt idx="60">
                  <c:v>58350.869908382847</c:v>
                </c:pt>
                <c:pt idx="61">
                  <c:v>57529.605122622102</c:v>
                </c:pt>
                <c:pt idx="62">
                  <c:v>56708.2079134007</c:v>
                </c:pt>
                <c:pt idx="63">
                  <c:v>55886.681191321812</c:v>
                </c:pt>
                <c:pt idx="64">
                  <c:v>55495.027761902951</c:v>
                </c:pt>
                <c:pt idx="65">
                  <c:v>54673.250330812109</c:v>
                </c:pt>
                <c:pt idx="66">
                  <c:v>53851.351508773245</c:v>
                </c:pt>
                <c:pt idx="67">
                  <c:v>53459.333816166145</c:v>
                </c:pt>
                <c:pt idx="68">
                  <c:v>52637.199687343651</c:v>
                </c:pt>
                <c:pt idx="69">
                  <c:v>52244.951474687266</c:v>
                </c:pt>
                <c:pt idx="70">
                  <c:v>51422.591452420122</c:v>
                </c:pt>
                <c:pt idx="71">
                  <c:v>51030.12182019496</c:v>
                </c:pt>
                <c:pt idx="72">
                  <c:v>50207.544706473062</c:v>
                </c:pt>
                <c:pt idx="73">
                  <c:v>49814.862171708774</c:v>
                </c:pt>
                <c:pt idx="74">
                  <c:v>49422.076211353313</c:v>
                </c:pt>
                <c:pt idx="75">
                  <c:v>48599.188758690012</c:v>
                </c:pt>
                <c:pt idx="76">
                  <c:v>48206.201687512526</c:v>
                </c:pt>
                <c:pt idx="77">
                  <c:v>47813.116814656605</c:v>
                </c:pt>
                <c:pt idx="78">
                  <c:v>47419.935902394827</c:v>
                </c:pt>
                <c:pt idx="79">
                  <c:v>47026.660660703572</c:v>
                </c:pt>
                <c:pt idx="80">
                  <c:v>46203.292749410197</c:v>
                </c:pt>
                <c:pt idx="81">
                  <c:v>45809.833780228262</c:v>
                </c:pt>
                <c:pt idx="82">
                  <c:v>45416.285318687747</c:v>
                </c:pt>
                <c:pt idx="83">
                  <c:v>45022.648885966766</c:v>
                </c:pt>
                <c:pt idx="84">
                  <c:v>44628.925960631073</c:v>
                </c:pt>
                <c:pt idx="85">
                  <c:v>44235.117980286675</c:v>
                </c:pt>
                <c:pt idx="86">
                  <c:v>43841.226343151007</c:v>
                </c:pt>
                <c:pt idx="87">
                  <c:v>43447.252409547466</c:v>
                </c:pt>
                <c:pt idx="88">
                  <c:v>43053.197503327785</c:v>
                </c:pt>
                <c:pt idx="89">
                  <c:v>42659.062913226531</c:v>
                </c:pt>
                <c:pt idx="90">
                  <c:v>42264.849894151543</c:v>
                </c:pt>
                <c:pt idx="91">
                  <c:v>41870.559668414098</c:v>
                </c:pt>
                <c:pt idx="92">
                  <c:v>41906.193426902122</c:v>
                </c:pt>
                <c:pt idx="93">
                  <c:v>41511.752330199648</c:v>
                </c:pt>
                <c:pt idx="94">
                  <c:v>41117.237509655562</c:v>
                </c:pt>
                <c:pt idx="95">
                  <c:v>40722.650068404284</c:v>
                </c:pt>
                <c:pt idx="96">
                  <c:v>40327.991082341192</c:v>
                </c:pt>
                <c:pt idx="97">
                  <c:v>39933.261601055034</c:v>
                </c:pt>
                <c:pt idx="98">
                  <c:v>39968.462648719724</c:v>
                </c:pt>
                <c:pt idx="99">
                  <c:v>39573.595224947661</c:v>
                </c:pt>
                <c:pt idx="100">
                  <c:v>39178.660305606536</c:v>
                </c:pt>
                <c:pt idx="101">
                  <c:v>38783.658843601515</c:v>
                </c:pt>
                <c:pt idx="102">
                  <c:v>38818.59176962472</c:v>
                </c:pt>
                <c:pt idx="103">
                  <c:v>38423.459992873359</c:v>
                </c:pt>
                <c:pt idx="104">
                  <c:v>38028.264401738488</c:v>
                </c:pt>
                <c:pt idx="105">
                  <c:v>38063.005864465478</c:v>
                </c:pt>
                <c:pt idx="106">
                  <c:v>37667.68522978788</c:v>
                </c:pt>
                <c:pt idx="107">
                  <c:v>37272.303327535839</c:v>
                </c:pt>
                <c:pt idx="108">
                  <c:v>37306.860969220295</c:v>
                </c:pt>
                <c:pt idx="109">
                  <c:v>36911.358948594279</c:v>
                </c:pt>
                <c:pt idx="110">
                  <c:v>36515.798042192131</c:v>
                </c:pt>
                <c:pt idx="111">
                  <c:v>36550.179009848012</c:v>
                </c:pt>
                <c:pt idx="112">
                  <c:v>36154.502595194397</c:v>
                </c:pt>
                <c:pt idx="113">
                  <c:v>36188.769526141637</c:v>
                </c:pt>
                <c:pt idx="114">
                  <c:v>35792.980515339463</c:v>
                </c:pt>
                <c:pt idx="115">
                  <c:v>35397.136260621119</c:v>
                </c:pt>
                <c:pt idx="116">
                  <c:v>35431.237445431114</c:v>
                </c:pt>
                <c:pt idx="117">
                  <c:v>35035.284739237177</c:v>
                </c:pt>
                <c:pt idx="118">
                  <c:v>35069.278797927174</c:v>
                </c:pt>
                <c:pt idx="119">
                  <c:v>34673.220264191645</c:v>
                </c:pt>
                <c:pt idx="120">
                  <c:v>34707.109767892623</c:v>
                </c:pt>
                <c:pt idx="121">
                  <c:v>34310.947926419278</c:v>
                </c:pt>
                <c:pt idx="122">
                  <c:v>34344.735345030997</c:v>
                </c:pt>
                <c:pt idx="123">
                  <c:v>33948.47261718841</c:v>
                </c:pt>
                <c:pt idx="124">
                  <c:v>33982.160324872944</c:v>
                </c:pt>
                <c:pt idx="125">
                  <c:v>33585.799038895224</c:v>
                </c:pt>
                <c:pt idx="126">
                  <c:v>33619.389319193047</c:v>
                </c:pt>
                <c:pt idx="127">
                  <c:v>33222.931715119092</c:v>
                </c:pt>
                <c:pt idx="128">
                  <c:v>33256.426765718985</c:v>
                </c:pt>
                <c:pt idx="129">
                  <c:v>32859.875</c:v>
                </c:pt>
                <c:pt idx="130">
                  <c:v>32893.276937190865</c:v>
                </c:pt>
                <c:pt idx="131">
                  <c:v>32496.633086992941</c:v>
                </c:pt>
                <c:pt idx="132">
                  <c:v>32529.943949823199</c:v>
                </c:pt>
                <c:pt idx="133">
                  <c:v>32133.210017049263</c:v>
                </c:pt>
                <c:pt idx="134">
                  <c:v>32166.431771216881</c:v>
                </c:pt>
                <c:pt idx="135">
                  <c:v>32199.609686270076</c:v>
                </c:pt>
                <c:pt idx="136">
                  <c:v>31802.744227764295</c:v>
                </c:pt>
                <c:pt idx="137">
                  <c:v>31835.835853072826</c:v>
                </c:pt>
                <c:pt idx="138">
                  <c:v>31438.885011586677</c:v>
                </c:pt>
                <c:pt idx="139">
                  <c:v>31471.892144908306</c:v>
                </c:pt>
                <c:pt idx="140">
                  <c:v>31504.857687039275</c:v>
                </c:pt>
                <c:pt idx="141">
                  <c:v>31107.782064562169</c:v>
                </c:pt>
                <c:pt idx="142">
                  <c:v>31140.665696816926</c:v>
                </c:pt>
                <c:pt idx="143">
                  <c:v>30743.508996071843</c:v>
                </c:pt>
                <c:pt idx="144">
                  <c:v>30776.312367689425</c:v>
                </c:pt>
                <c:pt idx="145">
                  <c:v>30809.076210287236</c:v>
                </c:pt>
                <c:pt idx="146">
                  <c:v>30411.800915893997</c:v>
                </c:pt>
                <c:pt idx="147">
                  <c:v>30444.486870101045</c:v>
                </c:pt>
                <c:pt idx="148">
                  <c:v>30477.134452209375</c:v>
                </c:pt>
                <c:pt idx="149">
                  <c:v>30079.744035372358</c:v>
                </c:pt>
                <c:pt idx="150">
                  <c:v>30112.315986734346</c:v>
                </c:pt>
                <c:pt idx="151">
                  <c:v>30144.850667565275</c:v>
                </c:pt>
                <c:pt idx="152">
                  <c:v>29747.348433391428</c:v>
                </c:pt>
                <c:pt idx="153">
                  <c:v>29779.809634122434</c:v>
                </c:pt>
                <c:pt idx="154">
                  <c:v>29812.234614174769</c:v>
                </c:pt>
                <c:pt idx="155">
                  <c:v>29414.623712591685</c:v>
                </c:pt>
                <c:pt idx="156">
                  <c:v>29446.977263159872</c:v>
                </c:pt>
                <c:pt idx="157">
                  <c:v>29479.295594522835</c:v>
                </c:pt>
                <c:pt idx="158">
                  <c:v>29081.579030291174</c:v>
                </c:pt>
                <c:pt idx="159">
                  <c:v>29113.827889149827</c:v>
                </c:pt>
                <c:pt idx="160">
                  <c:v>29146.042484962392</c:v>
                </c:pt>
                <c:pt idx="161">
                  <c:v>28748.223126872657</c:v>
                </c:pt>
                <c:pt idx="162">
                  <c:v>28780.370119403342</c:v>
                </c:pt>
                <c:pt idx="163">
                  <c:v>28812.48376255223</c:v>
                </c:pt>
                <c:pt idx="164">
                  <c:v>28844.56435188578</c:v>
                </c:pt>
                <c:pt idx="165">
                  <c:v>28446.612178630177</c:v>
                </c:pt>
                <c:pt idx="166">
                  <c:v>28478.627529760088</c:v>
                </c:pt>
                <c:pt idx="167">
                  <c:v>28510.610688085009</c:v>
                </c:pt>
                <c:pt idx="168">
                  <c:v>28112.561932333443</c:v>
                </c:pt>
                <c:pt idx="169">
                  <c:v>28144.481537234849</c:v>
                </c:pt>
                <c:pt idx="170">
                  <c:v>28176.369773599537</c:v>
                </c:pt>
                <c:pt idx="171">
                  <c:v>28208.226908396475</c:v>
                </c:pt>
                <c:pt idx="172">
                  <c:v>27810.053204829146</c:v>
                </c:pt>
                <c:pt idx="173">
                  <c:v>27841.848922409485</c:v>
                </c:pt>
                <c:pt idx="174">
                  <c:v>27873.614317029973</c:v>
                </c:pt>
                <c:pt idx="175">
                  <c:v>27905.349641033907</c:v>
                </c:pt>
                <c:pt idx="176">
                  <c:v>27507.055143283938</c:v>
                </c:pt>
                <c:pt idx="177">
                  <c:v>27538.731069228921</c:v>
                </c:pt>
                <c:pt idx="178">
                  <c:v>27570.377660969109</c:v>
                </c:pt>
                <c:pt idx="179">
                  <c:v>27601.995157319776</c:v>
                </c:pt>
                <c:pt idx="180">
                  <c:v>27203.583793873277</c:v>
                </c:pt>
                <c:pt idx="181">
                  <c:v>27235.143803059607</c:v>
                </c:pt>
                <c:pt idx="182">
                  <c:v>27266.675414205529</c:v>
                </c:pt>
                <c:pt idx="183">
                  <c:v>27298.178853592242</c:v>
                </c:pt>
                <c:pt idx="184">
                  <c:v>26899.654344511742</c:v>
                </c:pt>
                <c:pt idx="185">
                  <c:v>26931.102107321789</c:v>
                </c:pt>
                <c:pt idx="186">
                  <c:v>26962.522359499621</c:v>
                </c:pt>
                <c:pt idx="187">
                  <c:v>26993.915315694383</c:v>
                </c:pt>
                <c:pt idx="188">
                  <c:v>26595.281187778353</c:v>
                </c:pt>
                <c:pt idx="189">
                  <c:v>26626.620184896987</c:v>
                </c:pt>
                <c:pt idx="190">
                  <c:v>26657.932513517786</c:v>
                </c:pt>
                <c:pt idx="191">
                  <c:v>26689.218377478064</c:v>
                </c:pt>
                <c:pt idx="192">
                  <c:v>26720.477978031617</c:v>
                </c:pt>
                <c:pt idx="193">
                  <c:v>26321.711513894323</c:v>
                </c:pt>
                <c:pt idx="194">
                  <c:v>26352.919181288744</c:v>
                </c:pt>
                <c:pt idx="195">
                  <c:v>26384.101173987703</c:v>
                </c:pt>
                <c:pt idx="196">
                  <c:v>26415.257683356867</c:v>
                </c:pt>
                <c:pt idx="197">
                  <c:v>26446.388898396421</c:v>
                </c:pt>
                <c:pt idx="198">
                  <c:v>26047.495005781799</c:v>
                </c:pt>
                <c:pt idx="199">
                  <c:v>26078.576189903531</c:v>
                </c:pt>
                <c:pt idx="200">
                  <c:v>26109.632632906189</c:v>
                </c:pt>
                <c:pt idx="201">
                  <c:v>26140.664514726508</c:v>
                </c:pt>
                <c:pt idx="202">
                  <c:v>26171.672013130683</c:v>
                </c:pt>
                <c:pt idx="203">
                  <c:v>25772.655303750827</c:v>
                </c:pt>
                <c:pt idx="204">
                  <c:v>25803.614560120684</c:v>
                </c:pt>
                <c:pt idx="205">
                  <c:v>25834.549953710561</c:v>
                </c:pt>
                <c:pt idx="206">
                  <c:v>25865.461653961502</c:v>
                </c:pt>
                <c:pt idx="207">
                  <c:v>25896.349828318776</c:v>
                </c:pt>
                <c:pt idx="208">
                  <c:v>25497.214642264589</c:v>
                </c:pt>
                <c:pt idx="209">
                  <c:v>25528.056259350204</c:v>
                </c:pt>
                <c:pt idx="210">
                  <c:v>25558.874841227313</c:v>
                </c:pt>
                <c:pt idx="211">
                  <c:v>25589.670547678776</c:v>
                </c:pt>
                <c:pt idx="212">
                  <c:v>25620.443536648741</c:v>
                </c:pt>
                <c:pt idx="213">
                  <c:v>25651.19396427213</c:v>
                </c:pt>
                <c:pt idx="214">
                  <c:v>25251.921984903522</c:v>
                </c:pt>
                <c:pt idx="215">
                  <c:v>25282.627751145435</c:v>
                </c:pt>
                <c:pt idx="216">
                  <c:v>25313.31141387605</c:v>
                </c:pt>
                <c:pt idx="217">
                  <c:v>25343.973122276377</c:v>
                </c:pt>
                <c:pt idx="218">
                  <c:v>25374.613023856833</c:v>
                </c:pt>
                <c:pt idx="219">
                  <c:v>25405.231264483344</c:v>
                </c:pt>
                <c:pt idx="220">
                  <c:v>25005.827988402893</c:v>
                </c:pt>
                <c:pt idx="221">
                  <c:v>25036.403338268545</c:v>
                </c:pt>
                <c:pt idx="222">
                  <c:v>25066.957455164036</c:v>
                </c:pt>
                <c:pt idx="223">
                  <c:v>25097.49047862778</c:v>
                </c:pt>
                <c:pt idx="224">
                  <c:v>25128.002546676522</c:v>
                </c:pt>
                <c:pt idx="225">
                  <c:v>25158.493795828432</c:v>
                </c:pt>
                <c:pt idx="226">
                  <c:v>24758.964361125785</c:v>
                </c:pt>
                <c:pt idx="227">
                  <c:v>24789.414376157238</c:v>
                </c:pt>
                <c:pt idx="228">
                  <c:v>24819.843973079587</c:v>
                </c:pt>
                <c:pt idx="229">
                  <c:v>24850.25328263922</c:v>
                </c:pt>
                <c:pt idx="230">
                  <c:v>24880.642434193054</c:v>
                </c:pt>
                <c:pt idx="231">
                  <c:v>24911.01155572915</c:v>
                </c:pt>
                <c:pt idx="232">
                  <c:v>24941.360773886896</c:v>
                </c:pt>
                <c:pt idx="233">
                  <c:v>24541.69021397681</c:v>
                </c:pt>
                <c:pt idx="234">
                  <c:v>24572</c:v>
                </c:pt>
                <c:pt idx="235">
                  <c:v>24602.290254667223</c:v>
                </c:pt>
                <c:pt idx="236">
                  <c:v>24632.561099417617</c:v>
                </c:pt>
                <c:pt idx="237">
                  <c:v>24662.812654437075</c:v>
                </c:pt>
                <c:pt idx="238">
                  <c:v>24693.045038676253</c:v>
                </c:pt>
                <c:pt idx="239">
                  <c:v>24723.258369868301</c:v>
                </c:pt>
                <c:pt idx="240">
                  <c:v>24323.452764546233</c:v>
                </c:pt>
                <c:pt idx="241">
                  <c:v>24353.628338059963</c:v>
                </c:pt>
                <c:pt idx="242">
                  <c:v>24383.785204593074</c:v>
                </c:pt>
                <c:pt idx="243">
                  <c:v>24413.923477179258</c:v>
                </c:pt>
                <c:pt idx="244">
                  <c:v>24444.043267718458</c:v>
                </c:pt>
                <c:pt idx="245">
                  <c:v>24474.144686992735</c:v>
                </c:pt>
                <c:pt idx="246">
                  <c:v>24504.227844681816</c:v>
                </c:pt>
                <c:pt idx="247">
                  <c:v>24104.292849378435</c:v>
                </c:pt>
                <c:pt idx="248">
                  <c:v>24134.33980860329</c:v>
                </c:pt>
                <c:pt idx="249">
                  <c:v>24164.368828819868</c:v>
                </c:pt>
                <c:pt idx="250">
                  <c:v>24194.3800154489</c:v>
                </c:pt>
                <c:pt idx="251">
                  <c:v>24224.373472882617</c:v>
                </c:pt>
                <c:pt idx="252">
                  <c:v>24254.349304498741</c:v>
                </c:pt>
                <c:pt idx="253">
                  <c:v>24284.307612674227</c:v>
                </c:pt>
                <c:pt idx="254">
                  <c:v>24314.248498798799</c:v>
                </c:pt>
                <c:pt idx="255">
                  <c:v>23914.172063288195</c:v>
                </c:pt>
                <c:pt idx="256">
                  <c:v>23944.078405597247</c:v>
                </c:pt>
                <c:pt idx="257">
                  <c:v>23973.967624232664</c:v>
                </c:pt>
                <c:pt idx="258">
                  <c:v>24003.839816765681</c:v>
                </c:pt>
                <c:pt idx="259">
                  <c:v>24033.695079844434</c:v>
                </c:pt>
                <c:pt idx="260">
                  <c:v>24063.533509206125</c:v>
                </c:pt>
                <c:pt idx="261">
                  <c:v>24093.355199689024</c:v>
                </c:pt>
                <c:pt idx="262">
                  <c:v>24123.160245244209</c:v>
                </c:pt>
                <c:pt idx="263">
                  <c:v>23722.948738947176</c:v>
                </c:pt>
                <c:pt idx="264">
                  <c:v>23752.720773009198</c:v>
                </c:pt>
                <c:pt idx="265">
                  <c:v>23782.476438788523</c:v>
                </c:pt>
                <c:pt idx="266">
                  <c:v>23812.215826801395</c:v>
                </c:pt>
                <c:pt idx="267">
                  <c:v>23841.939026732849</c:v>
                </c:pt>
                <c:pt idx="268">
                  <c:v>23871.64612744738</c:v>
                </c:pt>
                <c:pt idx="269">
                  <c:v>23901.337216999425</c:v>
                </c:pt>
                <c:pt idx="270">
                  <c:v>23931.012382643621</c:v>
                </c:pt>
                <c:pt idx="271">
                  <c:v>23960.671710844996</c:v>
                </c:pt>
                <c:pt idx="272">
                  <c:v>23560.315287288882</c:v>
                </c:pt>
                <c:pt idx="273">
                  <c:v>23589.943196890763</c:v>
                </c:pt>
                <c:pt idx="274">
                  <c:v>23619.555523805895</c:v>
                </c:pt>
                <c:pt idx="275">
                  <c:v>23649.152351438828</c:v>
                </c:pt>
                <c:pt idx="276">
                  <c:v>23678.733762452728</c:v>
                </c:pt>
                <c:pt idx="277">
                  <c:v>23708.299838778577</c:v>
                </c:pt>
                <c:pt idx="278">
                  <c:v>23737.850661624216</c:v>
                </c:pt>
                <c:pt idx="279">
                  <c:v>23767.386311483257</c:v>
                </c:pt>
                <c:pt idx="280">
                  <c:v>23796.906868143844</c:v>
                </c:pt>
                <c:pt idx="281">
                  <c:v>23826.412410697274</c:v>
                </c:pt>
                <c:pt idx="282">
                  <c:v>23425.903017546498</c:v>
                </c:pt>
                <c:pt idx="283">
                  <c:v>23455.378766414458</c:v>
                </c:pt>
                <c:pt idx="284">
                  <c:v>23484.839734352347</c:v>
                </c:pt>
                <c:pt idx="285">
                  <c:v>23514.28599774768</c:v>
                </c:pt>
                <c:pt idx="286">
                  <c:v>23543.717632332286</c:v>
                </c:pt>
                <c:pt idx="287">
                  <c:v>23573.134713190168</c:v>
                </c:pt>
                <c:pt idx="288">
                  <c:v>23602.537314765199</c:v>
                </c:pt>
                <c:pt idx="289">
                  <c:v>23631.925510868776</c:v>
                </c:pt>
                <c:pt idx="290">
                  <c:v>23661.299374687303</c:v>
                </c:pt>
                <c:pt idx="291">
                  <c:v>23690.658978789572</c:v>
                </c:pt>
                <c:pt idx="292">
                  <c:v>23290.004395134034</c:v>
                </c:pt>
                <c:pt idx="293">
                  <c:v>23319.335695075966</c:v>
                </c:pt>
                <c:pt idx="294">
                  <c:v>23348.652949374526</c:v>
                </c:pt>
                <c:pt idx="295">
                  <c:v>23377.956228199702</c:v>
                </c:pt>
                <c:pt idx="296">
                  <c:v>23407.245601139155</c:v>
                </c:pt>
                <c:pt idx="297">
                  <c:v>23436.521137204953</c:v>
                </c:pt>
                <c:pt idx="298">
                  <c:v>23465.782904840242</c:v>
                </c:pt>
                <c:pt idx="299">
                  <c:v>23495.030971925757</c:v>
                </c:pt>
                <c:pt idx="300">
                  <c:v>23524.265405786296</c:v>
                </c:pt>
                <c:pt idx="301">
                  <c:v>23553.486273197064</c:v>
                </c:pt>
                <c:pt idx="302">
                  <c:v>23582.693640389931</c:v>
                </c:pt>
                <c:pt idx="303">
                  <c:v>23181.887573059601</c:v>
                </c:pt>
                <c:pt idx="304">
                  <c:v>23211.068136369697</c:v>
                </c:pt>
                <c:pt idx="305">
                  <c:v>23240.235394958752</c:v>
                </c:pt>
                <c:pt idx="306">
                  <c:v>23269.389412946119</c:v>
                </c:pt>
                <c:pt idx="307">
                  <c:v>23298.530253937774</c:v>
                </c:pt>
                <c:pt idx="308">
                  <c:v>23327.657981032047</c:v>
                </c:pt>
                <c:pt idx="309">
                  <c:v>23356.77265682532</c:v>
                </c:pt>
                <c:pt idx="310">
                  <c:v>23385.874343417552</c:v>
                </c:pt>
                <c:pt idx="311">
                  <c:v>23414.963102417794</c:v>
                </c:pt>
                <c:pt idx="312">
                  <c:v>23444.038994949602</c:v>
                </c:pt>
                <c:pt idx="313">
                  <c:v>23473.10208165638</c:v>
                </c:pt>
                <c:pt idx="314">
                  <c:v>23502.152422706633</c:v>
                </c:pt>
                <c:pt idx="315">
                  <c:v>23101.190077799169</c:v>
                </c:pt>
                <c:pt idx="316">
                  <c:v>23130.215106168216</c:v>
                </c:pt>
                <c:pt idx="317">
                  <c:v>23159.227566588459</c:v>
                </c:pt>
                <c:pt idx="318">
                  <c:v>23188.227517380012</c:v>
                </c:pt>
                <c:pt idx="319">
                  <c:v>23217.215016413353</c:v>
                </c:pt>
                <c:pt idx="320">
                  <c:v>23246.190121114127</c:v>
                </c:pt>
                <c:pt idx="321">
                  <c:v>23275.152888467936</c:v>
                </c:pt>
                <c:pt idx="322">
                  <c:v>23304.103375025057</c:v>
                </c:pt>
                <c:pt idx="323">
                  <c:v>23333.041636905047</c:v>
                </c:pt>
                <c:pt idx="324">
                  <c:v>23361.967729801359</c:v>
                </c:pt>
                <c:pt idx="325">
                  <c:v>23390.881708985846</c:v>
                </c:pt>
                <c:pt idx="326">
                  <c:v>23419.783629313206</c:v>
                </c:pt>
                <c:pt idx="327">
                  <c:v>23448.673545225389</c:v>
                </c:pt>
                <c:pt idx="328">
                  <c:v>23047.551510755915</c:v>
                </c:pt>
                <c:pt idx="329">
                  <c:v>23076.417579534183</c:v>
                </c:pt>
                <c:pt idx="330">
                  <c:v>23105.271804789656</c:v>
                </c:pt>
                <c:pt idx="331">
                  <c:v>23134.114239356029</c:v>
                </c:pt>
                <c:pt idx="332">
                  <c:v>23162.944935675372</c:v>
                </c:pt>
                <c:pt idx="333">
                  <c:v>23191.763945802122</c:v>
                </c:pt>
                <c:pt idx="334">
                  <c:v>23220.571321407137</c:v>
                </c:pt>
                <c:pt idx="335">
                  <c:v>23249.367113781616</c:v>
                </c:pt>
                <c:pt idx="336">
                  <c:v>23278.151373840996</c:v>
                </c:pt>
                <c:pt idx="337">
                  <c:v>23306.924152128791</c:v>
                </c:pt>
                <c:pt idx="338">
                  <c:v>23335.685498820392</c:v>
                </c:pt>
                <c:pt idx="339">
                  <c:v>23364.435463726812</c:v>
                </c:pt>
                <c:pt idx="340">
                  <c:v>23393.174096298364</c:v>
                </c:pt>
                <c:pt idx="341">
                  <c:v>23421.901445628326</c:v>
                </c:pt>
                <c:pt idx="342">
                  <c:v>23020.617560456536</c:v>
                </c:pt>
                <c:pt idx="343">
                  <c:v>23049.322489172919</c:v>
                </c:pt>
                <c:pt idx="344">
                  <c:v>23078.01627982104</c:v>
                </c:pt>
                <c:pt idx="345">
                  <c:v>23106.698980101519</c:v>
                </c:pt>
                <c:pt idx="346">
                  <c:v>23135.370637375483</c:v>
                </c:pt>
                <c:pt idx="347">
                  <c:v>23164.03129866792</c:v>
                </c:pt>
                <c:pt idx="348">
                  <c:v>23192.681010671004</c:v>
                </c:pt>
                <c:pt idx="349">
                  <c:v>23221.319819747408</c:v>
                </c:pt>
                <c:pt idx="350">
                  <c:v>23249.947771933534</c:v>
                </c:pt>
                <c:pt idx="351">
                  <c:v>23278.564912942711</c:v>
                </c:pt>
                <c:pt idx="352">
                  <c:v>23307.171288168378</c:v>
                </c:pt>
                <c:pt idx="353">
                  <c:v>23335.766942687202</c:v>
                </c:pt>
                <c:pt idx="354">
                  <c:v>23364.35192126215</c:v>
                </c:pt>
                <c:pt idx="355">
                  <c:v>23392.926268345567</c:v>
                </c:pt>
                <c:pt idx="356">
                  <c:v>23421.49002808216</c:v>
                </c:pt>
                <c:pt idx="357">
                  <c:v>23020.043244311979</c:v>
                </c:pt>
                <c:pt idx="358">
                  <c:v>23048.585960573349</c:v>
                </c:pt>
                <c:pt idx="359">
                  <c:v>23077.118220105778</c:v>
                </c:pt>
                <c:pt idx="360">
                  <c:v>23105.640065852811</c:v>
                </c:pt>
                <c:pt idx="361">
                  <c:v>23134.151540464864</c:v>
                </c:pt>
                <c:pt idx="362">
                  <c:v>23162.652686302015</c:v>
                </c:pt>
                <c:pt idx="363">
                  <c:v>23191.14354543676</c:v>
                </c:pt>
                <c:pt idx="364">
                  <c:v>23219.624159656752</c:v>
                </c:pt>
                <c:pt idx="365">
                  <c:v>23248.094570467478</c:v>
                </c:pt>
                <c:pt idx="366">
                  <c:v>23276.55481909493</c:v>
                </c:pt>
                <c:pt idx="367">
                  <c:v>23305.004946488225</c:v>
                </c:pt>
                <c:pt idx="368">
                  <c:v>23333.444993322202</c:v>
                </c:pt>
                <c:pt idx="369">
                  <c:v>23361.875</c:v>
                </c:pt>
                <c:pt idx="370">
                  <c:v>23390.295006655575</c:v>
                </c:pt>
                <c:pt idx="371">
                  <c:v>23418.705053156216</c:v>
                </c:pt>
                <c:pt idx="372">
                  <c:v>23447.105179105012</c:v>
                </c:pt>
                <c:pt idx="373">
                  <c:v>23045.495423843291</c:v>
                </c:pt>
                <c:pt idx="374">
                  <c:v>23073.875826453062</c:v>
                </c:pt>
                <c:pt idx="375">
                  <c:v>23102.246425759367</c:v>
                </c:pt>
                <c:pt idx="376">
                  <c:v>23130.607260332668</c:v>
                </c:pt>
                <c:pt idx="377">
                  <c:v>23158.958368491159</c:v>
                </c:pt>
                <c:pt idx="378">
                  <c:v>23187.299788303084</c:v>
                </c:pt>
                <c:pt idx="379">
                  <c:v>23215.631557588997</c:v>
                </c:pt>
                <c:pt idx="380">
                  <c:v>23243.953713924038</c:v>
                </c:pt>
                <c:pt idx="381">
                  <c:v>23272.266294640132</c:v>
                </c:pt>
                <c:pt idx="382">
                  <c:v>23300.569336828197</c:v>
                </c:pt>
                <c:pt idx="383">
                  <c:v>23328.862877340314</c:v>
                </c:pt>
                <c:pt idx="384">
                  <c:v>23357.146952791882</c:v>
                </c:pt>
                <c:pt idx="385">
                  <c:v>23385.421599563739</c:v>
                </c:pt>
                <c:pt idx="386">
                  <c:v>23413.686853804247</c:v>
                </c:pt>
                <c:pt idx="387">
                  <c:v>23441.942751431379</c:v>
                </c:pt>
                <c:pt idx="388">
                  <c:v>23470.189328134773</c:v>
                </c:pt>
                <c:pt idx="389">
                  <c:v>23498.426619377744</c:v>
                </c:pt>
                <c:pt idx="390">
                  <c:v>23526.654660399312</c:v>
                </c:pt>
                <c:pt idx="391">
                  <c:v>23124.873486216144</c:v>
                </c:pt>
                <c:pt idx="392">
                  <c:v>23153.08313162456</c:v>
                </c:pt>
                <c:pt idx="393">
                  <c:v>23181.283631202434</c:v>
                </c:pt>
                <c:pt idx="394">
                  <c:v>23209.475019311125</c:v>
                </c:pt>
                <c:pt idx="395">
                  <c:v>23237.657330097376</c:v>
                </c:pt>
                <c:pt idx="396">
                  <c:v>23265.830597495151</c:v>
                </c:pt>
                <c:pt idx="397">
                  <c:v>23293.994855227545</c:v>
                </c:pt>
                <c:pt idx="398">
                  <c:v>23322.15013680857</c:v>
                </c:pt>
                <c:pt idx="399">
                  <c:v>23350.296475544961</c:v>
                </c:pt>
                <c:pt idx="400">
                  <c:v>23378.433904538004</c:v>
                </c:pt>
                <c:pt idx="401">
                  <c:v>23406.562456685268</c:v>
                </c:pt>
                <c:pt idx="402">
                  <c:v>23434.682164682381</c:v>
                </c:pt>
                <c:pt idx="403">
                  <c:v>23462.79306102476</c:v>
                </c:pt>
                <c:pt idx="404">
                  <c:v>23490.895178009298</c:v>
                </c:pt>
                <c:pt idx="405">
                  <c:v>23518.98854773608</c:v>
                </c:pt>
                <c:pt idx="406">
                  <c:v>23547.073202110063</c:v>
                </c:pt>
                <c:pt idx="407">
                  <c:v>23575.149172842714</c:v>
                </c:pt>
                <c:pt idx="408">
                  <c:v>23603.216491453662</c:v>
                </c:pt>
                <c:pt idx="409">
                  <c:v>23631.275189272314</c:v>
                </c:pt>
                <c:pt idx="410">
                  <c:v>23659.325297439449</c:v>
                </c:pt>
                <c:pt idx="411">
                  <c:v>23257.36684690883</c:v>
                </c:pt>
                <c:pt idx="412">
                  <c:v>23285.399868448745</c:v>
                </c:pt>
                <c:pt idx="413">
                  <c:v>23313.424392643577</c:v>
                </c:pt>
                <c:pt idx="414">
                  <c:v>23341.44044989533</c:v>
                </c:pt>
                <c:pt idx="415">
                  <c:v>23369.448070425147</c:v>
                </c:pt>
                <c:pt idx="416">
                  <c:v>23397.447284274826</c:v>
                </c:pt>
                <c:pt idx="417">
                  <c:v>23425.438121308289</c:v>
                </c:pt>
                <c:pt idx="418">
                  <c:v>23453.420611213067</c:v>
                </c:pt>
                <c:pt idx="419">
                  <c:v>23481.394783501742</c:v>
                </c:pt>
                <c:pt idx="420">
                  <c:v>23509.360667513403</c:v>
                </c:pt>
                <c:pt idx="421">
                  <c:v>23537.318292415053</c:v>
                </c:pt>
                <c:pt idx="422">
                  <c:v>23565.267687203035</c:v>
                </c:pt>
                <c:pt idx="423">
                  <c:v>23593.208880704424</c:v>
                </c:pt>
                <c:pt idx="424">
                  <c:v>23621.141901578379</c:v>
                </c:pt>
                <c:pt idx="425">
                  <c:v>23649.06677831756</c:v>
                </c:pt>
                <c:pt idx="426">
                  <c:v>23676.983539249435</c:v>
                </c:pt>
                <c:pt idx="427">
                  <c:v>23704.892212537634</c:v>
                </c:pt>
                <c:pt idx="428">
                  <c:v>23732.792826183293</c:v>
                </c:pt>
                <c:pt idx="429">
                  <c:v>23760.685408026315</c:v>
                </c:pt>
                <c:pt idx="430">
                  <c:v>23788.569985746719</c:v>
                </c:pt>
                <c:pt idx="431">
                  <c:v>23816.446586865881</c:v>
                </c:pt>
                <c:pt idx="432">
                  <c:v>23844.315238747833</c:v>
                </c:pt>
                <c:pt idx="433">
                  <c:v>23442.175968600506</c:v>
                </c:pt>
                <c:pt idx="434">
                  <c:v>23470.028803476969</c:v>
                </c:pt>
                <c:pt idx="435">
                  <c:v>23497.873770276681</c:v>
                </c:pt>
                <c:pt idx="436">
                  <c:v>23525.710895746684</c:v>
                </c:pt>
                <c:pt idx="437">
                  <c:v>23553.540206482823</c:v>
                </c:pt>
                <c:pt idx="438">
                  <c:v>23581.361728930948</c:v>
                </c:pt>
                <c:pt idx="439">
                  <c:v>23609.175489388072</c:v>
                </c:pt>
                <c:pt idx="440">
                  <c:v>23636.981514003557</c:v>
                </c:pt>
                <c:pt idx="441">
                  <c:v>23664.77982878028</c:v>
                </c:pt>
                <c:pt idx="442">
                  <c:v>23692.570459575756</c:v>
                </c:pt>
                <c:pt idx="443">
                  <c:v>23720.3534321033</c:v>
                </c:pt>
                <c:pt idx="444">
                  <c:v>23748.128771933119</c:v>
                </c:pt>
                <c:pt idx="445">
                  <c:v>23775.896504493459</c:v>
                </c:pt>
                <c:pt idx="446">
                  <c:v>23803.656655071671</c:v>
                </c:pt>
                <c:pt idx="447">
                  <c:v>23831.40924881534</c:v>
                </c:pt>
                <c:pt idx="448">
                  <c:v>23859.154310733327</c:v>
                </c:pt>
                <c:pt idx="449">
                  <c:v>23886.891865696864</c:v>
                </c:pt>
                <c:pt idx="450">
                  <c:v>23914.621938440599</c:v>
                </c:pt>
                <c:pt idx="451">
                  <c:v>23942.344553563649</c:v>
                </c:pt>
                <c:pt idx="452">
                  <c:v>23970.059735530631</c:v>
                </c:pt>
                <c:pt idx="453">
                  <c:v>23997.767508672699</c:v>
                </c:pt>
                <c:pt idx="454">
                  <c:v>24025.467897188555</c:v>
                </c:pt>
                <c:pt idx="455">
                  <c:v>24053.160925145461</c:v>
                </c:pt>
                <c:pt idx="456">
                  <c:v>24080.846616480223</c:v>
                </c:pt>
                <c:pt idx="457">
                  <c:v>23678.524995000196</c:v>
                </c:pt>
                <c:pt idx="458">
                  <c:v>23706.196084384264</c:v>
                </c:pt>
                <c:pt idx="459">
                  <c:v>23733.859908183775</c:v>
                </c:pt>
                <c:pt idx="460">
                  <c:v>23761.516489823545</c:v>
                </c:pt>
                <c:pt idx="461">
                  <c:v>23789.165852602779</c:v>
                </c:pt>
                <c:pt idx="462">
                  <c:v>23816.808019696022</c:v>
                </c:pt>
                <c:pt idx="463">
                  <c:v>23844.443014154094</c:v>
                </c:pt>
                <c:pt idx="464">
                  <c:v>23872.070858905001</c:v>
                </c:pt>
                <c:pt idx="465">
                  <c:v>23899.691576754856</c:v>
                </c:pt>
                <c:pt idx="466">
                  <c:v>23927.30519038879</c:v>
                </c:pt>
                <c:pt idx="467">
                  <c:v>23954.911722371835</c:v>
                </c:pt>
                <c:pt idx="468">
                  <c:v>23982.51119514984</c:v>
                </c:pt>
                <c:pt idx="469">
                  <c:v>24010.1036310503</c:v>
                </c:pt>
                <c:pt idx="470">
                  <c:v>24037.689052283284</c:v>
                </c:pt>
                <c:pt idx="471">
                  <c:v>24065.267480942261</c:v>
                </c:pt>
                <c:pt idx="472">
                  <c:v>24092.838939004963</c:v>
                </c:pt>
                <c:pt idx="473">
                  <c:v>24120.403448334255</c:v>
                </c:pt>
                <c:pt idx="474">
                  <c:v>24147.961030678929</c:v>
                </c:pt>
                <c:pt idx="475">
                  <c:v>24175.511707674581</c:v>
                </c:pt>
                <c:pt idx="476">
                  <c:v>24203.055500844392</c:v>
                </c:pt>
                <c:pt idx="477">
                  <c:v>24230.592431599998</c:v>
                </c:pt>
                <c:pt idx="478">
                  <c:v>24258.122521242236</c:v>
                </c:pt>
                <c:pt idx="479">
                  <c:v>24285.645790961993</c:v>
                </c:pt>
                <c:pt idx="480">
                  <c:v>24313.162261840967</c:v>
                </c:pt>
                <c:pt idx="481">
                  <c:v>24340.671954852478</c:v>
                </c:pt>
                <c:pt idx="482">
                  <c:v>24368.174890862232</c:v>
                </c:pt>
                <c:pt idx="483">
                  <c:v>24395.67109062909</c:v>
                </c:pt>
                <c:pt idx="484">
                  <c:v>24423.160574805843</c:v>
                </c:pt>
                <c:pt idx="485">
                  <c:v>24020.643363939966</c:v>
                </c:pt>
                <c:pt idx="486">
                  <c:v>24048.119478474357</c:v>
                </c:pt>
                <c:pt idx="487">
                  <c:v>24075.588938748107</c:v>
                </c:pt>
                <c:pt idx="488">
                  <c:v>24103.051764997203</c:v>
                </c:pt>
                <c:pt idx="489">
                  <c:v>24130.507977355282</c:v>
                </c:pt>
                <c:pt idx="490">
                  <c:v>24157.95759585435</c:v>
                </c:pt>
                <c:pt idx="491">
                  <c:v>24185.400640425483</c:v>
                </c:pt>
                <c:pt idx="492">
                  <c:v>24212.83713089957</c:v>
                </c:pt>
                <c:pt idx="493">
                  <c:v>24240.267087007982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C0-4255-B1A3-8D496DCCA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191520"/>
        <c:axId val="219209824"/>
      </c:scatterChart>
      <c:valAx>
        <c:axId val="21919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209824"/>
        <c:crosses val="autoZero"/>
        <c:crossBetween val="midCat"/>
      </c:valAx>
      <c:valAx>
        <c:axId val="21920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19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1'!$Q$150:$Q$450</c:f>
              <c:numCache>
                <c:formatCode>General</c:formatCode>
                <c:ptCount val="301"/>
                <c:pt idx="0">
                  <c:v>149</c:v>
                </c:pt>
                <c:pt idx="1">
                  <c:v>150</c:v>
                </c:pt>
                <c:pt idx="2">
                  <c:v>151</c:v>
                </c:pt>
                <c:pt idx="3">
                  <c:v>152</c:v>
                </c:pt>
                <c:pt idx="4">
                  <c:v>153</c:v>
                </c:pt>
                <c:pt idx="5">
                  <c:v>154</c:v>
                </c:pt>
                <c:pt idx="6">
                  <c:v>155</c:v>
                </c:pt>
                <c:pt idx="7">
                  <c:v>156</c:v>
                </c:pt>
                <c:pt idx="8">
                  <c:v>157</c:v>
                </c:pt>
                <c:pt idx="9">
                  <c:v>158</c:v>
                </c:pt>
                <c:pt idx="10">
                  <c:v>159</c:v>
                </c:pt>
                <c:pt idx="11">
                  <c:v>160</c:v>
                </c:pt>
                <c:pt idx="12">
                  <c:v>161</c:v>
                </c:pt>
                <c:pt idx="13">
                  <c:v>162</c:v>
                </c:pt>
                <c:pt idx="14">
                  <c:v>163</c:v>
                </c:pt>
                <c:pt idx="15">
                  <c:v>164</c:v>
                </c:pt>
                <c:pt idx="16">
                  <c:v>165</c:v>
                </c:pt>
                <c:pt idx="17">
                  <c:v>166</c:v>
                </c:pt>
                <c:pt idx="18">
                  <c:v>167</c:v>
                </c:pt>
                <c:pt idx="19">
                  <c:v>168</c:v>
                </c:pt>
                <c:pt idx="20">
                  <c:v>169</c:v>
                </c:pt>
                <c:pt idx="21">
                  <c:v>170</c:v>
                </c:pt>
                <c:pt idx="22">
                  <c:v>171</c:v>
                </c:pt>
                <c:pt idx="23">
                  <c:v>172</c:v>
                </c:pt>
                <c:pt idx="24">
                  <c:v>173</c:v>
                </c:pt>
                <c:pt idx="25">
                  <c:v>174</c:v>
                </c:pt>
                <c:pt idx="26">
                  <c:v>175</c:v>
                </c:pt>
                <c:pt idx="27">
                  <c:v>176</c:v>
                </c:pt>
                <c:pt idx="28">
                  <c:v>177</c:v>
                </c:pt>
                <c:pt idx="29">
                  <c:v>178</c:v>
                </c:pt>
                <c:pt idx="30">
                  <c:v>179</c:v>
                </c:pt>
                <c:pt idx="31">
                  <c:v>180</c:v>
                </c:pt>
                <c:pt idx="32">
                  <c:v>181</c:v>
                </c:pt>
                <c:pt idx="33">
                  <c:v>182</c:v>
                </c:pt>
                <c:pt idx="34">
                  <c:v>183</c:v>
                </c:pt>
                <c:pt idx="35">
                  <c:v>184</c:v>
                </c:pt>
                <c:pt idx="36">
                  <c:v>185</c:v>
                </c:pt>
                <c:pt idx="37">
                  <c:v>186</c:v>
                </c:pt>
                <c:pt idx="38">
                  <c:v>187</c:v>
                </c:pt>
                <c:pt idx="39">
                  <c:v>188</c:v>
                </c:pt>
                <c:pt idx="40">
                  <c:v>189</c:v>
                </c:pt>
                <c:pt idx="41">
                  <c:v>190</c:v>
                </c:pt>
                <c:pt idx="42">
                  <c:v>191</c:v>
                </c:pt>
                <c:pt idx="43">
                  <c:v>192</c:v>
                </c:pt>
                <c:pt idx="44">
                  <c:v>193</c:v>
                </c:pt>
                <c:pt idx="45">
                  <c:v>194</c:v>
                </c:pt>
                <c:pt idx="46">
                  <c:v>195</c:v>
                </c:pt>
                <c:pt idx="47">
                  <c:v>196</c:v>
                </c:pt>
                <c:pt idx="48">
                  <c:v>197</c:v>
                </c:pt>
                <c:pt idx="49">
                  <c:v>198</c:v>
                </c:pt>
                <c:pt idx="50">
                  <c:v>199</c:v>
                </c:pt>
                <c:pt idx="51">
                  <c:v>200</c:v>
                </c:pt>
                <c:pt idx="52">
                  <c:v>201</c:v>
                </c:pt>
                <c:pt idx="53">
                  <c:v>202</c:v>
                </c:pt>
                <c:pt idx="54">
                  <c:v>203</c:v>
                </c:pt>
                <c:pt idx="55">
                  <c:v>204</c:v>
                </c:pt>
                <c:pt idx="56">
                  <c:v>205</c:v>
                </c:pt>
                <c:pt idx="57">
                  <c:v>206</c:v>
                </c:pt>
                <c:pt idx="58">
                  <c:v>207</c:v>
                </c:pt>
                <c:pt idx="59">
                  <c:v>208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212</c:v>
                </c:pt>
                <c:pt idx="64">
                  <c:v>213</c:v>
                </c:pt>
                <c:pt idx="65">
                  <c:v>214</c:v>
                </c:pt>
                <c:pt idx="66">
                  <c:v>215</c:v>
                </c:pt>
                <c:pt idx="67">
                  <c:v>216</c:v>
                </c:pt>
                <c:pt idx="68">
                  <c:v>217</c:v>
                </c:pt>
                <c:pt idx="69">
                  <c:v>218</c:v>
                </c:pt>
                <c:pt idx="70">
                  <c:v>219</c:v>
                </c:pt>
                <c:pt idx="71">
                  <c:v>220</c:v>
                </c:pt>
                <c:pt idx="72">
                  <c:v>221</c:v>
                </c:pt>
                <c:pt idx="73">
                  <c:v>222</c:v>
                </c:pt>
                <c:pt idx="74">
                  <c:v>223</c:v>
                </c:pt>
                <c:pt idx="75">
                  <c:v>224</c:v>
                </c:pt>
                <c:pt idx="76">
                  <c:v>225</c:v>
                </c:pt>
                <c:pt idx="77">
                  <c:v>226</c:v>
                </c:pt>
                <c:pt idx="78">
                  <c:v>227</c:v>
                </c:pt>
                <c:pt idx="79">
                  <c:v>228</c:v>
                </c:pt>
                <c:pt idx="80">
                  <c:v>229</c:v>
                </c:pt>
                <c:pt idx="81">
                  <c:v>230</c:v>
                </c:pt>
                <c:pt idx="82">
                  <c:v>231</c:v>
                </c:pt>
                <c:pt idx="83">
                  <c:v>232</c:v>
                </c:pt>
                <c:pt idx="84">
                  <c:v>233</c:v>
                </c:pt>
                <c:pt idx="85">
                  <c:v>234</c:v>
                </c:pt>
                <c:pt idx="86">
                  <c:v>235</c:v>
                </c:pt>
                <c:pt idx="87">
                  <c:v>236</c:v>
                </c:pt>
                <c:pt idx="88">
                  <c:v>237</c:v>
                </c:pt>
                <c:pt idx="89">
                  <c:v>238</c:v>
                </c:pt>
                <c:pt idx="90">
                  <c:v>239</c:v>
                </c:pt>
                <c:pt idx="91">
                  <c:v>240</c:v>
                </c:pt>
                <c:pt idx="92">
                  <c:v>241</c:v>
                </c:pt>
                <c:pt idx="93">
                  <c:v>242</c:v>
                </c:pt>
                <c:pt idx="94">
                  <c:v>243</c:v>
                </c:pt>
                <c:pt idx="95">
                  <c:v>244</c:v>
                </c:pt>
                <c:pt idx="96">
                  <c:v>245</c:v>
                </c:pt>
                <c:pt idx="97">
                  <c:v>246</c:v>
                </c:pt>
                <c:pt idx="98">
                  <c:v>247</c:v>
                </c:pt>
                <c:pt idx="99">
                  <c:v>248</c:v>
                </c:pt>
                <c:pt idx="100">
                  <c:v>249</c:v>
                </c:pt>
                <c:pt idx="101">
                  <c:v>250</c:v>
                </c:pt>
                <c:pt idx="102">
                  <c:v>251</c:v>
                </c:pt>
                <c:pt idx="103">
                  <c:v>252</c:v>
                </c:pt>
                <c:pt idx="104">
                  <c:v>253</c:v>
                </c:pt>
                <c:pt idx="105">
                  <c:v>254</c:v>
                </c:pt>
                <c:pt idx="106">
                  <c:v>255</c:v>
                </c:pt>
                <c:pt idx="107">
                  <c:v>256</c:v>
                </c:pt>
                <c:pt idx="108">
                  <c:v>257</c:v>
                </c:pt>
                <c:pt idx="109">
                  <c:v>258</c:v>
                </c:pt>
                <c:pt idx="110">
                  <c:v>259</c:v>
                </c:pt>
                <c:pt idx="111">
                  <c:v>260</c:v>
                </c:pt>
                <c:pt idx="112">
                  <c:v>261</c:v>
                </c:pt>
                <c:pt idx="113">
                  <c:v>262</c:v>
                </c:pt>
                <c:pt idx="114">
                  <c:v>263</c:v>
                </c:pt>
                <c:pt idx="115">
                  <c:v>264</c:v>
                </c:pt>
                <c:pt idx="116">
                  <c:v>265</c:v>
                </c:pt>
                <c:pt idx="117">
                  <c:v>266</c:v>
                </c:pt>
                <c:pt idx="118">
                  <c:v>267</c:v>
                </c:pt>
                <c:pt idx="119">
                  <c:v>268</c:v>
                </c:pt>
                <c:pt idx="120">
                  <c:v>269</c:v>
                </c:pt>
                <c:pt idx="121">
                  <c:v>270</c:v>
                </c:pt>
                <c:pt idx="122">
                  <c:v>271</c:v>
                </c:pt>
                <c:pt idx="123">
                  <c:v>272</c:v>
                </c:pt>
                <c:pt idx="124">
                  <c:v>273</c:v>
                </c:pt>
                <c:pt idx="125">
                  <c:v>274</c:v>
                </c:pt>
                <c:pt idx="126">
                  <c:v>275</c:v>
                </c:pt>
                <c:pt idx="127">
                  <c:v>276</c:v>
                </c:pt>
                <c:pt idx="128">
                  <c:v>277</c:v>
                </c:pt>
                <c:pt idx="129">
                  <c:v>278</c:v>
                </c:pt>
                <c:pt idx="130">
                  <c:v>279</c:v>
                </c:pt>
                <c:pt idx="131">
                  <c:v>280</c:v>
                </c:pt>
                <c:pt idx="132">
                  <c:v>281</c:v>
                </c:pt>
                <c:pt idx="133">
                  <c:v>282</c:v>
                </c:pt>
                <c:pt idx="134">
                  <c:v>283</c:v>
                </c:pt>
                <c:pt idx="135">
                  <c:v>284</c:v>
                </c:pt>
                <c:pt idx="136">
                  <c:v>285</c:v>
                </c:pt>
                <c:pt idx="137">
                  <c:v>286</c:v>
                </c:pt>
                <c:pt idx="138">
                  <c:v>287</c:v>
                </c:pt>
                <c:pt idx="139">
                  <c:v>288</c:v>
                </c:pt>
                <c:pt idx="140">
                  <c:v>289</c:v>
                </c:pt>
                <c:pt idx="141">
                  <c:v>290</c:v>
                </c:pt>
                <c:pt idx="142">
                  <c:v>291</c:v>
                </c:pt>
                <c:pt idx="143">
                  <c:v>292</c:v>
                </c:pt>
                <c:pt idx="144">
                  <c:v>293</c:v>
                </c:pt>
                <c:pt idx="145">
                  <c:v>294</c:v>
                </c:pt>
                <c:pt idx="146">
                  <c:v>295</c:v>
                </c:pt>
                <c:pt idx="147">
                  <c:v>296</c:v>
                </c:pt>
                <c:pt idx="148">
                  <c:v>297</c:v>
                </c:pt>
                <c:pt idx="149">
                  <c:v>298</c:v>
                </c:pt>
                <c:pt idx="150">
                  <c:v>299</c:v>
                </c:pt>
                <c:pt idx="151">
                  <c:v>300</c:v>
                </c:pt>
                <c:pt idx="152">
                  <c:v>301</c:v>
                </c:pt>
                <c:pt idx="153">
                  <c:v>302</c:v>
                </c:pt>
                <c:pt idx="154">
                  <c:v>303</c:v>
                </c:pt>
                <c:pt idx="155">
                  <c:v>304</c:v>
                </c:pt>
                <c:pt idx="156">
                  <c:v>305</c:v>
                </c:pt>
                <c:pt idx="157">
                  <c:v>306</c:v>
                </c:pt>
                <c:pt idx="158">
                  <c:v>307</c:v>
                </c:pt>
                <c:pt idx="159">
                  <c:v>308</c:v>
                </c:pt>
                <c:pt idx="160">
                  <c:v>309</c:v>
                </c:pt>
                <c:pt idx="161">
                  <c:v>310</c:v>
                </c:pt>
                <c:pt idx="162">
                  <c:v>311</c:v>
                </c:pt>
                <c:pt idx="163">
                  <c:v>312</c:v>
                </c:pt>
                <c:pt idx="164">
                  <c:v>313</c:v>
                </c:pt>
                <c:pt idx="165">
                  <c:v>314</c:v>
                </c:pt>
                <c:pt idx="166">
                  <c:v>315</c:v>
                </c:pt>
                <c:pt idx="167">
                  <c:v>316</c:v>
                </c:pt>
                <c:pt idx="168">
                  <c:v>317</c:v>
                </c:pt>
                <c:pt idx="169">
                  <c:v>318</c:v>
                </c:pt>
                <c:pt idx="170">
                  <c:v>319</c:v>
                </c:pt>
                <c:pt idx="171">
                  <c:v>320</c:v>
                </c:pt>
                <c:pt idx="172">
                  <c:v>321</c:v>
                </c:pt>
                <c:pt idx="173">
                  <c:v>322</c:v>
                </c:pt>
                <c:pt idx="174">
                  <c:v>323</c:v>
                </c:pt>
                <c:pt idx="175">
                  <c:v>324</c:v>
                </c:pt>
                <c:pt idx="176">
                  <c:v>325</c:v>
                </c:pt>
                <c:pt idx="177">
                  <c:v>326</c:v>
                </c:pt>
                <c:pt idx="178">
                  <c:v>327</c:v>
                </c:pt>
                <c:pt idx="179">
                  <c:v>328</c:v>
                </c:pt>
                <c:pt idx="180">
                  <c:v>329</c:v>
                </c:pt>
                <c:pt idx="181">
                  <c:v>330</c:v>
                </c:pt>
                <c:pt idx="182">
                  <c:v>331</c:v>
                </c:pt>
                <c:pt idx="183">
                  <c:v>332</c:v>
                </c:pt>
                <c:pt idx="184">
                  <c:v>333</c:v>
                </c:pt>
                <c:pt idx="185">
                  <c:v>334</c:v>
                </c:pt>
                <c:pt idx="186">
                  <c:v>335</c:v>
                </c:pt>
                <c:pt idx="187">
                  <c:v>336</c:v>
                </c:pt>
                <c:pt idx="188">
                  <c:v>337</c:v>
                </c:pt>
                <c:pt idx="189">
                  <c:v>338</c:v>
                </c:pt>
                <c:pt idx="190">
                  <c:v>339</c:v>
                </c:pt>
                <c:pt idx="191">
                  <c:v>340</c:v>
                </c:pt>
                <c:pt idx="192">
                  <c:v>341</c:v>
                </c:pt>
                <c:pt idx="193">
                  <c:v>342</c:v>
                </c:pt>
                <c:pt idx="194">
                  <c:v>343</c:v>
                </c:pt>
                <c:pt idx="195">
                  <c:v>344</c:v>
                </c:pt>
                <c:pt idx="196">
                  <c:v>345</c:v>
                </c:pt>
                <c:pt idx="197">
                  <c:v>346</c:v>
                </c:pt>
                <c:pt idx="198">
                  <c:v>347</c:v>
                </c:pt>
                <c:pt idx="199">
                  <c:v>348</c:v>
                </c:pt>
                <c:pt idx="200">
                  <c:v>349</c:v>
                </c:pt>
                <c:pt idx="201">
                  <c:v>350</c:v>
                </c:pt>
                <c:pt idx="202">
                  <c:v>351</c:v>
                </c:pt>
                <c:pt idx="203">
                  <c:v>352</c:v>
                </c:pt>
                <c:pt idx="204">
                  <c:v>353</c:v>
                </c:pt>
                <c:pt idx="205">
                  <c:v>354</c:v>
                </c:pt>
                <c:pt idx="206">
                  <c:v>355</c:v>
                </c:pt>
                <c:pt idx="207">
                  <c:v>356</c:v>
                </c:pt>
                <c:pt idx="208">
                  <c:v>357</c:v>
                </c:pt>
                <c:pt idx="209">
                  <c:v>358</c:v>
                </c:pt>
                <c:pt idx="210">
                  <c:v>359</c:v>
                </c:pt>
                <c:pt idx="211">
                  <c:v>360</c:v>
                </c:pt>
                <c:pt idx="212">
                  <c:v>361</c:v>
                </c:pt>
                <c:pt idx="213">
                  <c:v>362</c:v>
                </c:pt>
                <c:pt idx="214">
                  <c:v>363</c:v>
                </c:pt>
                <c:pt idx="215">
                  <c:v>364</c:v>
                </c:pt>
                <c:pt idx="216">
                  <c:v>365</c:v>
                </c:pt>
                <c:pt idx="217">
                  <c:v>366</c:v>
                </c:pt>
                <c:pt idx="218">
                  <c:v>367</c:v>
                </c:pt>
                <c:pt idx="219">
                  <c:v>368</c:v>
                </c:pt>
                <c:pt idx="220">
                  <c:v>369</c:v>
                </c:pt>
                <c:pt idx="221">
                  <c:v>370</c:v>
                </c:pt>
                <c:pt idx="222">
                  <c:v>371</c:v>
                </c:pt>
                <c:pt idx="223">
                  <c:v>372</c:v>
                </c:pt>
                <c:pt idx="224">
                  <c:v>373</c:v>
                </c:pt>
                <c:pt idx="225">
                  <c:v>374</c:v>
                </c:pt>
                <c:pt idx="226">
                  <c:v>375</c:v>
                </c:pt>
                <c:pt idx="227">
                  <c:v>376</c:v>
                </c:pt>
                <c:pt idx="228">
                  <c:v>377</c:v>
                </c:pt>
                <c:pt idx="229">
                  <c:v>378</c:v>
                </c:pt>
                <c:pt idx="230">
                  <c:v>379</c:v>
                </c:pt>
                <c:pt idx="231">
                  <c:v>380</c:v>
                </c:pt>
                <c:pt idx="232">
                  <c:v>381</c:v>
                </c:pt>
                <c:pt idx="233">
                  <c:v>382</c:v>
                </c:pt>
                <c:pt idx="234">
                  <c:v>383</c:v>
                </c:pt>
                <c:pt idx="235">
                  <c:v>384</c:v>
                </c:pt>
                <c:pt idx="236">
                  <c:v>385</c:v>
                </c:pt>
                <c:pt idx="237">
                  <c:v>386</c:v>
                </c:pt>
                <c:pt idx="238">
                  <c:v>387</c:v>
                </c:pt>
                <c:pt idx="239">
                  <c:v>388</c:v>
                </c:pt>
                <c:pt idx="240">
                  <c:v>389</c:v>
                </c:pt>
                <c:pt idx="241">
                  <c:v>390</c:v>
                </c:pt>
                <c:pt idx="242">
                  <c:v>391</c:v>
                </c:pt>
                <c:pt idx="243">
                  <c:v>392</c:v>
                </c:pt>
                <c:pt idx="244">
                  <c:v>393</c:v>
                </c:pt>
                <c:pt idx="245">
                  <c:v>394</c:v>
                </c:pt>
                <c:pt idx="246">
                  <c:v>395</c:v>
                </c:pt>
                <c:pt idx="247">
                  <c:v>396</c:v>
                </c:pt>
                <c:pt idx="248">
                  <c:v>397</c:v>
                </c:pt>
                <c:pt idx="249">
                  <c:v>398</c:v>
                </c:pt>
                <c:pt idx="250">
                  <c:v>399</c:v>
                </c:pt>
                <c:pt idx="251">
                  <c:v>400</c:v>
                </c:pt>
                <c:pt idx="252">
                  <c:v>401</c:v>
                </c:pt>
                <c:pt idx="253">
                  <c:v>402</c:v>
                </c:pt>
                <c:pt idx="254">
                  <c:v>403</c:v>
                </c:pt>
                <c:pt idx="255">
                  <c:v>404</c:v>
                </c:pt>
                <c:pt idx="256">
                  <c:v>405</c:v>
                </c:pt>
                <c:pt idx="257">
                  <c:v>406</c:v>
                </c:pt>
                <c:pt idx="258">
                  <c:v>407</c:v>
                </c:pt>
                <c:pt idx="259">
                  <c:v>408</c:v>
                </c:pt>
                <c:pt idx="260">
                  <c:v>409</c:v>
                </c:pt>
                <c:pt idx="261">
                  <c:v>410</c:v>
                </c:pt>
                <c:pt idx="262">
                  <c:v>411</c:v>
                </c:pt>
                <c:pt idx="263">
                  <c:v>412</c:v>
                </c:pt>
                <c:pt idx="264">
                  <c:v>413</c:v>
                </c:pt>
                <c:pt idx="265">
                  <c:v>414</c:v>
                </c:pt>
                <c:pt idx="266">
                  <c:v>415</c:v>
                </c:pt>
                <c:pt idx="267">
                  <c:v>416</c:v>
                </c:pt>
                <c:pt idx="268">
                  <c:v>417</c:v>
                </c:pt>
                <c:pt idx="269">
                  <c:v>418</c:v>
                </c:pt>
                <c:pt idx="270">
                  <c:v>419</c:v>
                </c:pt>
                <c:pt idx="271">
                  <c:v>420</c:v>
                </c:pt>
                <c:pt idx="272">
                  <c:v>421</c:v>
                </c:pt>
                <c:pt idx="273">
                  <c:v>422</c:v>
                </c:pt>
                <c:pt idx="274">
                  <c:v>423</c:v>
                </c:pt>
                <c:pt idx="275">
                  <c:v>424</c:v>
                </c:pt>
                <c:pt idx="276">
                  <c:v>425</c:v>
                </c:pt>
                <c:pt idx="277">
                  <c:v>426</c:v>
                </c:pt>
                <c:pt idx="278">
                  <c:v>427</c:v>
                </c:pt>
                <c:pt idx="279">
                  <c:v>428</c:v>
                </c:pt>
                <c:pt idx="280">
                  <c:v>429</c:v>
                </c:pt>
                <c:pt idx="281">
                  <c:v>430</c:v>
                </c:pt>
                <c:pt idx="282">
                  <c:v>431</c:v>
                </c:pt>
                <c:pt idx="283">
                  <c:v>432</c:v>
                </c:pt>
                <c:pt idx="284">
                  <c:v>433</c:v>
                </c:pt>
                <c:pt idx="285">
                  <c:v>434</c:v>
                </c:pt>
                <c:pt idx="286">
                  <c:v>435</c:v>
                </c:pt>
                <c:pt idx="287">
                  <c:v>436</c:v>
                </c:pt>
                <c:pt idx="288">
                  <c:v>437</c:v>
                </c:pt>
                <c:pt idx="289">
                  <c:v>438</c:v>
                </c:pt>
                <c:pt idx="290">
                  <c:v>439</c:v>
                </c:pt>
                <c:pt idx="291">
                  <c:v>440</c:v>
                </c:pt>
                <c:pt idx="292">
                  <c:v>441</c:v>
                </c:pt>
                <c:pt idx="293">
                  <c:v>442</c:v>
                </c:pt>
                <c:pt idx="294">
                  <c:v>443</c:v>
                </c:pt>
                <c:pt idx="295">
                  <c:v>444</c:v>
                </c:pt>
                <c:pt idx="296">
                  <c:v>445</c:v>
                </c:pt>
                <c:pt idx="297">
                  <c:v>446</c:v>
                </c:pt>
                <c:pt idx="298">
                  <c:v>447</c:v>
                </c:pt>
                <c:pt idx="299">
                  <c:v>448</c:v>
                </c:pt>
                <c:pt idx="300">
                  <c:v>449</c:v>
                </c:pt>
              </c:numCache>
            </c:numRef>
          </c:xVal>
          <c:yVal>
            <c:numRef>
              <c:f>'Part 1'!$R$150:$R$450</c:f>
              <c:numCache>
                <c:formatCode>_("$"* #,##0.00_);_("$"* \(#,##0.00\);_("$"* "-"??_);_(@_)</c:formatCode>
                <c:ptCount val="301"/>
                <c:pt idx="0">
                  <c:v>30743.508996071843</c:v>
                </c:pt>
                <c:pt idx="1">
                  <c:v>30776.312367689425</c:v>
                </c:pt>
                <c:pt idx="2">
                  <c:v>30809.076210287236</c:v>
                </c:pt>
                <c:pt idx="3">
                  <c:v>30411.800915893997</c:v>
                </c:pt>
                <c:pt idx="4">
                  <c:v>30444.486870101045</c:v>
                </c:pt>
                <c:pt idx="5">
                  <c:v>30477.134452209375</c:v>
                </c:pt>
                <c:pt idx="6">
                  <c:v>30079.744035372358</c:v>
                </c:pt>
                <c:pt idx="7">
                  <c:v>30112.315986734346</c:v>
                </c:pt>
                <c:pt idx="8">
                  <c:v>30144.850667565275</c:v>
                </c:pt>
                <c:pt idx="9">
                  <c:v>29747.348433391428</c:v>
                </c:pt>
                <c:pt idx="10">
                  <c:v>29779.809634122434</c:v>
                </c:pt>
                <c:pt idx="11">
                  <c:v>29812.234614174769</c:v>
                </c:pt>
                <c:pt idx="12">
                  <c:v>29414.623712591685</c:v>
                </c:pt>
                <c:pt idx="13">
                  <c:v>29446.977263159872</c:v>
                </c:pt>
                <c:pt idx="14">
                  <c:v>29479.295594522835</c:v>
                </c:pt>
                <c:pt idx="15">
                  <c:v>29081.579030291174</c:v>
                </c:pt>
                <c:pt idx="16">
                  <c:v>29113.827889149827</c:v>
                </c:pt>
                <c:pt idx="17">
                  <c:v>29146.042484962392</c:v>
                </c:pt>
                <c:pt idx="18">
                  <c:v>28748.223126872657</c:v>
                </c:pt>
                <c:pt idx="19">
                  <c:v>28780.370119403342</c:v>
                </c:pt>
                <c:pt idx="20">
                  <c:v>28812.48376255223</c:v>
                </c:pt>
                <c:pt idx="21">
                  <c:v>28844.56435188578</c:v>
                </c:pt>
                <c:pt idx="22">
                  <c:v>28446.612178630177</c:v>
                </c:pt>
                <c:pt idx="23">
                  <c:v>28478.627529760088</c:v>
                </c:pt>
                <c:pt idx="24">
                  <c:v>28510.610688085009</c:v>
                </c:pt>
                <c:pt idx="25">
                  <c:v>28112.561932333443</c:v>
                </c:pt>
                <c:pt idx="26">
                  <c:v>28144.481537234849</c:v>
                </c:pt>
                <c:pt idx="27">
                  <c:v>28176.369773599537</c:v>
                </c:pt>
                <c:pt idx="28">
                  <c:v>28208.226908396475</c:v>
                </c:pt>
                <c:pt idx="29">
                  <c:v>27810.053204829146</c:v>
                </c:pt>
                <c:pt idx="30">
                  <c:v>27841.848922409485</c:v>
                </c:pt>
                <c:pt idx="31">
                  <c:v>27873.614317029973</c:v>
                </c:pt>
                <c:pt idx="32">
                  <c:v>27905.349641033907</c:v>
                </c:pt>
                <c:pt idx="33">
                  <c:v>27507.055143283938</c:v>
                </c:pt>
                <c:pt idx="34">
                  <c:v>27538.731069228921</c:v>
                </c:pt>
                <c:pt idx="35">
                  <c:v>27570.377660969109</c:v>
                </c:pt>
                <c:pt idx="36">
                  <c:v>27601.995157319776</c:v>
                </c:pt>
                <c:pt idx="37">
                  <c:v>27203.583793873277</c:v>
                </c:pt>
                <c:pt idx="38">
                  <c:v>27235.143803059607</c:v>
                </c:pt>
                <c:pt idx="39">
                  <c:v>27266.675414205529</c:v>
                </c:pt>
                <c:pt idx="40">
                  <c:v>27298.178853592242</c:v>
                </c:pt>
                <c:pt idx="41">
                  <c:v>26899.654344511742</c:v>
                </c:pt>
                <c:pt idx="42">
                  <c:v>26931.102107321789</c:v>
                </c:pt>
                <c:pt idx="43">
                  <c:v>26962.522359499621</c:v>
                </c:pt>
                <c:pt idx="44">
                  <c:v>26993.915315694383</c:v>
                </c:pt>
                <c:pt idx="45">
                  <c:v>26595.281187778353</c:v>
                </c:pt>
                <c:pt idx="46">
                  <c:v>26626.620184896987</c:v>
                </c:pt>
                <c:pt idx="47">
                  <c:v>26657.932513517786</c:v>
                </c:pt>
                <c:pt idx="48">
                  <c:v>26689.218377478064</c:v>
                </c:pt>
                <c:pt idx="49">
                  <c:v>26720.477978031617</c:v>
                </c:pt>
                <c:pt idx="50">
                  <c:v>26321.711513894323</c:v>
                </c:pt>
                <c:pt idx="51">
                  <c:v>26352.919181288744</c:v>
                </c:pt>
                <c:pt idx="52">
                  <c:v>26384.101173987703</c:v>
                </c:pt>
                <c:pt idx="53">
                  <c:v>26415.257683356867</c:v>
                </c:pt>
                <c:pt idx="54">
                  <c:v>26446.388898396421</c:v>
                </c:pt>
                <c:pt idx="55">
                  <c:v>26047.495005781799</c:v>
                </c:pt>
                <c:pt idx="56">
                  <c:v>26078.576189903531</c:v>
                </c:pt>
                <c:pt idx="57">
                  <c:v>26109.632632906189</c:v>
                </c:pt>
                <c:pt idx="58">
                  <c:v>26140.664514726508</c:v>
                </c:pt>
                <c:pt idx="59">
                  <c:v>26171.672013130683</c:v>
                </c:pt>
                <c:pt idx="60">
                  <c:v>25772.655303750827</c:v>
                </c:pt>
                <c:pt idx="61">
                  <c:v>25803.614560120684</c:v>
                </c:pt>
                <c:pt idx="62">
                  <c:v>25834.549953710561</c:v>
                </c:pt>
                <c:pt idx="63">
                  <c:v>25865.461653961502</c:v>
                </c:pt>
                <c:pt idx="64">
                  <c:v>25896.349828318776</c:v>
                </c:pt>
                <c:pt idx="65">
                  <c:v>25497.214642264589</c:v>
                </c:pt>
                <c:pt idx="66">
                  <c:v>25528.056259350204</c:v>
                </c:pt>
                <c:pt idx="67">
                  <c:v>25558.874841227313</c:v>
                </c:pt>
                <c:pt idx="68">
                  <c:v>25589.670547678776</c:v>
                </c:pt>
                <c:pt idx="69">
                  <c:v>25620.443536648741</c:v>
                </c:pt>
                <c:pt idx="70">
                  <c:v>25651.19396427213</c:v>
                </c:pt>
                <c:pt idx="71">
                  <c:v>25251.921984903522</c:v>
                </c:pt>
                <c:pt idx="72">
                  <c:v>25282.627751145435</c:v>
                </c:pt>
                <c:pt idx="73">
                  <c:v>25313.31141387605</c:v>
                </c:pt>
                <c:pt idx="74">
                  <c:v>25343.973122276377</c:v>
                </c:pt>
                <c:pt idx="75">
                  <c:v>25374.613023856833</c:v>
                </c:pt>
                <c:pt idx="76">
                  <c:v>25405.231264483344</c:v>
                </c:pt>
                <c:pt idx="77">
                  <c:v>25005.827988402893</c:v>
                </c:pt>
                <c:pt idx="78">
                  <c:v>25036.403338268545</c:v>
                </c:pt>
                <c:pt idx="79">
                  <c:v>25066.957455164036</c:v>
                </c:pt>
                <c:pt idx="80">
                  <c:v>25097.49047862778</c:v>
                </c:pt>
                <c:pt idx="81">
                  <c:v>25128.002546676522</c:v>
                </c:pt>
                <c:pt idx="82">
                  <c:v>25158.493795828432</c:v>
                </c:pt>
                <c:pt idx="83">
                  <c:v>24758.964361125785</c:v>
                </c:pt>
                <c:pt idx="84">
                  <c:v>24789.414376157238</c:v>
                </c:pt>
                <c:pt idx="85">
                  <c:v>24819.843973079587</c:v>
                </c:pt>
                <c:pt idx="86">
                  <c:v>24850.25328263922</c:v>
                </c:pt>
                <c:pt idx="87">
                  <c:v>24880.642434193054</c:v>
                </c:pt>
                <c:pt idx="88">
                  <c:v>24911.01155572915</c:v>
                </c:pt>
                <c:pt idx="89">
                  <c:v>24941.360773886896</c:v>
                </c:pt>
                <c:pt idx="90">
                  <c:v>24541.69021397681</c:v>
                </c:pt>
                <c:pt idx="91">
                  <c:v>24572</c:v>
                </c:pt>
                <c:pt idx="92">
                  <c:v>24602.290254667223</c:v>
                </c:pt>
                <c:pt idx="93">
                  <c:v>24632.561099417617</c:v>
                </c:pt>
                <c:pt idx="94">
                  <c:v>24662.812654437075</c:v>
                </c:pt>
                <c:pt idx="95">
                  <c:v>24693.045038676253</c:v>
                </c:pt>
                <c:pt idx="96">
                  <c:v>24723.258369868301</c:v>
                </c:pt>
                <c:pt idx="97">
                  <c:v>24323.452764546233</c:v>
                </c:pt>
                <c:pt idx="98">
                  <c:v>24353.628338059963</c:v>
                </c:pt>
                <c:pt idx="99">
                  <c:v>24383.785204593074</c:v>
                </c:pt>
                <c:pt idx="100">
                  <c:v>24413.923477179258</c:v>
                </c:pt>
                <c:pt idx="101">
                  <c:v>24444.043267718458</c:v>
                </c:pt>
                <c:pt idx="102">
                  <c:v>24474.144686992735</c:v>
                </c:pt>
                <c:pt idx="103">
                  <c:v>24504.227844681816</c:v>
                </c:pt>
                <c:pt idx="104">
                  <c:v>24104.292849378435</c:v>
                </c:pt>
                <c:pt idx="105">
                  <c:v>24134.33980860329</c:v>
                </c:pt>
                <c:pt idx="106">
                  <c:v>24164.368828819868</c:v>
                </c:pt>
                <c:pt idx="107">
                  <c:v>24194.3800154489</c:v>
                </c:pt>
                <c:pt idx="108">
                  <c:v>24224.373472882617</c:v>
                </c:pt>
                <c:pt idx="109">
                  <c:v>24254.349304498741</c:v>
                </c:pt>
                <c:pt idx="110">
                  <c:v>24284.307612674227</c:v>
                </c:pt>
                <c:pt idx="111">
                  <c:v>24314.248498798799</c:v>
                </c:pt>
                <c:pt idx="112">
                  <c:v>23914.172063288195</c:v>
                </c:pt>
                <c:pt idx="113">
                  <c:v>23944.078405597247</c:v>
                </c:pt>
                <c:pt idx="114">
                  <c:v>23973.967624232664</c:v>
                </c:pt>
                <c:pt idx="115">
                  <c:v>24003.839816765681</c:v>
                </c:pt>
                <c:pt idx="116">
                  <c:v>24033.695079844434</c:v>
                </c:pt>
                <c:pt idx="117">
                  <c:v>24063.533509206125</c:v>
                </c:pt>
                <c:pt idx="118">
                  <c:v>24093.355199689024</c:v>
                </c:pt>
                <c:pt idx="119">
                  <c:v>24123.160245244209</c:v>
                </c:pt>
                <c:pt idx="120">
                  <c:v>23722.948738947176</c:v>
                </c:pt>
                <c:pt idx="121">
                  <c:v>23752.720773009198</c:v>
                </c:pt>
                <c:pt idx="122">
                  <c:v>23782.476438788523</c:v>
                </c:pt>
                <c:pt idx="123">
                  <c:v>23812.215826801395</c:v>
                </c:pt>
                <c:pt idx="124">
                  <c:v>23841.939026732849</c:v>
                </c:pt>
                <c:pt idx="125">
                  <c:v>23871.64612744738</c:v>
                </c:pt>
                <c:pt idx="126">
                  <c:v>23901.337216999425</c:v>
                </c:pt>
                <c:pt idx="127">
                  <c:v>23931.012382643621</c:v>
                </c:pt>
                <c:pt idx="128">
                  <c:v>23960.671710844996</c:v>
                </c:pt>
                <c:pt idx="129">
                  <c:v>23560.315287288882</c:v>
                </c:pt>
                <c:pt idx="130">
                  <c:v>23589.943196890763</c:v>
                </c:pt>
                <c:pt idx="131">
                  <c:v>23619.555523805895</c:v>
                </c:pt>
                <c:pt idx="132">
                  <c:v>23649.152351438828</c:v>
                </c:pt>
                <c:pt idx="133">
                  <c:v>23678.733762452728</c:v>
                </c:pt>
                <c:pt idx="134">
                  <c:v>23708.299838778577</c:v>
                </c:pt>
                <c:pt idx="135">
                  <c:v>23737.850661624216</c:v>
                </c:pt>
                <c:pt idx="136">
                  <c:v>23767.386311483257</c:v>
                </c:pt>
                <c:pt idx="137">
                  <c:v>23796.906868143844</c:v>
                </c:pt>
                <c:pt idx="138">
                  <c:v>23826.412410697274</c:v>
                </c:pt>
                <c:pt idx="139">
                  <c:v>23425.903017546498</c:v>
                </c:pt>
                <c:pt idx="140">
                  <c:v>23455.378766414458</c:v>
                </c:pt>
                <c:pt idx="141">
                  <c:v>23484.839734352347</c:v>
                </c:pt>
                <c:pt idx="142">
                  <c:v>23514.28599774768</c:v>
                </c:pt>
                <c:pt idx="143">
                  <c:v>23543.717632332286</c:v>
                </c:pt>
                <c:pt idx="144">
                  <c:v>23573.134713190168</c:v>
                </c:pt>
                <c:pt idx="145">
                  <c:v>23602.537314765199</c:v>
                </c:pt>
                <c:pt idx="146">
                  <c:v>23631.925510868776</c:v>
                </c:pt>
                <c:pt idx="147">
                  <c:v>23661.299374687303</c:v>
                </c:pt>
                <c:pt idx="148">
                  <c:v>23690.658978789572</c:v>
                </c:pt>
                <c:pt idx="149">
                  <c:v>23290.004395134034</c:v>
                </c:pt>
                <c:pt idx="150">
                  <c:v>23319.335695075966</c:v>
                </c:pt>
                <c:pt idx="151">
                  <c:v>23348.652949374526</c:v>
                </c:pt>
                <c:pt idx="152">
                  <c:v>23377.956228199702</c:v>
                </c:pt>
                <c:pt idx="153">
                  <c:v>23407.245601139155</c:v>
                </c:pt>
                <c:pt idx="154">
                  <c:v>23436.521137204953</c:v>
                </c:pt>
                <c:pt idx="155">
                  <c:v>23465.782904840242</c:v>
                </c:pt>
                <c:pt idx="156">
                  <c:v>23495.030971925757</c:v>
                </c:pt>
                <c:pt idx="157">
                  <c:v>23524.265405786296</c:v>
                </c:pt>
                <c:pt idx="158">
                  <c:v>23553.486273197064</c:v>
                </c:pt>
                <c:pt idx="159">
                  <c:v>23582.693640389931</c:v>
                </c:pt>
                <c:pt idx="160">
                  <c:v>23181.887573059601</c:v>
                </c:pt>
                <c:pt idx="161">
                  <c:v>23211.068136369697</c:v>
                </c:pt>
                <c:pt idx="162">
                  <c:v>23240.235394958752</c:v>
                </c:pt>
                <c:pt idx="163">
                  <c:v>23269.389412946119</c:v>
                </c:pt>
                <c:pt idx="164">
                  <c:v>23298.530253937774</c:v>
                </c:pt>
                <c:pt idx="165">
                  <c:v>23327.657981032047</c:v>
                </c:pt>
                <c:pt idx="166">
                  <c:v>23356.77265682532</c:v>
                </c:pt>
                <c:pt idx="167">
                  <c:v>23385.874343417552</c:v>
                </c:pt>
                <c:pt idx="168">
                  <c:v>23414.963102417794</c:v>
                </c:pt>
                <c:pt idx="169">
                  <c:v>23444.038994949602</c:v>
                </c:pt>
                <c:pt idx="170">
                  <c:v>23473.10208165638</c:v>
                </c:pt>
                <c:pt idx="171">
                  <c:v>23502.152422706633</c:v>
                </c:pt>
                <c:pt idx="172">
                  <c:v>23101.190077799169</c:v>
                </c:pt>
                <c:pt idx="173">
                  <c:v>23130.215106168216</c:v>
                </c:pt>
                <c:pt idx="174">
                  <c:v>23159.227566588459</c:v>
                </c:pt>
                <c:pt idx="175">
                  <c:v>23188.227517380012</c:v>
                </c:pt>
                <c:pt idx="176">
                  <c:v>23217.215016413353</c:v>
                </c:pt>
                <c:pt idx="177">
                  <c:v>23246.190121114127</c:v>
                </c:pt>
                <c:pt idx="178">
                  <c:v>23275.152888467936</c:v>
                </c:pt>
                <c:pt idx="179">
                  <c:v>23304.103375025057</c:v>
                </c:pt>
                <c:pt idx="180">
                  <c:v>23333.041636905047</c:v>
                </c:pt>
                <c:pt idx="181">
                  <c:v>23361.967729801359</c:v>
                </c:pt>
                <c:pt idx="182">
                  <c:v>23390.881708985846</c:v>
                </c:pt>
                <c:pt idx="183">
                  <c:v>23419.783629313206</c:v>
                </c:pt>
                <c:pt idx="184">
                  <c:v>23448.673545225389</c:v>
                </c:pt>
                <c:pt idx="185">
                  <c:v>23047.551510755915</c:v>
                </c:pt>
                <c:pt idx="186">
                  <c:v>23076.417579534183</c:v>
                </c:pt>
                <c:pt idx="187">
                  <c:v>23105.271804789656</c:v>
                </c:pt>
                <c:pt idx="188">
                  <c:v>23134.114239356029</c:v>
                </c:pt>
                <c:pt idx="189">
                  <c:v>23162.944935675372</c:v>
                </c:pt>
                <c:pt idx="190">
                  <c:v>23191.763945802122</c:v>
                </c:pt>
                <c:pt idx="191">
                  <c:v>23220.571321407137</c:v>
                </c:pt>
                <c:pt idx="192">
                  <c:v>23249.367113781616</c:v>
                </c:pt>
                <c:pt idx="193">
                  <c:v>23278.151373840996</c:v>
                </c:pt>
                <c:pt idx="194">
                  <c:v>23306.924152128791</c:v>
                </c:pt>
                <c:pt idx="195">
                  <c:v>23335.685498820392</c:v>
                </c:pt>
                <c:pt idx="196">
                  <c:v>23364.435463726812</c:v>
                </c:pt>
                <c:pt idx="197">
                  <c:v>23393.174096298364</c:v>
                </c:pt>
                <c:pt idx="198">
                  <c:v>23421.901445628326</c:v>
                </c:pt>
                <c:pt idx="199">
                  <c:v>23020.617560456536</c:v>
                </c:pt>
                <c:pt idx="200">
                  <c:v>23049.322489172919</c:v>
                </c:pt>
                <c:pt idx="201">
                  <c:v>23078.01627982104</c:v>
                </c:pt>
                <c:pt idx="202">
                  <c:v>23106.698980101519</c:v>
                </c:pt>
                <c:pt idx="203">
                  <c:v>23135.370637375483</c:v>
                </c:pt>
                <c:pt idx="204">
                  <c:v>23164.03129866792</c:v>
                </c:pt>
                <c:pt idx="205">
                  <c:v>23192.681010671004</c:v>
                </c:pt>
                <c:pt idx="206">
                  <c:v>23221.319819747408</c:v>
                </c:pt>
                <c:pt idx="207">
                  <c:v>23249.947771933534</c:v>
                </c:pt>
                <c:pt idx="208">
                  <c:v>23278.564912942711</c:v>
                </c:pt>
                <c:pt idx="209">
                  <c:v>23307.171288168378</c:v>
                </c:pt>
                <c:pt idx="210">
                  <c:v>23335.766942687202</c:v>
                </c:pt>
                <c:pt idx="211">
                  <c:v>23364.35192126215</c:v>
                </c:pt>
                <c:pt idx="212">
                  <c:v>23392.926268345567</c:v>
                </c:pt>
                <c:pt idx="213">
                  <c:v>23421.49002808216</c:v>
                </c:pt>
                <c:pt idx="214">
                  <c:v>23020.043244311979</c:v>
                </c:pt>
                <c:pt idx="215">
                  <c:v>23048.585960573349</c:v>
                </c:pt>
                <c:pt idx="216">
                  <c:v>23077.118220105778</c:v>
                </c:pt>
                <c:pt idx="217">
                  <c:v>23105.640065852811</c:v>
                </c:pt>
                <c:pt idx="218">
                  <c:v>23134.151540464864</c:v>
                </c:pt>
                <c:pt idx="219">
                  <c:v>23162.652686302015</c:v>
                </c:pt>
                <c:pt idx="220">
                  <c:v>23191.14354543676</c:v>
                </c:pt>
                <c:pt idx="221">
                  <c:v>23219.624159656752</c:v>
                </c:pt>
                <c:pt idx="222">
                  <c:v>23248.094570467478</c:v>
                </c:pt>
                <c:pt idx="223">
                  <c:v>23276.55481909493</c:v>
                </c:pt>
                <c:pt idx="224">
                  <c:v>23305.004946488225</c:v>
                </c:pt>
                <c:pt idx="225">
                  <c:v>23333.444993322202</c:v>
                </c:pt>
                <c:pt idx="226">
                  <c:v>23361.875</c:v>
                </c:pt>
                <c:pt idx="227">
                  <c:v>23390.295006655575</c:v>
                </c:pt>
                <c:pt idx="228">
                  <c:v>23418.705053156216</c:v>
                </c:pt>
                <c:pt idx="229">
                  <c:v>23447.105179105012</c:v>
                </c:pt>
                <c:pt idx="230">
                  <c:v>23045.495423843291</c:v>
                </c:pt>
                <c:pt idx="231">
                  <c:v>23073.875826453062</c:v>
                </c:pt>
                <c:pt idx="232">
                  <c:v>23102.246425759367</c:v>
                </c:pt>
                <c:pt idx="233">
                  <c:v>23130.607260332668</c:v>
                </c:pt>
                <c:pt idx="234">
                  <c:v>23158.958368491159</c:v>
                </c:pt>
                <c:pt idx="235">
                  <c:v>23187.299788303084</c:v>
                </c:pt>
                <c:pt idx="236">
                  <c:v>23215.631557588997</c:v>
                </c:pt>
                <c:pt idx="237">
                  <c:v>23243.953713924038</c:v>
                </c:pt>
                <c:pt idx="238">
                  <c:v>23272.266294640132</c:v>
                </c:pt>
                <c:pt idx="239">
                  <c:v>23300.569336828197</c:v>
                </c:pt>
                <c:pt idx="240">
                  <c:v>23328.862877340314</c:v>
                </c:pt>
                <c:pt idx="241">
                  <c:v>23357.146952791882</c:v>
                </c:pt>
                <c:pt idx="242">
                  <c:v>23385.421599563739</c:v>
                </c:pt>
                <c:pt idx="243">
                  <c:v>23413.686853804247</c:v>
                </c:pt>
                <c:pt idx="244">
                  <c:v>23441.942751431379</c:v>
                </c:pt>
                <c:pt idx="245">
                  <c:v>23470.189328134773</c:v>
                </c:pt>
                <c:pt idx="246">
                  <c:v>23498.426619377744</c:v>
                </c:pt>
                <c:pt idx="247">
                  <c:v>23526.654660399312</c:v>
                </c:pt>
                <c:pt idx="248">
                  <c:v>23124.873486216144</c:v>
                </c:pt>
                <c:pt idx="249">
                  <c:v>23153.08313162456</c:v>
                </c:pt>
                <c:pt idx="250">
                  <c:v>23181.283631202434</c:v>
                </c:pt>
                <c:pt idx="251">
                  <c:v>23209.475019311125</c:v>
                </c:pt>
                <c:pt idx="252">
                  <c:v>23237.657330097376</c:v>
                </c:pt>
                <c:pt idx="253">
                  <c:v>23265.830597495151</c:v>
                </c:pt>
                <c:pt idx="254">
                  <c:v>23293.994855227545</c:v>
                </c:pt>
                <c:pt idx="255">
                  <c:v>23322.15013680857</c:v>
                </c:pt>
                <c:pt idx="256">
                  <c:v>23350.296475544961</c:v>
                </c:pt>
                <c:pt idx="257">
                  <c:v>23378.433904538004</c:v>
                </c:pt>
                <c:pt idx="258">
                  <c:v>23406.562456685268</c:v>
                </c:pt>
                <c:pt idx="259">
                  <c:v>23434.682164682381</c:v>
                </c:pt>
                <c:pt idx="260">
                  <c:v>23462.79306102476</c:v>
                </c:pt>
                <c:pt idx="261">
                  <c:v>23490.895178009298</c:v>
                </c:pt>
                <c:pt idx="262">
                  <c:v>23518.98854773608</c:v>
                </c:pt>
                <c:pt idx="263">
                  <c:v>23547.073202110063</c:v>
                </c:pt>
                <c:pt idx="264">
                  <c:v>23575.149172842714</c:v>
                </c:pt>
                <c:pt idx="265">
                  <c:v>23603.216491453662</c:v>
                </c:pt>
                <c:pt idx="266">
                  <c:v>23631.275189272314</c:v>
                </c:pt>
                <c:pt idx="267">
                  <c:v>23659.325297439449</c:v>
                </c:pt>
                <c:pt idx="268">
                  <c:v>23257.36684690883</c:v>
                </c:pt>
                <c:pt idx="269">
                  <c:v>23285.399868448745</c:v>
                </c:pt>
                <c:pt idx="270">
                  <c:v>23313.424392643577</c:v>
                </c:pt>
                <c:pt idx="271">
                  <c:v>23341.44044989533</c:v>
                </c:pt>
                <c:pt idx="272">
                  <c:v>23369.448070425147</c:v>
                </c:pt>
                <c:pt idx="273">
                  <c:v>23397.447284274826</c:v>
                </c:pt>
                <c:pt idx="274">
                  <c:v>23425.438121308289</c:v>
                </c:pt>
                <c:pt idx="275">
                  <c:v>23453.420611213067</c:v>
                </c:pt>
                <c:pt idx="276">
                  <c:v>23481.394783501742</c:v>
                </c:pt>
                <c:pt idx="277">
                  <c:v>23509.360667513403</c:v>
                </c:pt>
                <c:pt idx="278">
                  <c:v>23537.318292415053</c:v>
                </c:pt>
                <c:pt idx="279">
                  <c:v>23565.267687203035</c:v>
                </c:pt>
                <c:pt idx="280">
                  <c:v>23593.208880704424</c:v>
                </c:pt>
                <c:pt idx="281">
                  <c:v>23621.141901578379</c:v>
                </c:pt>
                <c:pt idx="282">
                  <c:v>23649.06677831756</c:v>
                </c:pt>
                <c:pt idx="283">
                  <c:v>23676.983539249435</c:v>
                </c:pt>
                <c:pt idx="284">
                  <c:v>23704.892212537634</c:v>
                </c:pt>
                <c:pt idx="285">
                  <c:v>23732.792826183293</c:v>
                </c:pt>
                <c:pt idx="286">
                  <c:v>23760.685408026315</c:v>
                </c:pt>
                <c:pt idx="287">
                  <c:v>23788.569985746719</c:v>
                </c:pt>
                <c:pt idx="288">
                  <c:v>23816.446586865881</c:v>
                </c:pt>
                <c:pt idx="289">
                  <c:v>23844.315238747833</c:v>
                </c:pt>
                <c:pt idx="290">
                  <c:v>23442.175968600506</c:v>
                </c:pt>
                <c:pt idx="291">
                  <c:v>23470.028803476969</c:v>
                </c:pt>
                <c:pt idx="292">
                  <c:v>23497.873770276681</c:v>
                </c:pt>
                <c:pt idx="293">
                  <c:v>23525.710895746684</c:v>
                </c:pt>
                <c:pt idx="294">
                  <c:v>23553.540206482823</c:v>
                </c:pt>
                <c:pt idx="295">
                  <c:v>23581.361728930948</c:v>
                </c:pt>
                <c:pt idx="296">
                  <c:v>23609.175489388072</c:v>
                </c:pt>
                <c:pt idx="297">
                  <c:v>23636.981514003557</c:v>
                </c:pt>
                <c:pt idx="298">
                  <c:v>23664.77982878028</c:v>
                </c:pt>
                <c:pt idx="299">
                  <c:v>23692.570459575756</c:v>
                </c:pt>
                <c:pt idx="300">
                  <c:v>23720.3534321033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8A-40D8-A9A0-669F38BFF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542319"/>
        <c:axId val="472547311"/>
      </c:scatterChart>
      <c:valAx>
        <c:axId val="47254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47311"/>
        <c:crosses val="autoZero"/>
        <c:crossBetween val="midCat"/>
      </c:valAx>
      <c:valAx>
        <c:axId val="47254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42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1'!$Q$201:$Q$500</c:f>
              <c:numCache>
                <c:formatCode>General</c:formatCode>
                <c:ptCount val="300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  <c:pt idx="201">
                  <c:v>401</c:v>
                </c:pt>
                <c:pt idx="202">
                  <c:v>402</c:v>
                </c:pt>
                <c:pt idx="203">
                  <c:v>403</c:v>
                </c:pt>
                <c:pt idx="204">
                  <c:v>404</c:v>
                </c:pt>
                <c:pt idx="205">
                  <c:v>405</c:v>
                </c:pt>
                <c:pt idx="206">
                  <c:v>406</c:v>
                </c:pt>
                <c:pt idx="207">
                  <c:v>407</c:v>
                </c:pt>
                <c:pt idx="208">
                  <c:v>408</c:v>
                </c:pt>
                <c:pt idx="209">
                  <c:v>409</c:v>
                </c:pt>
                <c:pt idx="210">
                  <c:v>410</c:v>
                </c:pt>
                <c:pt idx="211">
                  <c:v>411</c:v>
                </c:pt>
                <c:pt idx="212">
                  <c:v>412</c:v>
                </c:pt>
                <c:pt idx="213">
                  <c:v>413</c:v>
                </c:pt>
                <c:pt idx="214">
                  <c:v>414</c:v>
                </c:pt>
                <c:pt idx="215">
                  <c:v>415</c:v>
                </c:pt>
                <c:pt idx="216">
                  <c:v>416</c:v>
                </c:pt>
                <c:pt idx="217">
                  <c:v>417</c:v>
                </c:pt>
                <c:pt idx="218">
                  <c:v>418</c:v>
                </c:pt>
                <c:pt idx="219">
                  <c:v>419</c:v>
                </c:pt>
                <c:pt idx="220">
                  <c:v>420</c:v>
                </c:pt>
                <c:pt idx="221">
                  <c:v>421</c:v>
                </c:pt>
                <c:pt idx="222">
                  <c:v>422</c:v>
                </c:pt>
                <c:pt idx="223">
                  <c:v>423</c:v>
                </c:pt>
                <c:pt idx="224">
                  <c:v>424</c:v>
                </c:pt>
                <c:pt idx="225">
                  <c:v>425</c:v>
                </c:pt>
                <c:pt idx="226">
                  <c:v>426</c:v>
                </c:pt>
                <c:pt idx="227">
                  <c:v>427</c:v>
                </c:pt>
                <c:pt idx="228">
                  <c:v>428</c:v>
                </c:pt>
                <c:pt idx="229">
                  <c:v>429</c:v>
                </c:pt>
                <c:pt idx="230">
                  <c:v>430</c:v>
                </c:pt>
                <c:pt idx="231">
                  <c:v>431</c:v>
                </c:pt>
                <c:pt idx="232">
                  <c:v>432</c:v>
                </c:pt>
                <c:pt idx="233">
                  <c:v>433</c:v>
                </c:pt>
                <c:pt idx="234">
                  <c:v>434</c:v>
                </c:pt>
                <c:pt idx="235">
                  <c:v>435</c:v>
                </c:pt>
                <c:pt idx="236">
                  <c:v>436</c:v>
                </c:pt>
                <c:pt idx="237">
                  <c:v>437</c:v>
                </c:pt>
                <c:pt idx="238">
                  <c:v>438</c:v>
                </c:pt>
                <c:pt idx="239">
                  <c:v>439</c:v>
                </c:pt>
                <c:pt idx="240">
                  <c:v>440</c:v>
                </c:pt>
                <c:pt idx="241">
                  <c:v>441</c:v>
                </c:pt>
                <c:pt idx="242">
                  <c:v>442</c:v>
                </c:pt>
                <c:pt idx="243">
                  <c:v>443</c:v>
                </c:pt>
                <c:pt idx="244">
                  <c:v>444</c:v>
                </c:pt>
                <c:pt idx="245">
                  <c:v>445</c:v>
                </c:pt>
                <c:pt idx="246">
                  <c:v>446</c:v>
                </c:pt>
                <c:pt idx="247">
                  <c:v>447</c:v>
                </c:pt>
                <c:pt idx="248">
                  <c:v>448</c:v>
                </c:pt>
                <c:pt idx="249">
                  <c:v>449</c:v>
                </c:pt>
                <c:pt idx="250">
                  <c:v>450</c:v>
                </c:pt>
                <c:pt idx="251">
                  <c:v>451</c:v>
                </c:pt>
                <c:pt idx="252">
                  <c:v>452</c:v>
                </c:pt>
                <c:pt idx="253">
                  <c:v>453</c:v>
                </c:pt>
                <c:pt idx="254">
                  <c:v>454</c:v>
                </c:pt>
                <c:pt idx="255">
                  <c:v>455</c:v>
                </c:pt>
                <c:pt idx="256">
                  <c:v>456</c:v>
                </c:pt>
                <c:pt idx="257">
                  <c:v>457</c:v>
                </c:pt>
                <c:pt idx="258">
                  <c:v>458</c:v>
                </c:pt>
                <c:pt idx="259">
                  <c:v>459</c:v>
                </c:pt>
                <c:pt idx="260">
                  <c:v>460</c:v>
                </c:pt>
                <c:pt idx="261">
                  <c:v>461</c:v>
                </c:pt>
                <c:pt idx="262">
                  <c:v>462</c:v>
                </c:pt>
                <c:pt idx="263">
                  <c:v>463</c:v>
                </c:pt>
                <c:pt idx="264">
                  <c:v>464</c:v>
                </c:pt>
                <c:pt idx="265">
                  <c:v>465</c:v>
                </c:pt>
                <c:pt idx="266">
                  <c:v>466</c:v>
                </c:pt>
                <c:pt idx="267">
                  <c:v>467</c:v>
                </c:pt>
                <c:pt idx="268">
                  <c:v>468</c:v>
                </c:pt>
                <c:pt idx="269">
                  <c:v>469</c:v>
                </c:pt>
                <c:pt idx="270">
                  <c:v>470</c:v>
                </c:pt>
                <c:pt idx="271">
                  <c:v>471</c:v>
                </c:pt>
                <c:pt idx="272">
                  <c:v>472</c:v>
                </c:pt>
                <c:pt idx="273">
                  <c:v>473</c:v>
                </c:pt>
                <c:pt idx="274">
                  <c:v>474</c:v>
                </c:pt>
                <c:pt idx="275">
                  <c:v>475</c:v>
                </c:pt>
                <c:pt idx="276">
                  <c:v>476</c:v>
                </c:pt>
                <c:pt idx="277">
                  <c:v>477</c:v>
                </c:pt>
                <c:pt idx="278">
                  <c:v>478</c:v>
                </c:pt>
                <c:pt idx="279">
                  <c:v>479</c:v>
                </c:pt>
                <c:pt idx="280">
                  <c:v>480</c:v>
                </c:pt>
                <c:pt idx="281">
                  <c:v>481</c:v>
                </c:pt>
                <c:pt idx="282">
                  <c:v>482</c:v>
                </c:pt>
                <c:pt idx="283">
                  <c:v>483</c:v>
                </c:pt>
                <c:pt idx="284">
                  <c:v>484</c:v>
                </c:pt>
                <c:pt idx="285">
                  <c:v>485</c:v>
                </c:pt>
                <c:pt idx="286">
                  <c:v>486</c:v>
                </c:pt>
                <c:pt idx="287">
                  <c:v>487</c:v>
                </c:pt>
                <c:pt idx="288">
                  <c:v>488</c:v>
                </c:pt>
                <c:pt idx="289">
                  <c:v>489</c:v>
                </c:pt>
                <c:pt idx="290">
                  <c:v>490</c:v>
                </c:pt>
                <c:pt idx="291">
                  <c:v>491</c:v>
                </c:pt>
                <c:pt idx="292">
                  <c:v>492</c:v>
                </c:pt>
                <c:pt idx="293">
                  <c:v>493</c:v>
                </c:pt>
                <c:pt idx="294">
                  <c:v>494</c:v>
                </c:pt>
                <c:pt idx="295">
                  <c:v>495</c:v>
                </c:pt>
                <c:pt idx="296">
                  <c:v>496</c:v>
                </c:pt>
                <c:pt idx="297">
                  <c:v>497</c:v>
                </c:pt>
                <c:pt idx="298">
                  <c:v>498</c:v>
                </c:pt>
                <c:pt idx="299">
                  <c:v>499</c:v>
                </c:pt>
              </c:numCache>
            </c:numRef>
          </c:xVal>
          <c:yVal>
            <c:numRef>
              <c:f>'Part 1'!$R$201:$R$500</c:f>
              <c:numCache>
                <c:formatCode>_("$"* #,##0.00_);_("$"* \(#,##0.00\);_("$"* "-"??_);_(@_)</c:formatCode>
                <c:ptCount val="300"/>
                <c:pt idx="0">
                  <c:v>26352.919181288744</c:v>
                </c:pt>
                <c:pt idx="1">
                  <c:v>26384.101173987703</c:v>
                </c:pt>
                <c:pt idx="2">
                  <c:v>26415.257683356867</c:v>
                </c:pt>
                <c:pt idx="3">
                  <c:v>26446.388898396421</c:v>
                </c:pt>
                <c:pt idx="4">
                  <c:v>26047.495005781799</c:v>
                </c:pt>
                <c:pt idx="5">
                  <c:v>26078.576189903531</c:v>
                </c:pt>
                <c:pt idx="6">
                  <c:v>26109.632632906189</c:v>
                </c:pt>
                <c:pt idx="7">
                  <c:v>26140.664514726508</c:v>
                </c:pt>
                <c:pt idx="8">
                  <c:v>26171.672013130683</c:v>
                </c:pt>
                <c:pt idx="9">
                  <c:v>25772.655303750827</c:v>
                </c:pt>
                <c:pt idx="10">
                  <c:v>25803.614560120684</c:v>
                </c:pt>
                <c:pt idx="11">
                  <c:v>25834.549953710561</c:v>
                </c:pt>
                <c:pt idx="12">
                  <c:v>25865.461653961502</c:v>
                </c:pt>
                <c:pt idx="13">
                  <c:v>25896.349828318776</c:v>
                </c:pt>
                <c:pt idx="14">
                  <c:v>25497.214642264589</c:v>
                </c:pt>
                <c:pt idx="15">
                  <c:v>25528.056259350204</c:v>
                </c:pt>
                <c:pt idx="16">
                  <c:v>25558.874841227313</c:v>
                </c:pt>
                <c:pt idx="17">
                  <c:v>25589.670547678776</c:v>
                </c:pt>
                <c:pt idx="18">
                  <c:v>25620.443536648741</c:v>
                </c:pt>
                <c:pt idx="19">
                  <c:v>25651.19396427213</c:v>
                </c:pt>
                <c:pt idx="20">
                  <c:v>25251.921984903522</c:v>
                </c:pt>
                <c:pt idx="21">
                  <c:v>25282.627751145435</c:v>
                </c:pt>
                <c:pt idx="22">
                  <c:v>25313.31141387605</c:v>
                </c:pt>
                <c:pt idx="23">
                  <c:v>25343.973122276377</c:v>
                </c:pt>
                <c:pt idx="24">
                  <c:v>25374.613023856833</c:v>
                </c:pt>
                <c:pt idx="25">
                  <c:v>25405.231264483344</c:v>
                </c:pt>
                <c:pt idx="26">
                  <c:v>25005.827988402893</c:v>
                </c:pt>
                <c:pt idx="27">
                  <c:v>25036.403338268545</c:v>
                </c:pt>
                <c:pt idx="28">
                  <c:v>25066.957455164036</c:v>
                </c:pt>
                <c:pt idx="29">
                  <c:v>25097.49047862778</c:v>
                </c:pt>
                <c:pt idx="30">
                  <c:v>25128.002546676522</c:v>
                </c:pt>
                <c:pt idx="31">
                  <c:v>25158.493795828432</c:v>
                </c:pt>
                <c:pt idx="32">
                  <c:v>24758.964361125785</c:v>
                </c:pt>
                <c:pt idx="33">
                  <c:v>24789.414376157238</c:v>
                </c:pt>
                <c:pt idx="34">
                  <c:v>24819.843973079587</c:v>
                </c:pt>
                <c:pt idx="35">
                  <c:v>24850.25328263922</c:v>
                </c:pt>
                <c:pt idx="36">
                  <c:v>24880.642434193054</c:v>
                </c:pt>
                <c:pt idx="37">
                  <c:v>24911.01155572915</c:v>
                </c:pt>
                <c:pt idx="38">
                  <c:v>24941.360773886896</c:v>
                </c:pt>
                <c:pt idx="39">
                  <c:v>24541.69021397681</c:v>
                </c:pt>
                <c:pt idx="40">
                  <c:v>24572</c:v>
                </c:pt>
                <c:pt idx="41">
                  <c:v>24602.290254667223</c:v>
                </c:pt>
                <c:pt idx="42">
                  <c:v>24632.561099417617</c:v>
                </c:pt>
                <c:pt idx="43">
                  <c:v>24662.812654437075</c:v>
                </c:pt>
                <c:pt idx="44">
                  <c:v>24693.045038676253</c:v>
                </c:pt>
                <c:pt idx="45">
                  <c:v>24723.258369868301</c:v>
                </c:pt>
                <c:pt idx="46">
                  <c:v>24323.452764546233</c:v>
                </c:pt>
                <c:pt idx="47">
                  <c:v>24353.628338059963</c:v>
                </c:pt>
                <c:pt idx="48">
                  <c:v>24383.785204593074</c:v>
                </c:pt>
                <c:pt idx="49">
                  <c:v>24413.923477179258</c:v>
                </c:pt>
                <c:pt idx="50">
                  <c:v>24444.043267718458</c:v>
                </c:pt>
                <c:pt idx="51">
                  <c:v>24474.144686992735</c:v>
                </c:pt>
                <c:pt idx="52">
                  <c:v>24504.227844681816</c:v>
                </c:pt>
                <c:pt idx="53">
                  <c:v>24104.292849378435</c:v>
                </c:pt>
                <c:pt idx="54">
                  <c:v>24134.33980860329</c:v>
                </c:pt>
                <c:pt idx="55">
                  <c:v>24164.368828819868</c:v>
                </c:pt>
                <c:pt idx="56">
                  <c:v>24194.3800154489</c:v>
                </c:pt>
                <c:pt idx="57">
                  <c:v>24224.373472882617</c:v>
                </c:pt>
                <c:pt idx="58">
                  <c:v>24254.349304498741</c:v>
                </c:pt>
                <c:pt idx="59">
                  <c:v>24284.307612674227</c:v>
                </c:pt>
                <c:pt idx="60">
                  <c:v>24314.248498798799</c:v>
                </c:pt>
                <c:pt idx="61">
                  <c:v>23914.172063288195</c:v>
                </c:pt>
                <c:pt idx="62">
                  <c:v>23944.078405597247</c:v>
                </c:pt>
                <c:pt idx="63">
                  <c:v>23973.967624232664</c:v>
                </c:pt>
                <c:pt idx="64">
                  <c:v>24003.839816765681</c:v>
                </c:pt>
                <c:pt idx="65">
                  <c:v>24033.695079844434</c:v>
                </c:pt>
                <c:pt idx="66">
                  <c:v>24063.533509206125</c:v>
                </c:pt>
                <c:pt idx="67">
                  <c:v>24093.355199689024</c:v>
                </c:pt>
                <c:pt idx="68">
                  <c:v>24123.160245244209</c:v>
                </c:pt>
                <c:pt idx="69">
                  <c:v>23722.948738947176</c:v>
                </c:pt>
                <c:pt idx="70">
                  <c:v>23752.720773009198</c:v>
                </c:pt>
                <c:pt idx="71">
                  <c:v>23782.476438788523</c:v>
                </c:pt>
                <c:pt idx="72">
                  <c:v>23812.215826801395</c:v>
                </c:pt>
                <c:pt idx="73">
                  <c:v>23841.939026732849</c:v>
                </c:pt>
                <c:pt idx="74">
                  <c:v>23871.64612744738</c:v>
                </c:pt>
                <c:pt idx="75">
                  <c:v>23901.337216999425</c:v>
                </c:pt>
                <c:pt idx="76">
                  <c:v>23931.012382643621</c:v>
                </c:pt>
                <c:pt idx="77">
                  <c:v>23960.671710844996</c:v>
                </c:pt>
                <c:pt idx="78">
                  <c:v>23560.315287288882</c:v>
                </c:pt>
                <c:pt idx="79">
                  <c:v>23589.943196890763</c:v>
                </c:pt>
                <c:pt idx="80">
                  <c:v>23619.555523805895</c:v>
                </c:pt>
                <c:pt idx="81">
                  <c:v>23649.152351438828</c:v>
                </c:pt>
                <c:pt idx="82">
                  <c:v>23678.733762452728</c:v>
                </c:pt>
                <c:pt idx="83">
                  <c:v>23708.299838778577</c:v>
                </c:pt>
                <c:pt idx="84">
                  <c:v>23737.850661624216</c:v>
                </c:pt>
                <c:pt idx="85">
                  <c:v>23767.386311483257</c:v>
                </c:pt>
                <c:pt idx="86">
                  <c:v>23796.906868143844</c:v>
                </c:pt>
                <c:pt idx="87">
                  <c:v>23826.412410697274</c:v>
                </c:pt>
                <c:pt idx="88">
                  <c:v>23425.903017546498</c:v>
                </c:pt>
                <c:pt idx="89">
                  <c:v>23455.378766414458</c:v>
                </c:pt>
                <c:pt idx="90">
                  <c:v>23484.839734352347</c:v>
                </c:pt>
                <c:pt idx="91">
                  <c:v>23514.28599774768</c:v>
                </c:pt>
                <c:pt idx="92">
                  <c:v>23543.717632332286</c:v>
                </c:pt>
                <c:pt idx="93">
                  <c:v>23573.134713190168</c:v>
                </c:pt>
                <c:pt idx="94">
                  <c:v>23602.537314765199</c:v>
                </c:pt>
                <c:pt idx="95">
                  <c:v>23631.925510868776</c:v>
                </c:pt>
                <c:pt idx="96">
                  <c:v>23661.299374687303</c:v>
                </c:pt>
                <c:pt idx="97">
                  <c:v>23690.658978789572</c:v>
                </c:pt>
                <c:pt idx="98">
                  <c:v>23290.004395134034</c:v>
                </c:pt>
                <c:pt idx="99">
                  <c:v>23319.335695075966</c:v>
                </c:pt>
                <c:pt idx="100">
                  <c:v>23348.652949374526</c:v>
                </c:pt>
                <c:pt idx="101">
                  <c:v>23377.956228199702</c:v>
                </c:pt>
                <c:pt idx="102">
                  <c:v>23407.245601139155</c:v>
                </c:pt>
                <c:pt idx="103">
                  <c:v>23436.521137204953</c:v>
                </c:pt>
                <c:pt idx="104">
                  <c:v>23465.782904840242</c:v>
                </c:pt>
                <c:pt idx="105">
                  <c:v>23495.030971925757</c:v>
                </c:pt>
                <c:pt idx="106">
                  <c:v>23524.265405786296</c:v>
                </c:pt>
                <c:pt idx="107">
                  <c:v>23553.486273197064</c:v>
                </c:pt>
                <c:pt idx="108">
                  <c:v>23582.693640389931</c:v>
                </c:pt>
                <c:pt idx="109">
                  <c:v>23181.887573059601</c:v>
                </c:pt>
                <c:pt idx="110">
                  <c:v>23211.068136369697</c:v>
                </c:pt>
                <c:pt idx="111">
                  <c:v>23240.235394958752</c:v>
                </c:pt>
                <c:pt idx="112">
                  <c:v>23269.389412946119</c:v>
                </c:pt>
                <c:pt idx="113">
                  <c:v>23298.530253937774</c:v>
                </c:pt>
                <c:pt idx="114">
                  <c:v>23327.657981032047</c:v>
                </c:pt>
                <c:pt idx="115">
                  <c:v>23356.77265682532</c:v>
                </c:pt>
                <c:pt idx="116">
                  <c:v>23385.874343417552</c:v>
                </c:pt>
                <c:pt idx="117">
                  <c:v>23414.963102417794</c:v>
                </c:pt>
                <c:pt idx="118">
                  <c:v>23444.038994949602</c:v>
                </c:pt>
                <c:pt idx="119">
                  <c:v>23473.10208165638</c:v>
                </c:pt>
                <c:pt idx="120">
                  <c:v>23502.152422706633</c:v>
                </c:pt>
                <c:pt idx="121">
                  <c:v>23101.190077799169</c:v>
                </c:pt>
                <c:pt idx="122">
                  <c:v>23130.215106168216</c:v>
                </c:pt>
                <c:pt idx="123">
                  <c:v>23159.227566588459</c:v>
                </c:pt>
                <c:pt idx="124">
                  <c:v>23188.227517380012</c:v>
                </c:pt>
                <c:pt idx="125">
                  <c:v>23217.215016413353</c:v>
                </c:pt>
                <c:pt idx="126">
                  <c:v>23246.190121114127</c:v>
                </c:pt>
                <c:pt idx="127">
                  <c:v>23275.152888467936</c:v>
                </c:pt>
                <c:pt idx="128">
                  <c:v>23304.103375025057</c:v>
                </c:pt>
                <c:pt idx="129">
                  <c:v>23333.041636905047</c:v>
                </c:pt>
                <c:pt idx="130">
                  <c:v>23361.967729801359</c:v>
                </c:pt>
                <c:pt idx="131">
                  <c:v>23390.881708985846</c:v>
                </c:pt>
                <c:pt idx="132">
                  <c:v>23419.783629313206</c:v>
                </c:pt>
                <c:pt idx="133">
                  <c:v>23448.673545225389</c:v>
                </c:pt>
                <c:pt idx="134">
                  <c:v>23047.551510755915</c:v>
                </c:pt>
                <c:pt idx="135">
                  <c:v>23076.417579534183</c:v>
                </c:pt>
                <c:pt idx="136">
                  <c:v>23105.271804789656</c:v>
                </c:pt>
                <c:pt idx="137">
                  <c:v>23134.114239356029</c:v>
                </c:pt>
                <c:pt idx="138">
                  <c:v>23162.944935675372</c:v>
                </c:pt>
                <c:pt idx="139">
                  <c:v>23191.763945802122</c:v>
                </c:pt>
                <c:pt idx="140">
                  <c:v>23220.571321407137</c:v>
                </c:pt>
                <c:pt idx="141">
                  <c:v>23249.367113781616</c:v>
                </c:pt>
                <c:pt idx="142">
                  <c:v>23278.151373840996</c:v>
                </c:pt>
                <c:pt idx="143">
                  <c:v>23306.924152128791</c:v>
                </c:pt>
                <c:pt idx="144">
                  <c:v>23335.685498820392</c:v>
                </c:pt>
                <c:pt idx="145">
                  <c:v>23364.435463726812</c:v>
                </c:pt>
                <c:pt idx="146">
                  <c:v>23393.174096298364</c:v>
                </c:pt>
                <c:pt idx="147">
                  <c:v>23421.901445628326</c:v>
                </c:pt>
                <c:pt idx="148">
                  <c:v>23020.617560456536</c:v>
                </c:pt>
                <c:pt idx="149">
                  <c:v>23049.322489172919</c:v>
                </c:pt>
                <c:pt idx="150">
                  <c:v>23078.01627982104</c:v>
                </c:pt>
                <c:pt idx="151">
                  <c:v>23106.698980101519</c:v>
                </c:pt>
                <c:pt idx="152">
                  <c:v>23135.370637375483</c:v>
                </c:pt>
                <c:pt idx="153">
                  <c:v>23164.03129866792</c:v>
                </c:pt>
                <c:pt idx="154">
                  <c:v>23192.681010671004</c:v>
                </c:pt>
                <c:pt idx="155">
                  <c:v>23221.319819747408</c:v>
                </c:pt>
                <c:pt idx="156">
                  <c:v>23249.947771933534</c:v>
                </c:pt>
                <c:pt idx="157">
                  <c:v>23278.564912942711</c:v>
                </c:pt>
                <c:pt idx="158">
                  <c:v>23307.171288168378</c:v>
                </c:pt>
                <c:pt idx="159">
                  <c:v>23335.766942687202</c:v>
                </c:pt>
                <c:pt idx="160">
                  <c:v>23364.35192126215</c:v>
                </c:pt>
                <c:pt idx="161">
                  <c:v>23392.926268345567</c:v>
                </c:pt>
                <c:pt idx="162">
                  <c:v>23421.49002808216</c:v>
                </c:pt>
                <c:pt idx="163">
                  <c:v>23020.043244311979</c:v>
                </c:pt>
                <c:pt idx="164">
                  <c:v>23048.585960573349</c:v>
                </c:pt>
                <c:pt idx="165">
                  <c:v>23077.118220105778</c:v>
                </c:pt>
                <c:pt idx="166">
                  <c:v>23105.640065852811</c:v>
                </c:pt>
                <c:pt idx="167">
                  <c:v>23134.151540464864</c:v>
                </c:pt>
                <c:pt idx="168">
                  <c:v>23162.652686302015</c:v>
                </c:pt>
                <c:pt idx="169">
                  <c:v>23191.14354543676</c:v>
                </c:pt>
                <c:pt idx="170">
                  <c:v>23219.624159656752</c:v>
                </c:pt>
                <c:pt idx="171">
                  <c:v>23248.094570467478</c:v>
                </c:pt>
                <c:pt idx="172">
                  <c:v>23276.55481909493</c:v>
                </c:pt>
                <c:pt idx="173">
                  <c:v>23305.004946488225</c:v>
                </c:pt>
                <c:pt idx="174">
                  <c:v>23333.444993322202</c:v>
                </c:pt>
                <c:pt idx="175">
                  <c:v>23361.875</c:v>
                </c:pt>
                <c:pt idx="176">
                  <c:v>23390.295006655575</c:v>
                </c:pt>
                <c:pt idx="177">
                  <c:v>23418.705053156216</c:v>
                </c:pt>
                <c:pt idx="178">
                  <c:v>23447.105179105012</c:v>
                </c:pt>
                <c:pt idx="179">
                  <c:v>23045.495423843291</c:v>
                </c:pt>
                <c:pt idx="180">
                  <c:v>23073.875826453062</c:v>
                </c:pt>
                <c:pt idx="181">
                  <c:v>23102.246425759367</c:v>
                </c:pt>
                <c:pt idx="182">
                  <c:v>23130.607260332668</c:v>
                </c:pt>
                <c:pt idx="183">
                  <c:v>23158.958368491159</c:v>
                </c:pt>
                <c:pt idx="184">
                  <c:v>23187.299788303084</c:v>
                </c:pt>
                <c:pt idx="185">
                  <c:v>23215.631557588997</c:v>
                </c:pt>
                <c:pt idx="186">
                  <c:v>23243.953713924038</c:v>
                </c:pt>
                <c:pt idx="187">
                  <c:v>23272.266294640132</c:v>
                </c:pt>
                <c:pt idx="188">
                  <c:v>23300.569336828197</c:v>
                </c:pt>
                <c:pt idx="189">
                  <c:v>23328.862877340314</c:v>
                </c:pt>
                <c:pt idx="190">
                  <c:v>23357.146952791882</c:v>
                </c:pt>
                <c:pt idx="191">
                  <c:v>23385.421599563739</c:v>
                </c:pt>
                <c:pt idx="192">
                  <c:v>23413.686853804247</c:v>
                </c:pt>
                <c:pt idx="193">
                  <c:v>23441.942751431379</c:v>
                </c:pt>
                <c:pt idx="194">
                  <c:v>23470.189328134773</c:v>
                </c:pt>
                <c:pt idx="195">
                  <c:v>23498.426619377744</c:v>
                </c:pt>
                <c:pt idx="196">
                  <c:v>23526.654660399312</c:v>
                </c:pt>
                <c:pt idx="197">
                  <c:v>23124.873486216144</c:v>
                </c:pt>
                <c:pt idx="198">
                  <c:v>23153.08313162456</c:v>
                </c:pt>
                <c:pt idx="199">
                  <c:v>23181.283631202434</c:v>
                </c:pt>
                <c:pt idx="200">
                  <c:v>23209.475019311125</c:v>
                </c:pt>
                <c:pt idx="201">
                  <c:v>23237.657330097376</c:v>
                </c:pt>
                <c:pt idx="202">
                  <c:v>23265.830597495151</c:v>
                </c:pt>
                <c:pt idx="203">
                  <c:v>23293.994855227545</c:v>
                </c:pt>
                <c:pt idx="204">
                  <c:v>23322.15013680857</c:v>
                </c:pt>
                <c:pt idx="205">
                  <c:v>23350.296475544961</c:v>
                </c:pt>
                <c:pt idx="206">
                  <c:v>23378.433904538004</c:v>
                </c:pt>
                <c:pt idx="207">
                  <c:v>23406.562456685268</c:v>
                </c:pt>
                <c:pt idx="208">
                  <c:v>23434.682164682381</c:v>
                </c:pt>
                <c:pt idx="209">
                  <c:v>23462.79306102476</c:v>
                </c:pt>
                <c:pt idx="210">
                  <c:v>23490.895178009298</c:v>
                </c:pt>
                <c:pt idx="211">
                  <c:v>23518.98854773608</c:v>
                </c:pt>
                <c:pt idx="212">
                  <c:v>23547.073202110063</c:v>
                </c:pt>
                <c:pt idx="213">
                  <c:v>23575.149172842714</c:v>
                </c:pt>
                <c:pt idx="214">
                  <c:v>23603.216491453662</c:v>
                </c:pt>
                <c:pt idx="215">
                  <c:v>23631.275189272314</c:v>
                </c:pt>
                <c:pt idx="216">
                  <c:v>23659.325297439449</c:v>
                </c:pt>
                <c:pt idx="217">
                  <c:v>23257.36684690883</c:v>
                </c:pt>
                <c:pt idx="218">
                  <c:v>23285.399868448745</c:v>
                </c:pt>
                <c:pt idx="219">
                  <c:v>23313.424392643577</c:v>
                </c:pt>
                <c:pt idx="220">
                  <c:v>23341.44044989533</c:v>
                </c:pt>
                <c:pt idx="221">
                  <c:v>23369.448070425147</c:v>
                </c:pt>
                <c:pt idx="222">
                  <c:v>23397.447284274826</c:v>
                </c:pt>
                <c:pt idx="223">
                  <c:v>23425.438121308289</c:v>
                </c:pt>
                <c:pt idx="224">
                  <c:v>23453.420611213067</c:v>
                </c:pt>
                <c:pt idx="225">
                  <c:v>23481.394783501742</c:v>
                </c:pt>
                <c:pt idx="226">
                  <c:v>23509.360667513403</c:v>
                </c:pt>
                <c:pt idx="227">
                  <c:v>23537.318292415053</c:v>
                </c:pt>
                <c:pt idx="228">
                  <c:v>23565.267687203035</c:v>
                </c:pt>
                <c:pt idx="229">
                  <c:v>23593.208880704424</c:v>
                </c:pt>
                <c:pt idx="230">
                  <c:v>23621.141901578379</c:v>
                </c:pt>
                <c:pt idx="231">
                  <c:v>23649.06677831756</c:v>
                </c:pt>
                <c:pt idx="232">
                  <c:v>23676.983539249435</c:v>
                </c:pt>
                <c:pt idx="233">
                  <c:v>23704.892212537634</c:v>
                </c:pt>
                <c:pt idx="234">
                  <c:v>23732.792826183293</c:v>
                </c:pt>
                <c:pt idx="235">
                  <c:v>23760.685408026315</c:v>
                </c:pt>
                <c:pt idx="236">
                  <c:v>23788.569985746719</c:v>
                </c:pt>
                <c:pt idx="237">
                  <c:v>23816.446586865881</c:v>
                </c:pt>
                <c:pt idx="238">
                  <c:v>23844.315238747833</c:v>
                </c:pt>
                <c:pt idx="239">
                  <c:v>23442.175968600506</c:v>
                </c:pt>
                <c:pt idx="240">
                  <c:v>23470.028803476969</c:v>
                </c:pt>
                <c:pt idx="241">
                  <c:v>23497.873770276681</c:v>
                </c:pt>
                <c:pt idx="242">
                  <c:v>23525.710895746684</c:v>
                </c:pt>
                <c:pt idx="243">
                  <c:v>23553.540206482823</c:v>
                </c:pt>
                <c:pt idx="244">
                  <c:v>23581.361728930948</c:v>
                </c:pt>
                <c:pt idx="245">
                  <c:v>23609.175489388072</c:v>
                </c:pt>
                <c:pt idx="246">
                  <c:v>23636.981514003557</c:v>
                </c:pt>
                <c:pt idx="247">
                  <c:v>23664.77982878028</c:v>
                </c:pt>
                <c:pt idx="248">
                  <c:v>23692.570459575756</c:v>
                </c:pt>
                <c:pt idx="249">
                  <c:v>23720.3534321033</c:v>
                </c:pt>
                <c:pt idx="250">
                  <c:v>23748.128771933119</c:v>
                </c:pt>
                <c:pt idx="251">
                  <c:v>23775.896504493459</c:v>
                </c:pt>
                <c:pt idx="252">
                  <c:v>23803.656655071671</c:v>
                </c:pt>
                <c:pt idx="253">
                  <c:v>23831.40924881534</c:v>
                </c:pt>
                <c:pt idx="254">
                  <c:v>23859.154310733327</c:v>
                </c:pt>
                <c:pt idx="255">
                  <c:v>23886.891865696864</c:v>
                </c:pt>
                <c:pt idx="256">
                  <c:v>23914.621938440599</c:v>
                </c:pt>
                <c:pt idx="257">
                  <c:v>23942.344553563649</c:v>
                </c:pt>
                <c:pt idx="258">
                  <c:v>23970.059735530631</c:v>
                </c:pt>
                <c:pt idx="259">
                  <c:v>23997.767508672699</c:v>
                </c:pt>
                <c:pt idx="260">
                  <c:v>24025.467897188555</c:v>
                </c:pt>
                <c:pt idx="261">
                  <c:v>24053.160925145461</c:v>
                </c:pt>
                <c:pt idx="262">
                  <c:v>24080.846616480223</c:v>
                </c:pt>
                <c:pt idx="263">
                  <c:v>23678.524995000196</c:v>
                </c:pt>
                <c:pt idx="264">
                  <c:v>23706.196084384264</c:v>
                </c:pt>
                <c:pt idx="265">
                  <c:v>23733.859908183775</c:v>
                </c:pt>
                <c:pt idx="266">
                  <c:v>23761.516489823545</c:v>
                </c:pt>
                <c:pt idx="267">
                  <c:v>23789.165852602779</c:v>
                </c:pt>
                <c:pt idx="268">
                  <c:v>23816.808019696022</c:v>
                </c:pt>
                <c:pt idx="269">
                  <c:v>23844.443014154094</c:v>
                </c:pt>
                <c:pt idx="270">
                  <c:v>23872.070858905001</c:v>
                </c:pt>
                <c:pt idx="271">
                  <c:v>23899.691576754856</c:v>
                </c:pt>
                <c:pt idx="272">
                  <c:v>23927.30519038879</c:v>
                </c:pt>
                <c:pt idx="273">
                  <c:v>23954.911722371835</c:v>
                </c:pt>
                <c:pt idx="274">
                  <c:v>23982.51119514984</c:v>
                </c:pt>
                <c:pt idx="275">
                  <c:v>24010.1036310503</c:v>
                </c:pt>
                <c:pt idx="276">
                  <c:v>24037.689052283284</c:v>
                </c:pt>
                <c:pt idx="277">
                  <c:v>24065.267480942261</c:v>
                </c:pt>
                <c:pt idx="278">
                  <c:v>24092.838939004963</c:v>
                </c:pt>
                <c:pt idx="279">
                  <c:v>24120.403448334255</c:v>
                </c:pt>
                <c:pt idx="280">
                  <c:v>24147.961030678929</c:v>
                </c:pt>
                <c:pt idx="281">
                  <c:v>24175.511707674581</c:v>
                </c:pt>
                <c:pt idx="282">
                  <c:v>24203.055500844392</c:v>
                </c:pt>
                <c:pt idx="283">
                  <c:v>24230.592431599998</c:v>
                </c:pt>
                <c:pt idx="284">
                  <c:v>24258.122521242236</c:v>
                </c:pt>
                <c:pt idx="285">
                  <c:v>24285.645790961993</c:v>
                </c:pt>
                <c:pt idx="286">
                  <c:v>24313.162261840967</c:v>
                </c:pt>
                <c:pt idx="287">
                  <c:v>24340.671954852478</c:v>
                </c:pt>
                <c:pt idx="288">
                  <c:v>24368.174890862232</c:v>
                </c:pt>
                <c:pt idx="289">
                  <c:v>24395.67109062909</c:v>
                </c:pt>
                <c:pt idx="290">
                  <c:v>24423.160574805843</c:v>
                </c:pt>
                <c:pt idx="291">
                  <c:v>24020.643363939966</c:v>
                </c:pt>
                <c:pt idx="292">
                  <c:v>24048.119478474357</c:v>
                </c:pt>
                <c:pt idx="293">
                  <c:v>24075.588938748107</c:v>
                </c:pt>
                <c:pt idx="294">
                  <c:v>24103.051764997203</c:v>
                </c:pt>
                <c:pt idx="295">
                  <c:v>24130.507977355282</c:v>
                </c:pt>
                <c:pt idx="296">
                  <c:v>24157.95759585435</c:v>
                </c:pt>
                <c:pt idx="297">
                  <c:v>24185.400640425483</c:v>
                </c:pt>
                <c:pt idx="298">
                  <c:v>24212.83713089957</c:v>
                </c:pt>
                <c:pt idx="299">
                  <c:v>24240.267087007982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39-4BF9-9D8A-AC259D2DD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542319"/>
        <c:axId val="472547311"/>
      </c:scatterChart>
      <c:valAx>
        <c:axId val="47254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47311"/>
        <c:crosses val="autoZero"/>
        <c:crossBetween val="midCat"/>
      </c:valAx>
      <c:valAx>
        <c:axId val="47254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42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'Part 1'!$Q$201:$Q$401</c:f>
              <c:numCache>
                <c:formatCode>General</c:formatCode>
                <c:ptCount val="2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</c:numCache>
            </c:numRef>
          </c:cat>
          <c:val>
            <c:numRef>
              <c:f>'Part 1'!$R$201:$R$401</c:f>
              <c:numCache>
                <c:formatCode>_("$"* #,##0.00_);_("$"* \(#,##0.00\);_("$"* "-"??_);_(@_)</c:formatCode>
                <c:ptCount val="201"/>
                <c:pt idx="0">
                  <c:v>26352.919181288744</c:v>
                </c:pt>
                <c:pt idx="1">
                  <c:v>26384.101173987703</c:v>
                </c:pt>
                <c:pt idx="2">
                  <c:v>26415.257683356867</c:v>
                </c:pt>
                <c:pt idx="3">
                  <c:v>26446.388898396421</c:v>
                </c:pt>
                <c:pt idx="4">
                  <c:v>26047.495005781799</c:v>
                </c:pt>
                <c:pt idx="5">
                  <c:v>26078.576189903531</c:v>
                </c:pt>
                <c:pt idx="6">
                  <c:v>26109.632632906189</c:v>
                </c:pt>
                <c:pt idx="7">
                  <c:v>26140.664514726508</c:v>
                </c:pt>
                <c:pt idx="8">
                  <c:v>26171.672013130683</c:v>
                </c:pt>
                <c:pt idx="9">
                  <c:v>25772.655303750827</c:v>
                </c:pt>
                <c:pt idx="10">
                  <c:v>25803.614560120684</c:v>
                </c:pt>
                <c:pt idx="11">
                  <c:v>25834.549953710561</c:v>
                </c:pt>
                <c:pt idx="12">
                  <c:v>25865.461653961502</c:v>
                </c:pt>
                <c:pt idx="13">
                  <c:v>25896.349828318776</c:v>
                </c:pt>
                <c:pt idx="14">
                  <c:v>25497.214642264589</c:v>
                </c:pt>
                <c:pt idx="15">
                  <c:v>25528.056259350204</c:v>
                </c:pt>
                <c:pt idx="16">
                  <c:v>25558.874841227313</c:v>
                </c:pt>
                <c:pt idx="17">
                  <c:v>25589.670547678776</c:v>
                </c:pt>
                <c:pt idx="18">
                  <c:v>25620.443536648741</c:v>
                </c:pt>
                <c:pt idx="19">
                  <c:v>25651.19396427213</c:v>
                </c:pt>
                <c:pt idx="20">
                  <c:v>25251.921984903522</c:v>
                </c:pt>
                <c:pt idx="21">
                  <c:v>25282.627751145435</c:v>
                </c:pt>
                <c:pt idx="22">
                  <c:v>25313.31141387605</c:v>
                </c:pt>
                <c:pt idx="23">
                  <c:v>25343.973122276377</c:v>
                </c:pt>
                <c:pt idx="24">
                  <c:v>25374.613023856833</c:v>
                </c:pt>
                <c:pt idx="25">
                  <c:v>25405.231264483344</c:v>
                </c:pt>
                <c:pt idx="26">
                  <c:v>25005.827988402893</c:v>
                </c:pt>
                <c:pt idx="27">
                  <c:v>25036.403338268545</c:v>
                </c:pt>
                <c:pt idx="28">
                  <c:v>25066.957455164036</c:v>
                </c:pt>
                <c:pt idx="29">
                  <c:v>25097.49047862778</c:v>
                </c:pt>
                <c:pt idx="30">
                  <c:v>25128.002546676522</c:v>
                </c:pt>
                <c:pt idx="31">
                  <c:v>25158.493795828432</c:v>
                </c:pt>
                <c:pt idx="32">
                  <c:v>24758.964361125785</c:v>
                </c:pt>
                <c:pt idx="33">
                  <c:v>24789.414376157238</c:v>
                </c:pt>
                <c:pt idx="34">
                  <c:v>24819.843973079587</c:v>
                </c:pt>
                <c:pt idx="35">
                  <c:v>24850.25328263922</c:v>
                </c:pt>
                <c:pt idx="36">
                  <c:v>24880.642434193054</c:v>
                </c:pt>
                <c:pt idx="37">
                  <c:v>24911.01155572915</c:v>
                </c:pt>
                <c:pt idx="38">
                  <c:v>24941.360773886896</c:v>
                </c:pt>
                <c:pt idx="39">
                  <c:v>24541.69021397681</c:v>
                </c:pt>
                <c:pt idx="40">
                  <c:v>24572</c:v>
                </c:pt>
                <c:pt idx="41">
                  <c:v>24602.290254667223</c:v>
                </c:pt>
                <c:pt idx="42">
                  <c:v>24632.561099417617</c:v>
                </c:pt>
                <c:pt idx="43">
                  <c:v>24662.812654437075</c:v>
                </c:pt>
                <c:pt idx="44">
                  <c:v>24693.045038676253</c:v>
                </c:pt>
                <c:pt idx="45">
                  <c:v>24723.258369868301</c:v>
                </c:pt>
                <c:pt idx="46">
                  <c:v>24323.452764546233</c:v>
                </c:pt>
                <c:pt idx="47">
                  <c:v>24353.628338059963</c:v>
                </c:pt>
                <c:pt idx="48">
                  <c:v>24383.785204593074</c:v>
                </c:pt>
                <c:pt idx="49">
                  <c:v>24413.923477179258</c:v>
                </c:pt>
                <c:pt idx="50">
                  <c:v>24444.043267718458</c:v>
                </c:pt>
                <c:pt idx="51">
                  <c:v>24474.144686992735</c:v>
                </c:pt>
                <c:pt idx="52">
                  <c:v>24504.227844681816</c:v>
                </c:pt>
                <c:pt idx="53">
                  <c:v>24104.292849378435</c:v>
                </c:pt>
                <c:pt idx="54">
                  <c:v>24134.33980860329</c:v>
                </c:pt>
                <c:pt idx="55">
                  <c:v>24164.368828819868</c:v>
                </c:pt>
                <c:pt idx="56">
                  <c:v>24194.3800154489</c:v>
                </c:pt>
                <c:pt idx="57">
                  <c:v>24224.373472882617</c:v>
                </c:pt>
                <c:pt idx="58">
                  <c:v>24254.349304498741</c:v>
                </c:pt>
                <c:pt idx="59">
                  <c:v>24284.307612674227</c:v>
                </c:pt>
                <c:pt idx="60">
                  <c:v>24314.248498798799</c:v>
                </c:pt>
                <c:pt idx="61">
                  <c:v>23914.172063288195</c:v>
                </c:pt>
                <c:pt idx="62">
                  <c:v>23944.078405597247</c:v>
                </c:pt>
                <c:pt idx="63">
                  <c:v>23973.967624232664</c:v>
                </c:pt>
                <c:pt idx="64">
                  <c:v>24003.839816765681</c:v>
                </c:pt>
                <c:pt idx="65">
                  <c:v>24033.695079844434</c:v>
                </c:pt>
                <c:pt idx="66">
                  <c:v>24063.533509206125</c:v>
                </c:pt>
                <c:pt idx="67">
                  <c:v>24093.355199689024</c:v>
                </c:pt>
                <c:pt idx="68">
                  <c:v>24123.160245244209</c:v>
                </c:pt>
                <c:pt idx="69">
                  <c:v>23722.948738947176</c:v>
                </c:pt>
                <c:pt idx="70">
                  <c:v>23752.720773009198</c:v>
                </c:pt>
                <c:pt idx="71">
                  <c:v>23782.476438788523</c:v>
                </c:pt>
                <c:pt idx="72">
                  <c:v>23812.215826801395</c:v>
                </c:pt>
                <c:pt idx="73">
                  <c:v>23841.939026732849</c:v>
                </c:pt>
                <c:pt idx="74">
                  <c:v>23871.64612744738</c:v>
                </c:pt>
                <c:pt idx="75">
                  <c:v>23901.337216999425</c:v>
                </c:pt>
                <c:pt idx="76">
                  <c:v>23931.012382643621</c:v>
                </c:pt>
                <c:pt idx="77">
                  <c:v>23960.671710844996</c:v>
                </c:pt>
                <c:pt idx="78">
                  <c:v>23560.315287288882</c:v>
                </c:pt>
                <c:pt idx="79">
                  <c:v>23589.943196890763</c:v>
                </c:pt>
                <c:pt idx="80">
                  <c:v>23619.555523805895</c:v>
                </c:pt>
                <c:pt idx="81">
                  <c:v>23649.152351438828</c:v>
                </c:pt>
                <c:pt idx="82">
                  <c:v>23678.733762452728</c:v>
                </c:pt>
                <c:pt idx="83">
                  <c:v>23708.299838778577</c:v>
                </c:pt>
                <c:pt idx="84">
                  <c:v>23737.850661624216</c:v>
                </c:pt>
                <c:pt idx="85">
                  <c:v>23767.386311483257</c:v>
                </c:pt>
                <c:pt idx="86">
                  <c:v>23796.906868143844</c:v>
                </c:pt>
                <c:pt idx="87">
                  <c:v>23826.412410697274</c:v>
                </c:pt>
                <c:pt idx="88">
                  <c:v>23425.903017546498</c:v>
                </c:pt>
                <c:pt idx="89">
                  <c:v>23455.378766414458</c:v>
                </c:pt>
                <c:pt idx="90">
                  <c:v>23484.839734352347</c:v>
                </c:pt>
                <c:pt idx="91">
                  <c:v>23514.28599774768</c:v>
                </c:pt>
                <c:pt idx="92">
                  <c:v>23543.717632332286</c:v>
                </c:pt>
                <c:pt idx="93">
                  <c:v>23573.134713190168</c:v>
                </c:pt>
                <c:pt idx="94">
                  <c:v>23602.537314765199</c:v>
                </c:pt>
                <c:pt idx="95">
                  <c:v>23631.925510868776</c:v>
                </c:pt>
                <c:pt idx="96">
                  <c:v>23661.299374687303</c:v>
                </c:pt>
                <c:pt idx="97">
                  <c:v>23690.658978789572</c:v>
                </c:pt>
                <c:pt idx="98">
                  <c:v>23290.004395134034</c:v>
                </c:pt>
                <c:pt idx="99">
                  <c:v>23319.335695075966</c:v>
                </c:pt>
                <c:pt idx="100">
                  <c:v>23348.652949374526</c:v>
                </c:pt>
                <c:pt idx="101">
                  <c:v>23377.956228199702</c:v>
                </c:pt>
                <c:pt idx="102">
                  <c:v>23407.245601139155</c:v>
                </c:pt>
                <c:pt idx="103">
                  <c:v>23436.521137204953</c:v>
                </c:pt>
                <c:pt idx="104">
                  <c:v>23465.782904840242</c:v>
                </c:pt>
                <c:pt idx="105">
                  <c:v>23495.030971925757</c:v>
                </c:pt>
                <c:pt idx="106">
                  <c:v>23524.265405786296</c:v>
                </c:pt>
                <c:pt idx="107">
                  <c:v>23553.486273197064</c:v>
                </c:pt>
                <c:pt idx="108">
                  <c:v>23582.693640389931</c:v>
                </c:pt>
                <c:pt idx="109">
                  <c:v>23181.887573059601</c:v>
                </c:pt>
                <c:pt idx="110">
                  <c:v>23211.068136369697</c:v>
                </c:pt>
                <c:pt idx="111">
                  <c:v>23240.235394958752</c:v>
                </c:pt>
                <c:pt idx="112">
                  <c:v>23269.389412946119</c:v>
                </c:pt>
                <c:pt idx="113">
                  <c:v>23298.530253937774</c:v>
                </c:pt>
                <c:pt idx="114">
                  <c:v>23327.657981032047</c:v>
                </c:pt>
                <c:pt idx="115">
                  <c:v>23356.77265682532</c:v>
                </c:pt>
                <c:pt idx="116">
                  <c:v>23385.874343417552</c:v>
                </c:pt>
                <c:pt idx="117">
                  <c:v>23414.963102417794</c:v>
                </c:pt>
                <c:pt idx="118">
                  <c:v>23444.038994949602</c:v>
                </c:pt>
                <c:pt idx="119">
                  <c:v>23473.10208165638</c:v>
                </c:pt>
                <c:pt idx="120">
                  <c:v>23502.152422706633</c:v>
                </c:pt>
                <c:pt idx="121">
                  <c:v>23101.190077799169</c:v>
                </c:pt>
                <c:pt idx="122">
                  <c:v>23130.215106168216</c:v>
                </c:pt>
                <c:pt idx="123">
                  <c:v>23159.227566588459</c:v>
                </c:pt>
                <c:pt idx="124">
                  <c:v>23188.227517380012</c:v>
                </c:pt>
                <c:pt idx="125">
                  <c:v>23217.215016413353</c:v>
                </c:pt>
                <c:pt idx="126">
                  <c:v>23246.190121114127</c:v>
                </c:pt>
                <c:pt idx="127">
                  <c:v>23275.152888467936</c:v>
                </c:pt>
                <c:pt idx="128">
                  <c:v>23304.103375025057</c:v>
                </c:pt>
                <c:pt idx="129">
                  <c:v>23333.041636905047</c:v>
                </c:pt>
                <c:pt idx="130">
                  <c:v>23361.967729801359</c:v>
                </c:pt>
                <c:pt idx="131">
                  <c:v>23390.881708985846</c:v>
                </c:pt>
                <c:pt idx="132">
                  <c:v>23419.783629313206</c:v>
                </c:pt>
                <c:pt idx="133">
                  <c:v>23448.673545225389</c:v>
                </c:pt>
                <c:pt idx="134">
                  <c:v>23047.551510755915</c:v>
                </c:pt>
                <c:pt idx="135">
                  <c:v>23076.417579534183</c:v>
                </c:pt>
                <c:pt idx="136">
                  <c:v>23105.271804789656</c:v>
                </c:pt>
                <c:pt idx="137">
                  <c:v>23134.114239356029</c:v>
                </c:pt>
                <c:pt idx="138">
                  <c:v>23162.944935675372</c:v>
                </c:pt>
                <c:pt idx="139">
                  <c:v>23191.763945802122</c:v>
                </c:pt>
                <c:pt idx="140">
                  <c:v>23220.571321407137</c:v>
                </c:pt>
                <c:pt idx="141">
                  <c:v>23249.367113781616</c:v>
                </c:pt>
                <c:pt idx="142">
                  <c:v>23278.151373840996</c:v>
                </c:pt>
                <c:pt idx="143">
                  <c:v>23306.924152128791</c:v>
                </c:pt>
                <c:pt idx="144">
                  <c:v>23335.685498820392</c:v>
                </c:pt>
                <c:pt idx="145">
                  <c:v>23364.435463726812</c:v>
                </c:pt>
                <c:pt idx="146">
                  <c:v>23393.174096298364</c:v>
                </c:pt>
                <c:pt idx="147">
                  <c:v>23421.901445628326</c:v>
                </c:pt>
                <c:pt idx="148">
                  <c:v>23020.617560456536</c:v>
                </c:pt>
                <c:pt idx="149">
                  <c:v>23049.322489172919</c:v>
                </c:pt>
                <c:pt idx="150">
                  <c:v>23078.01627982104</c:v>
                </c:pt>
                <c:pt idx="151">
                  <c:v>23106.698980101519</c:v>
                </c:pt>
                <c:pt idx="152">
                  <c:v>23135.370637375483</c:v>
                </c:pt>
                <c:pt idx="153">
                  <c:v>23164.03129866792</c:v>
                </c:pt>
                <c:pt idx="154">
                  <c:v>23192.681010671004</c:v>
                </c:pt>
                <c:pt idx="155">
                  <c:v>23221.319819747408</c:v>
                </c:pt>
                <c:pt idx="156">
                  <c:v>23249.947771933534</c:v>
                </c:pt>
                <c:pt idx="157">
                  <c:v>23278.564912942711</c:v>
                </c:pt>
                <c:pt idx="158">
                  <c:v>23307.171288168378</c:v>
                </c:pt>
                <c:pt idx="159">
                  <c:v>23335.766942687202</c:v>
                </c:pt>
                <c:pt idx="160">
                  <c:v>23364.35192126215</c:v>
                </c:pt>
                <c:pt idx="161">
                  <c:v>23392.926268345567</c:v>
                </c:pt>
                <c:pt idx="162">
                  <c:v>23421.49002808216</c:v>
                </c:pt>
                <c:pt idx="163">
                  <c:v>23020.043244311979</c:v>
                </c:pt>
                <c:pt idx="164">
                  <c:v>23048.585960573349</c:v>
                </c:pt>
                <c:pt idx="165">
                  <c:v>23077.118220105778</c:v>
                </c:pt>
                <c:pt idx="166">
                  <c:v>23105.640065852811</c:v>
                </c:pt>
                <c:pt idx="167">
                  <c:v>23134.151540464864</c:v>
                </c:pt>
                <c:pt idx="168">
                  <c:v>23162.652686302015</c:v>
                </c:pt>
                <c:pt idx="169">
                  <c:v>23191.14354543676</c:v>
                </c:pt>
                <c:pt idx="170">
                  <c:v>23219.624159656752</c:v>
                </c:pt>
                <c:pt idx="171">
                  <c:v>23248.094570467478</c:v>
                </c:pt>
                <c:pt idx="172">
                  <c:v>23276.55481909493</c:v>
                </c:pt>
                <c:pt idx="173">
                  <c:v>23305.004946488225</c:v>
                </c:pt>
                <c:pt idx="174">
                  <c:v>23333.444993322202</c:v>
                </c:pt>
                <c:pt idx="175">
                  <c:v>23361.875</c:v>
                </c:pt>
                <c:pt idx="176">
                  <c:v>23390.295006655575</c:v>
                </c:pt>
                <c:pt idx="177">
                  <c:v>23418.705053156216</c:v>
                </c:pt>
                <c:pt idx="178">
                  <c:v>23447.105179105012</c:v>
                </c:pt>
                <c:pt idx="179">
                  <c:v>23045.495423843291</c:v>
                </c:pt>
                <c:pt idx="180">
                  <c:v>23073.875826453062</c:v>
                </c:pt>
                <c:pt idx="181">
                  <c:v>23102.246425759367</c:v>
                </c:pt>
                <c:pt idx="182">
                  <c:v>23130.607260332668</c:v>
                </c:pt>
                <c:pt idx="183">
                  <c:v>23158.958368491159</c:v>
                </c:pt>
                <c:pt idx="184">
                  <c:v>23187.299788303084</c:v>
                </c:pt>
                <c:pt idx="185">
                  <c:v>23215.631557588997</c:v>
                </c:pt>
                <c:pt idx="186">
                  <c:v>23243.953713924038</c:v>
                </c:pt>
                <c:pt idx="187">
                  <c:v>23272.266294640132</c:v>
                </c:pt>
                <c:pt idx="188">
                  <c:v>23300.569336828197</c:v>
                </c:pt>
                <c:pt idx="189">
                  <c:v>23328.862877340314</c:v>
                </c:pt>
                <c:pt idx="190">
                  <c:v>23357.146952791882</c:v>
                </c:pt>
                <c:pt idx="191">
                  <c:v>23385.421599563739</c:v>
                </c:pt>
                <c:pt idx="192">
                  <c:v>23413.686853804247</c:v>
                </c:pt>
                <c:pt idx="193">
                  <c:v>23441.942751431379</c:v>
                </c:pt>
                <c:pt idx="194">
                  <c:v>23470.189328134773</c:v>
                </c:pt>
                <c:pt idx="195">
                  <c:v>23498.426619377744</c:v>
                </c:pt>
                <c:pt idx="196">
                  <c:v>23526.654660399312</c:v>
                </c:pt>
                <c:pt idx="197">
                  <c:v>23124.873486216144</c:v>
                </c:pt>
                <c:pt idx="198">
                  <c:v>23153.08313162456</c:v>
                </c:pt>
                <c:pt idx="199">
                  <c:v>23181.283631202434</c:v>
                </c:pt>
                <c:pt idx="200">
                  <c:v>23209.475019311125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14-4074-8228-16DEA0BFE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713455"/>
        <c:axId val="538729679"/>
      </c:lineChart>
      <c:catAx>
        <c:axId val="53871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29679"/>
        <c:crosses val="autoZero"/>
        <c:auto val="1"/>
        <c:lblAlgn val="ctr"/>
        <c:lblOffset val="100"/>
        <c:noMultiLvlLbl val="0"/>
      </c:catAx>
      <c:valAx>
        <c:axId val="53872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13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'Part 1'!$Q$341:$Q$370</c:f>
              <c:numCache>
                <c:formatCode>General</c:formatCode>
                <c:ptCount val="30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</c:numCache>
            </c:numRef>
          </c:cat>
          <c:val>
            <c:numRef>
              <c:f>'Part 1'!$R$341:$R$370</c:f>
              <c:numCache>
                <c:formatCode>_("$"* #,##0.00_);_("$"* \(#,##0.00\);_("$"* "-"??_);_(@_)</c:formatCode>
                <c:ptCount val="30"/>
                <c:pt idx="0">
                  <c:v>23220.571321407137</c:v>
                </c:pt>
                <c:pt idx="1">
                  <c:v>23249.367113781616</c:v>
                </c:pt>
                <c:pt idx="2">
                  <c:v>23278.151373840996</c:v>
                </c:pt>
                <c:pt idx="3">
                  <c:v>23306.924152128791</c:v>
                </c:pt>
                <c:pt idx="4">
                  <c:v>23335.685498820392</c:v>
                </c:pt>
                <c:pt idx="5">
                  <c:v>23364.435463726812</c:v>
                </c:pt>
                <c:pt idx="6">
                  <c:v>23393.174096298364</c:v>
                </c:pt>
                <c:pt idx="7">
                  <c:v>23421.901445628326</c:v>
                </c:pt>
                <c:pt idx="8">
                  <c:v>23020.617560456536</c:v>
                </c:pt>
                <c:pt idx="9">
                  <c:v>23049.322489172919</c:v>
                </c:pt>
                <c:pt idx="10">
                  <c:v>23078.01627982104</c:v>
                </c:pt>
                <c:pt idx="11">
                  <c:v>23106.698980101519</c:v>
                </c:pt>
                <c:pt idx="12">
                  <c:v>23135.370637375483</c:v>
                </c:pt>
                <c:pt idx="13">
                  <c:v>23164.03129866792</c:v>
                </c:pt>
                <c:pt idx="14">
                  <c:v>23192.681010671004</c:v>
                </c:pt>
                <c:pt idx="15">
                  <c:v>23221.319819747408</c:v>
                </c:pt>
                <c:pt idx="16">
                  <c:v>23249.947771933534</c:v>
                </c:pt>
                <c:pt idx="17">
                  <c:v>23278.564912942711</c:v>
                </c:pt>
                <c:pt idx="18">
                  <c:v>23307.171288168378</c:v>
                </c:pt>
                <c:pt idx="19">
                  <c:v>23335.766942687202</c:v>
                </c:pt>
                <c:pt idx="20">
                  <c:v>23364.35192126215</c:v>
                </c:pt>
                <c:pt idx="21">
                  <c:v>23392.926268345567</c:v>
                </c:pt>
                <c:pt idx="22">
                  <c:v>23421.49002808216</c:v>
                </c:pt>
                <c:pt idx="23">
                  <c:v>23020.043244311979</c:v>
                </c:pt>
                <c:pt idx="24">
                  <c:v>23048.585960573349</c:v>
                </c:pt>
                <c:pt idx="25">
                  <c:v>23077.118220105778</c:v>
                </c:pt>
                <c:pt idx="26">
                  <c:v>23105.640065852811</c:v>
                </c:pt>
                <c:pt idx="27">
                  <c:v>23134.151540464864</c:v>
                </c:pt>
                <c:pt idx="28">
                  <c:v>23162.652686302015</c:v>
                </c:pt>
                <c:pt idx="29">
                  <c:v>23191.14354543676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77-439E-959B-AF4777FA8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713455"/>
        <c:axId val="538729679"/>
      </c:lineChart>
      <c:catAx>
        <c:axId val="53871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29679"/>
        <c:crosses val="autoZero"/>
        <c:auto val="1"/>
        <c:lblAlgn val="ctr"/>
        <c:lblOffset val="100"/>
        <c:noMultiLvlLbl val="0"/>
      </c:catAx>
      <c:valAx>
        <c:axId val="53872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13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45720</xdr:colOff>
      <xdr:row>1</xdr:row>
      <xdr:rowOff>0</xdr:rowOff>
    </xdr:from>
    <xdr:to>
      <xdr:col>28</xdr:col>
      <xdr:colOff>350520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2E3E38-ADEF-475D-9272-7CC5AFF3BC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312420</xdr:colOff>
      <xdr:row>1</xdr:row>
      <xdr:rowOff>0</xdr:rowOff>
    </xdr:from>
    <xdr:to>
      <xdr:col>36</xdr:col>
      <xdr:colOff>7620</xdr:colOff>
      <xdr:row>16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05D6F0-9A5D-4801-A492-4A8E4E12D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441960</xdr:colOff>
      <xdr:row>33</xdr:row>
      <xdr:rowOff>0</xdr:rowOff>
    </xdr:from>
    <xdr:to>
      <xdr:col>28</xdr:col>
      <xdr:colOff>137160</xdr:colOff>
      <xdr:row>48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529DA5-A428-4E81-97FB-80E85F54E2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50</xdr:row>
      <xdr:rowOff>0</xdr:rowOff>
    </xdr:from>
    <xdr:to>
      <xdr:col>28</xdr:col>
      <xdr:colOff>304800</xdr:colOff>
      <xdr:row>65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77F3C51-D86B-48A2-AB94-28226FE02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601980</xdr:colOff>
      <xdr:row>1</xdr:row>
      <xdr:rowOff>0</xdr:rowOff>
    </xdr:from>
    <xdr:to>
      <xdr:col>43</xdr:col>
      <xdr:colOff>297180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8DC84F-8D87-4E37-A10B-0989C2223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85</xdr:row>
      <xdr:rowOff>0</xdr:rowOff>
    </xdr:from>
    <xdr:to>
      <xdr:col>28</xdr:col>
      <xdr:colOff>304800</xdr:colOff>
      <xdr:row>100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46932F8-D0D5-43BF-A5D8-7ED7634AC3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D4A2E4B-C572-4144-85DA-FD3EDD7DEEFE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22151647387680363&quot;"/>
    <we:property name="YwkNHEFkbi1SLA==" value="&quot;&quot;"/>
    <we:property name="YwkNHEFkbhFfKjMdKjJVA1c=" value="&quot;dzMv&quot;"/>
    <we:property name="YwkNHEFkbi9RPggRNg==" value="&quot;Ag==&quot;"/>
    <we:property name="YwkNHEFkbhFfKjMdKjJeCFc=" value="&quot;AQ==&quot;"/>
    <we:property name="YwkNHEFkbhFfKjMdKjJAH1U=" value="&quot;AE9YSQVlf1M=&quot;"/>
    <we:property name="YwkNHEFkbhFfKjMdKjJDDlw=" value="&quot;AQ==&quot;"/>
    <we:property name="YwkNHEFkbhFfKjMdKjJCAUg=" value="&quot;AA==&quot;"/>
    <we:property name="YwkNHEFkbhFfKjMdKjJEAlw=" value="&quot;AE9YSA==&quot;"/>
    <we:property name="YwkNHEFkbhFfKjMdKjJTG1c=" value="&quot;AE9YSQVk&quot;"/>
    <we:property name="YwkNHEFkbhFfKjMdKjJdHlw=" value="&quot;AA==&quot;"/>
    <we:property name="YwkNHEFkbhFfKjMdKjJDHko=" value="&quot;AVFY&quot;"/>
    <we:property name="YwkNHEFkbhFfKjMdKjJCHlQ=" value="&quot;AA==&quot;"/>
    <we:property name="YwkNHEFkbhFfKjMdKjJdH0Q=" value="&quot;AE9YTgA=&quot;"/>
    <we:property name="YwkNHEFkbhFfKjMdKjJdA1k=" value="&quot;A1E=&quot;"/>
    <we:property name="YwkNHEFkbhFfKjMdKjJCD0Y=" value="&quot;AQ==&quot;"/>
    <we:property name="YwkNHEFkbhFfKjMdKjJeGUI=" value="&quot;Ag==&quot;"/>
    <we:property name="YwkNHEFkbhFfKjMdKjJRDlM=" value="&quot;AE9YSQQ=&quot;"/>
    <we:property name="YwkNHEFkbhFfKjMdKjJCCEM=" value="&quot;BQ==&quot;"/>
    <we:property name="YwkNHEFkbhFfKjMdKjJRH0M=" value="&quot;AQ==&quot;"/>
    <we:property name="YwkNHEFkbhFfKjMdKjJDGVE=" value="&quot;AA==&quot;"/>
    <we:property name="YwkNHEFkbhFfKjMdKjJdCEQ=" value="&quot;Ag==&quot;"/>
    <we:property name="YwkNHEFkbhFfKjMdKjJDAlM=" value="&quot;AA==&quot;"/>
    <we:property name="YwkNHEFkbhFfKjMdKjJcHUQ=" value="&quot;AA==&quot;"/>
    <we:property name="YwkNHEFkbhFfKjMdKjJcHUA=" value="&quot;AA==&quot;"/>
    <we:property name="YwkNHEFkbhFfKjMdKjJXDEA=" value="&quot;AE9YSQVlf1M=&quot;"/>
    <we:property name="YwkNHEFkbhFfKjMdKjJZHUM=" value="&quot;AE9RQA==&quot;"/>
    <we:property name="YwkNHEFkbhFfKjMdKjJWCFE=" value="&quot;AE9YSQVlf1M=&quot;"/>
    <we:property name="YwkNHEFkbhFfKjMdKjJZHVk=" value="&quot;AQ==&quot;"/>
    <we:property name="YwkNHEFkbhFfKjMdKjJZHVQ=" value="&quot;Aw==&quot;"/>
  </we:properties>
  <we:bindings>
    <we:binding id="refEdit" type="matrix" appref="{56E8B746-879F-44A8-B7E7-30E595058AD3}"/>
    <we:binding id="Worker" type="matrix" appref="{7B9AA5D0-679C-497F-9914-9CA73599CEC4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4C53-C701-4A1B-B1BA-5BD35F237560}">
  <dimension ref="A1:XFA1048575"/>
  <sheetViews>
    <sheetView tabSelected="1" zoomScaleNormal="100" workbookViewId="0">
      <selection activeCell="D13" sqref="D13"/>
    </sheetView>
  </sheetViews>
  <sheetFormatPr defaultRowHeight="14.4" x14ac:dyDescent="0.3"/>
  <cols>
    <col min="1" max="1" width="45.77734375" bestFit="1" customWidth="1"/>
    <col min="2" max="2" width="11.21875" bestFit="1" customWidth="1"/>
    <col min="3" max="9" width="11.109375" bestFit="1" customWidth="1"/>
    <col min="10" max="10" width="13.109375" customWidth="1"/>
    <col min="11" max="11" width="12.77734375" style="4" customWidth="1"/>
    <col min="14" max="14" width="12.109375" bestFit="1" customWidth="1"/>
    <col min="16" max="16" width="14.6640625" style="4" bestFit="1" customWidth="1"/>
    <col min="18" max="18" width="13.6640625" bestFit="1" customWidth="1"/>
    <col min="20" max="20" width="11.109375" bestFit="1" customWidth="1"/>
  </cols>
  <sheetData>
    <row r="1" spans="1:20" x14ac:dyDescent="0.3">
      <c r="A1" s="1" t="s">
        <v>0</v>
      </c>
      <c r="B1" t="s">
        <v>1</v>
      </c>
      <c r="J1" t="s">
        <v>33</v>
      </c>
      <c r="K1" s="4">
        <f>D4*D3</f>
        <v>20.925000000000001</v>
      </c>
      <c r="L1" t="s">
        <v>40</v>
      </c>
      <c r="O1" t="s">
        <v>82</v>
      </c>
      <c r="P1" s="4" t="s">
        <v>39</v>
      </c>
      <c r="Q1" t="s">
        <v>82</v>
      </c>
      <c r="R1" t="s">
        <v>39</v>
      </c>
      <c r="S1" t="s">
        <v>82</v>
      </c>
      <c r="T1" t="s">
        <v>39</v>
      </c>
    </row>
    <row r="2" spans="1:20" x14ac:dyDescent="0.3">
      <c r="A2" t="s">
        <v>2</v>
      </c>
      <c r="O2">
        <v>100</v>
      </c>
      <c r="P2" s="4">
        <f>SUM($D$8*(ROUNDUP($D$7/(3*O2),0)),(25*(SQRT($D$3*O2))),$K$1*O2)</f>
        <v>41117.237509655562</v>
      </c>
      <c r="Q2" s="7">
        <v>1</v>
      </c>
      <c r="R2" s="4">
        <f t="shared" ref="R2" si="0">SUM($D$8*(ROUNDUP($D$7/(3*Q2),0)),(25*(SQRT($D$3*Q2))),$K$1*Q2)</f>
        <v>3583931.3987509655</v>
      </c>
      <c r="S2">
        <v>363</v>
      </c>
      <c r="T2" s="4">
        <v>23020.043244311979</v>
      </c>
    </row>
    <row r="3" spans="1:20" x14ac:dyDescent="0.3">
      <c r="A3" t="s">
        <v>3</v>
      </c>
      <c r="C3" t="s">
        <v>30</v>
      </c>
      <c r="D3">
        <v>135</v>
      </c>
      <c r="E3" t="s">
        <v>31</v>
      </c>
      <c r="O3">
        <v>200</v>
      </c>
      <c r="P3" s="4">
        <f t="shared" ref="P3:P66" si="1">SUM($D$8*(ROUNDUP($D$7/(3*O3),0)),(25*(SQRT($D$3*O3))),$K$1*O3)</f>
        <v>26352.919181288744</v>
      </c>
      <c r="Q3">
        <v>2</v>
      </c>
      <c r="R3" s="4">
        <f t="shared" ref="R3" si="2">SUM($D$8*(ROUNDUP($D$7/(3*Q3),0)),(25*(SQRT($D$3*Q3))),$K$1*Q3)</f>
        <v>1792262.6419181291</v>
      </c>
      <c r="S3">
        <v>348</v>
      </c>
      <c r="T3" s="4">
        <v>23020.617560456536</v>
      </c>
    </row>
    <row r="4" spans="1:20" x14ac:dyDescent="0.3">
      <c r="A4" t="s">
        <v>4</v>
      </c>
      <c r="C4" t="s">
        <v>32</v>
      </c>
      <c r="D4" s="3">
        <v>0.155</v>
      </c>
      <c r="E4" t="s">
        <v>27</v>
      </c>
      <c r="J4" s="5"/>
      <c r="K4" s="6"/>
      <c r="L4" s="5"/>
      <c r="M4" s="5"/>
      <c r="N4" s="5"/>
      <c r="O4">
        <v>300</v>
      </c>
      <c r="P4" s="4">
        <f t="shared" si="1"/>
        <v>23348.652949374526</v>
      </c>
      <c r="Q4">
        <v>3</v>
      </c>
      <c r="R4" s="4">
        <f t="shared" ref="R4" si="3">SUM($D$8*(ROUNDUP($D$7/(3*Q4),0)),(25*(SQRT($D$3*Q4))),$K$1*Q4)</f>
        <v>1195105.8902949374</v>
      </c>
      <c r="S4">
        <v>379</v>
      </c>
      <c r="T4" s="4">
        <v>23045.495423843291</v>
      </c>
    </row>
    <row r="5" spans="1:20" x14ac:dyDescent="0.3">
      <c r="J5" s="5"/>
      <c r="K5" s="6"/>
      <c r="L5" s="5"/>
      <c r="M5" s="5"/>
      <c r="N5" s="5"/>
      <c r="O5">
        <v>400</v>
      </c>
      <c r="P5" s="4">
        <f t="shared" si="1"/>
        <v>23209.475019311125</v>
      </c>
      <c r="Q5">
        <v>4</v>
      </c>
      <c r="R5" s="4">
        <f t="shared" ref="R5" si="4">SUM($D$8*(ROUNDUP($D$7/(3*Q5),0)),(25*(SQRT($D$3*Q5))),$K$1*Q5)</f>
        <v>896784.64750193106</v>
      </c>
      <c r="S5">
        <v>334</v>
      </c>
      <c r="T5" s="4">
        <v>23047.551510755915</v>
      </c>
    </row>
    <row r="6" spans="1:20" x14ac:dyDescent="0.3">
      <c r="A6" s="1" t="s">
        <v>5</v>
      </c>
      <c r="B6" t="s">
        <v>8</v>
      </c>
      <c r="O6">
        <v>500</v>
      </c>
      <c r="P6" s="4">
        <f t="shared" si="1"/>
        <v>24267.690528383289</v>
      </c>
      <c r="Q6">
        <v>5</v>
      </c>
      <c r="R6" s="4">
        <f t="shared" ref="R6" si="5">SUM($D$8*(ROUNDUP($D$7/(3*Q6),0)),(25*(SQRT($D$3*Q6))),$K$1*Q6)</f>
        <v>717564.14405283832</v>
      </c>
    </row>
    <row r="7" spans="1:20" x14ac:dyDescent="0.3">
      <c r="A7" t="s">
        <v>6</v>
      </c>
      <c r="C7" t="s">
        <v>26</v>
      </c>
      <c r="D7">
        <v>25000</v>
      </c>
      <c r="E7" t="s">
        <v>27</v>
      </c>
      <c r="J7" t="s">
        <v>41</v>
      </c>
      <c r="K7" s="4">
        <f>D8*D13</f>
        <v>10750</v>
      </c>
      <c r="L7" t="s">
        <v>27</v>
      </c>
      <c r="O7">
        <v>600</v>
      </c>
      <c r="P7" s="4">
        <f t="shared" si="1"/>
        <v>25690.124735378853</v>
      </c>
      <c r="Q7">
        <v>6</v>
      </c>
      <c r="R7" s="4">
        <f t="shared" ref="R7" si="6">SUM($D$8*(ROUNDUP($D$7/(3*Q7),0)),(25*(SQRT($D$3*Q7))),$K$1*Q7)</f>
        <v>598107.06247353798</v>
      </c>
      <c r="T7" t="s">
        <v>90</v>
      </c>
    </row>
    <row r="8" spans="1:20" x14ac:dyDescent="0.3">
      <c r="A8" t="s">
        <v>7</v>
      </c>
      <c r="C8" t="s">
        <v>28</v>
      </c>
      <c r="D8">
        <v>430</v>
      </c>
      <c r="E8" t="s">
        <v>29</v>
      </c>
      <c r="J8" t="s">
        <v>42</v>
      </c>
      <c r="K8" s="4">
        <f>25*(SQRT(D3*D12))</f>
        <v>5308.601510755916</v>
      </c>
      <c r="L8" t="s">
        <v>27</v>
      </c>
      <c r="O8">
        <v>700</v>
      </c>
      <c r="P8" s="4">
        <f t="shared" si="1"/>
        <v>27492.713074469699</v>
      </c>
      <c r="Q8">
        <v>7</v>
      </c>
      <c r="R8" s="4">
        <f t="shared" ref="R8" si="7">SUM($D$8*(ROUNDUP($D$7/(3*Q8),0)),(25*(SQRT($D$3*Q8))),$K$1*Q8)</f>
        <v>513044.99630744697</v>
      </c>
    </row>
    <row r="9" spans="1:20" x14ac:dyDescent="0.3">
      <c r="J9" t="s">
        <v>44</v>
      </c>
      <c r="K9" s="4">
        <f>K1*D12</f>
        <v>6988.95</v>
      </c>
      <c r="L9" t="s">
        <v>27</v>
      </c>
      <c r="O9">
        <v>800</v>
      </c>
      <c r="P9" s="4">
        <f t="shared" si="1"/>
        <v>29685.838362577491</v>
      </c>
      <c r="Q9">
        <v>8</v>
      </c>
      <c r="R9" s="4">
        <f t="shared" ref="R9" si="8">SUM($D$8*(ROUNDUP($D$7/(3*Q9),0)),(25*(SQRT($D$3*Q9))),$K$1*Q9)</f>
        <v>449048.98383625777</v>
      </c>
    </row>
    <row r="10" spans="1:20" x14ac:dyDescent="0.3">
      <c r="J10" t="s">
        <v>37</v>
      </c>
      <c r="K10" s="4">
        <f>SUM(K7:K9)</f>
        <v>23047.551510755915</v>
      </c>
      <c r="L10" t="s">
        <v>27</v>
      </c>
      <c r="O10">
        <v>900</v>
      </c>
      <c r="P10" s="4">
        <f t="shared" si="1"/>
        <v>31846.712528966687</v>
      </c>
      <c r="Q10">
        <v>9</v>
      </c>
      <c r="R10" s="4">
        <f t="shared" ref="R10" si="9">SUM($D$8*(ROUNDUP($D$7/(3*Q10),0)),(25*(SQRT($D$3*Q10))),$K$1*Q10)</f>
        <v>399239.74625289667</v>
      </c>
    </row>
    <row r="11" spans="1:20" x14ac:dyDescent="0.3">
      <c r="A11" s="1" t="s">
        <v>9</v>
      </c>
      <c r="B11" t="s">
        <v>17</v>
      </c>
      <c r="G11" t="s">
        <v>49</v>
      </c>
      <c r="O11">
        <v>1000</v>
      </c>
      <c r="P11" s="4">
        <f t="shared" si="1"/>
        <v>33980.586535436916</v>
      </c>
      <c r="Q11">
        <v>10</v>
      </c>
      <c r="R11" s="4">
        <f t="shared" ref="R11" si="10">SUM($D$8*(ROUNDUP($D$7/(3*Q11),0)),(25*(SQRT($D$3*Q11))),$K$1*Q11)</f>
        <v>359747.8086535437</v>
      </c>
    </row>
    <row r="12" spans="1:20" x14ac:dyDescent="0.3">
      <c r="A12" t="s">
        <v>10</v>
      </c>
      <c r="B12" t="s">
        <v>60</v>
      </c>
      <c r="C12" t="s">
        <v>34</v>
      </c>
      <c r="D12">
        <v>334</v>
      </c>
      <c r="F12" t="s">
        <v>48</v>
      </c>
      <c r="G12">
        <v>378</v>
      </c>
      <c r="J12" t="s">
        <v>45</v>
      </c>
      <c r="K12" s="4">
        <f>D8*G13</f>
        <v>9890</v>
      </c>
      <c r="O12">
        <v>1100</v>
      </c>
      <c r="P12" s="4">
        <f t="shared" si="1"/>
        <v>36091.424433998851</v>
      </c>
      <c r="Q12">
        <v>11</v>
      </c>
      <c r="R12" s="4">
        <f t="shared" ref="R12" si="11">SUM($D$8*(ROUNDUP($D$7/(3*Q12),0)),(25*(SQRT($D$3*Q12))),$K$1*Q12)</f>
        <v>327133.56744339986</v>
      </c>
    </row>
    <row r="13" spans="1:20" x14ac:dyDescent="0.3">
      <c r="A13" t="s">
        <v>11</v>
      </c>
      <c r="B13" t="s">
        <v>59</v>
      </c>
      <c r="C13" t="s">
        <v>36</v>
      </c>
      <c r="D13">
        <f>ROUNDUP(D7/(3*D12),0)</f>
        <v>25</v>
      </c>
      <c r="G13">
        <f>ROUNDUP(D7/(3*G12),0)</f>
        <v>23</v>
      </c>
      <c r="J13" t="s">
        <v>46</v>
      </c>
      <c r="K13" s="4">
        <f>(25*(SQRT(D3*G12)))</f>
        <v>5647.4551791050098</v>
      </c>
      <c r="O13">
        <v>1200</v>
      </c>
      <c r="P13" s="4">
        <f t="shared" si="1"/>
        <v>38182.305898749051</v>
      </c>
      <c r="Q13">
        <v>12</v>
      </c>
      <c r="R13" s="4">
        <f t="shared" ref="R13" si="12">SUM($D$8*(ROUNDUP($D$7/(3*Q13),0)),(25*(SQRT($D$3*Q13))),$K$1*Q13)</f>
        <v>300107.33058987488</v>
      </c>
    </row>
    <row r="14" spans="1:20" x14ac:dyDescent="0.3">
      <c r="A14" t="s">
        <v>12</v>
      </c>
      <c r="J14" t="s">
        <v>47</v>
      </c>
      <c r="K14" s="4">
        <f>K1*G12</f>
        <v>7909.6500000000005</v>
      </c>
      <c r="O14">
        <v>1300</v>
      </c>
      <c r="P14" s="4">
        <f t="shared" si="1"/>
        <v>40685.680032826705</v>
      </c>
      <c r="Q14">
        <v>13</v>
      </c>
      <c r="R14" s="4">
        <f t="shared" ref="R14" si="13">SUM($D$8*(ROUNDUP($D$7/(3*Q14),0)),(25*(SQRT($D$3*Q14))),$K$1*Q14)</f>
        <v>277379.34300328267</v>
      </c>
    </row>
    <row r="15" spans="1:20" x14ac:dyDescent="0.3">
      <c r="J15" t="s">
        <v>38</v>
      </c>
      <c r="K15" s="4">
        <f>SUM(K12:K14)</f>
        <v>23447.105179105012</v>
      </c>
      <c r="O15">
        <v>1400</v>
      </c>
      <c r="P15" s="4">
        <f t="shared" si="1"/>
        <v>42743.532559642081</v>
      </c>
      <c r="Q15">
        <v>14</v>
      </c>
      <c r="R15" s="4">
        <f t="shared" ref="R15" si="14">SUM($D$8*(ROUNDUP($D$7/(3*Q15),0)),(25*(SQRT($D$3*Q15))),$K$1*Q15)</f>
        <v>257659.80325596422</v>
      </c>
    </row>
    <row r="16" spans="1:20" x14ac:dyDescent="0.3">
      <c r="A16" s="1" t="s">
        <v>13</v>
      </c>
      <c r="B16" t="s">
        <v>18</v>
      </c>
      <c r="O16">
        <v>1500</v>
      </c>
      <c r="P16" s="4">
        <f t="shared" si="1"/>
        <v>45217.5</v>
      </c>
      <c r="Q16">
        <v>15</v>
      </c>
      <c r="R16" s="4">
        <f t="shared" ref="R16" si="15">SUM($D$8*(ROUNDUP($D$7/(3*Q16),0)),(25*(SQRT($D$3*Q16))),$K$1*Q16)</f>
        <v>240518.875</v>
      </c>
    </row>
    <row r="17" spans="1:18" x14ac:dyDescent="0.3">
      <c r="A17" t="s">
        <v>14</v>
      </c>
      <c r="O17">
        <v>1600</v>
      </c>
      <c r="P17" s="4">
        <f t="shared" si="1"/>
        <v>47678.95003862225</v>
      </c>
      <c r="Q17">
        <v>16</v>
      </c>
      <c r="R17" s="4">
        <f t="shared" ref="R17" si="16">SUM($D$8*(ROUNDUP($D$7/(3*Q17),0)),(25*(SQRT($D$3*Q17))),$K$1*Q17)</f>
        <v>225526.6950038622</v>
      </c>
    </row>
    <row r="18" spans="1:18" x14ac:dyDescent="0.3">
      <c r="A18" t="s">
        <v>16</v>
      </c>
      <c r="C18" t="s">
        <v>35</v>
      </c>
      <c r="O18">
        <v>1700</v>
      </c>
      <c r="P18" s="4">
        <f t="shared" si="1"/>
        <v>49699.039567003485</v>
      </c>
      <c r="Q18">
        <v>17</v>
      </c>
      <c r="R18" s="4">
        <f t="shared" ref="R18" si="17">SUM($D$8*(ROUNDUP($D$7/(3*Q18),0)),(25*(SQRT($D$3*Q18))),$K$1*Q18)</f>
        <v>212683.37895670036</v>
      </c>
    </row>
    <row r="19" spans="1:18" x14ac:dyDescent="0.3">
      <c r="A19" t="s">
        <v>15</v>
      </c>
      <c r="F19" t="s">
        <v>86</v>
      </c>
      <c r="G19" t="s">
        <v>87</v>
      </c>
      <c r="O19">
        <v>1800</v>
      </c>
      <c r="P19" s="4">
        <f t="shared" si="1"/>
        <v>52138.757543866239</v>
      </c>
      <c r="Q19">
        <v>18</v>
      </c>
      <c r="R19" s="4">
        <f t="shared" ref="R19" si="18">SUM($D$8*(ROUNDUP($D$7/(3*Q19),0)),(25*(SQRT($D$3*Q19))),$K$1*Q19)</f>
        <v>200699.02575438662</v>
      </c>
    </row>
    <row r="20" spans="1:18" x14ac:dyDescent="0.3">
      <c r="F20" t="s">
        <v>41</v>
      </c>
      <c r="G20" t="s">
        <v>83</v>
      </c>
      <c r="I20" t="s">
        <v>41</v>
      </c>
      <c r="J20" t="s">
        <v>50</v>
      </c>
      <c r="K20" s="4" t="s">
        <v>58</v>
      </c>
      <c r="O20">
        <v>1900</v>
      </c>
      <c r="P20" s="4">
        <f t="shared" si="1"/>
        <v>54568.957262100601</v>
      </c>
      <c r="Q20">
        <v>19</v>
      </c>
      <c r="R20" s="4">
        <f t="shared" ref="R20" si="19">SUM($D$8*(ROUNDUP($D$7/(3*Q20),0)),(25*(SQRT($D$3*Q20))),$K$1*Q20)</f>
        <v>190433.72072621007</v>
      </c>
    </row>
    <row r="21" spans="1:18" x14ac:dyDescent="0.3">
      <c r="A21" s="1" t="s">
        <v>19</v>
      </c>
      <c r="C21" t="s">
        <v>72</v>
      </c>
      <c r="D21" t="s">
        <v>73</v>
      </c>
      <c r="F21" t="s">
        <v>42</v>
      </c>
      <c r="G21" t="s">
        <v>84</v>
      </c>
      <c r="I21" t="s">
        <v>42</v>
      </c>
      <c r="J21" t="s">
        <v>51</v>
      </c>
      <c r="K21" s="4" t="s">
        <v>52</v>
      </c>
      <c r="O21">
        <v>2000</v>
      </c>
      <c r="P21" s="4">
        <f t="shared" si="1"/>
        <v>56990.381056766579</v>
      </c>
      <c r="Q21">
        <v>20</v>
      </c>
      <c r="R21" s="4">
        <f t="shared" ref="R21" si="20">SUM($D$8*(ROUNDUP($D$7/(3*Q21),0)),(25*(SQRT($D$3*Q21))),$K$1*Q21)</f>
        <v>181027.53810567665</v>
      </c>
    </row>
    <row r="22" spans="1:18" x14ac:dyDescent="0.3">
      <c r="A22" s="2" t="s">
        <v>20</v>
      </c>
      <c r="C22" t="s">
        <v>74</v>
      </c>
      <c r="D22" t="s">
        <v>75</v>
      </c>
      <c r="F22" t="s">
        <v>43</v>
      </c>
      <c r="G22" t="s">
        <v>85</v>
      </c>
      <c r="I22" t="s">
        <v>43</v>
      </c>
      <c r="J22" t="s">
        <v>62</v>
      </c>
      <c r="K22" s="4" t="s">
        <v>61</v>
      </c>
      <c r="O22">
        <v>2100</v>
      </c>
      <c r="P22" s="4">
        <f t="shared" si="1"/>
        <v>58973.679511974136</v>
      </c>
      <c r="Q22">
        <v>21</v>
      </c>
      <c r="R22" s="4">
        <f t="shared" ref="R22" si="21">SUM($D$8*(ROUNDUP($D$7/(3*Q22),0)),(25*(SQRT($D$3*Q22))),$K$1*Q22)</f>
        <v>172480.54295119739</v>
      </c>
    </row>
    <row r="23" spans="1:18" x14ac:dyDescent="0.3">
      <c r="A23" s="2" t="s">
        <v>21</v>
      </c>
      <c r="C23" t="s">
        <v>76</v>
      </c>
      <c r="D23" t="s">
        <v>77</v>
      </c>
      <c r="F23" t="s">
        <v>88</v>
      </c>
      <c r="G23" t="s">
        <v>89</v>
      </c>
      <c r="O23">
        <v>2200</v>
      </c>
      <c r="P23" s="4">
        <f t="shared" si="1"/>
        <v>61379.426593438715</v>
      </c>
      <c r="Q23">
        <v>22</v>
      </c>
      <c r="R23" s="4">
        <f t="shared" ref="R23" si="22">SUM($D$8*(ROUNDUP($D$7/(3*Q23),0)),(25*(SQRT($D$3*Q23))),$K$1*Q23)</f>
        <v>164792.79265934389</v>
      </c>
    </row>
    <row r="24" spans="1:18" x14ac:dyDescent="0.3">
      <c r="A24" s="2" t="s">
        <v>22</v>
      </c>
      <c r="C24" t="s">
        <v>78</v>
      </c>
      <c r="D24" t="s">
        <v>79</v>
      </c>
      <c r="I24" t="s">
        <v>53</v>
      </c>
      <c r="J24" t="s">
        <v>54</v>
      </c>
      <c r="K24" s="4" t="s">
        <v>55</v>
      </c>
      <c r="O24">
        <v>2300</v>
      </c>
      <c r="P24" s="4">
        <f t="shared" si="1"/>
        <v>63778.131715755037</v>
      </c>
      <c r="Q24">
        <v>23</v>
      </c>
      <c r="R24" s="4">
        <f t="shared" ref="R24" si="23">SUM($D$8*(ROUNDUP($D$7/(3*Q24),0)),(25*(SQRT($D$3*Q24))),$K$1*Q24)</f>
        <v>157964.33817157551</v>
      </c>
    </row>
    <row r="25" spans="1:18" x14ac:dyDescent="0.3">
      <c r="C25" t="s">
        <v>80</v>
      </c>
      <c r="D25" t="s">
        <v>81</v>
      </c>
      <c r="O25">
        <v>2400</v>
      </c>
      <c r="P25" s="4">
        <f t="shared" si="1"/>
        <v>66170.249470757699</v>
      </c>
      <c r="Q25">
        <v>24</v>
      </c>
      <c r="R25" s="4">
        <f t="shared" ref="R25" si="24">SUM($D$8*(ROUNDUP($D$7/(3*Q25),0)),(25*(SQRT($D$3*Q25))),$K$1*Q25)</f>
        <v>151565.2249470758</v>
      </c>
    </row>
    <row r="26" spans="1:18" x14ac:dyDescent="0.3">
      <c r="A26" s="1" t="s">
        <v>23</v>
      </c>
      <c r="C26" t="s">
        <v>36</v>
      </c>
      <c r="D26" t="s">
        <v>59</v>
      </c>
      <c r="I26" t="s">
        <v>57</v>
      </c>
      <c r="J26" t="s">
        <v>63</v>
      </c>
      <c r="K26" s="4" t="s">
        <v>64</v>
      </c>
      <c r="O26">
        <v>2500</v>
      </c>
      <c r="P26" s="4">
        <f t="shared" si="1"/>
        <v>68556.187548277812</v>
      </c>
      <c r="Q26">
        <v>25</v>
      </c>
      <c r="R26" s="4">
        <f t="shared" ref="R26" si="25">SUM($D$8*(ROUNDUP($D$7/(3*Q26),0)),(25*(SQRT($D$3*Q26))),$K$1*Q26)</f>
        <v>145595.49375482777</v>
      </c>
    </row>
    <row r="27" spans="1:18" x14ac:dyDescent="0.3">
      <c r="A27" t="s">
        <v>24</v>
      </c>
      <c r="C27" t="s">
        <v>82</v>
      </c>
      <c r="D27" t="s">
        <v>60</v>
      </c>
      <c r="O27">
        <v>2600</v>
      </c>
      <c r="P27" s="4">
        <f t="shared" si="1"/>
        <v>70936.313243598619</v>
      </c>
      <c r="Q27">
        <v>26</v>
      </c>
      <c r="R27" s="4">
        <f t="shared" ref="R27" si="26">SUM($D$8*(ROUNDUP($D$7/(3*Q27),0)),(25*(SQRT($D$3*Q27))),$K$1*Q27)</f>
        <v>140055.18132435984</v>
      </c>
    </row>
    <row r="28" spans="1:18" x14ac:dyDescent="0.3">
      <c r="A28" t="s">
        <v>25</v>
      </c>
      <c r="I28" t="s">
        <v>39</v>
      </c>
      <c r="J28" t="s">
        <v>56</v>
      </c>
      <c r="O28">
        <v>2700</v>
      </c>
      <c r="P28" s="4">
        <f t="shared" si="1"/>
        <v>73310.958848123584</v>
      </c>
      <c r="Q28">
        <v>27</v>
      </c>
      <c r="R28" s="4">
        <f t="shared" ref="R28" si="27">SUM($D$8*(ROUNDUP($D$7/(3*Q28),0)),(25*(SQRT($D$3*Q28))),$K$1*Q28)</f>
        <v>134944.32088481236</v>
      </c>
    </row>
    <row r="29" spans="1:18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9"/>
      <c r="L29" s="18"/>
      <c r="O29">
        <v>2800</v>
      </c>
      <c r="P29" s="4">
        <f t="shared" si="1"/>
        <v>75250.426148939398</v>
      </c>
      <c r="Q29">
        <v>28</v>
      </c>
      <c r="R29" s="4">
        <f t="shared" ref="R29" si="28">SUM($D$8*(ROUNDUP($D$7/(3*Q29),0)),(25*(SQRT($D$3*Q29))),$K$1*Q29)</f>
        <v>130262.94261489394</v>
      </c>
    </row>
    <row r="30" spans="1:18" x14ac:dyDescent="0.3">
      <c r="A30" s="18"/>
      <c r="B30" s="20" t="s">
        <v>71</v>
      </c>
      <c r="C30" s="20"/>
      <c r="D30" s="20"/>
      <c r="E30" s="20"/>
      <c r="F30" s="20"/>
      <c r="G30" s="20"/>
      <c r="H30" s="20"/>
      <c r="I30" s="20"/>
      <c r="J30" s="20"/>
      <c r="K30" s="20"/>
      <c r="L30" s="18"/>
      <c r="O30">
        <v>2900</v>
      </c>
      <c r="P30" s="4">
        <f t="shared" si="1"/>
        <v>77614.990210960648</v>
      </c>
      <c r="Q30">
        <v>29</v>
      </c>
      <c r="R30" s="4">
        <f t="shared" ref="R30" si="29">SUM($D$8*(ROUNDUP($D$7/(3*Q30),0)),(25*(SQRT($D$3*Q30))),$K$1*Q30)</f>
        <v>126011.07402109606</v>
      </c>
    </row>
    <row r="31" spans="1:18" x14ac:dyDescent="0.3">
      <c r="A31" s="18"/>
      <c r="B31" s="9">
        <f>K10</f>
        <v>23047.551510755915</v>
      </c>
      <c r="C31" s="9">
        <v>110</v>
      </c>
      <c r="D31" s="10">
        <v>115</v>
      </c>
      <c r="E31" s="10">
        <v>120</v>
      </c>
      <c r="F31" s="10">
        <v>125</v>
      </c>
      <c r="G31" s="10">
        <v>130</v>
      </c>
      <c r="H31" s="10">
        <v>135</v>
      </c>
      <c r="I31" s="10">
        <v>140</v>
      </c>
      <c r="J31" s="10">
        <v>145</v>
      </c>
      <c r="K31" s="11">
        <v>150</v>
      </c>
      <c r="L31" s="18"/>
      <c r="O31">
        <v>3000</v>
      </c>
      <c r="P31" s="4">
        <f t="shared" si="1"/>
        <v>79974.902576697321</v>
      </c>
      <c r="Q31">
        <v>30</v>
      </c>
      <c r="R31" s="4">
        <f t="shared" ref="R31" si="30">SUM($D$8*(ROUNDUP($D$7/(3*Q31),0)),(25*(SQRT($D$3*Q31))),$K$1*Q31)</f>
        <v>121758.74025766974</v>
      </c>
    </row>
    <row r="32" spans="1:18" x14ac:dyDescent="0.3">
      <c r="A32" s="18"/>
      <c r="B32" s="12">
        <v>350</v>
      </c>
      <c r="C32" s="12">
        <f t="dataTable" ref="C32:K47" dt2D="1" dtr="1" r1="D3" r2="D8"/>
        <v>19236.620283143282</v>
      </c>
      <c r="D32" s="14">
        <v>19603.16733199645</v>
      </c>
      <c r="E32" s="14">
        <v>19967.397502496882</v>
      </c>
      <c r="F32" s="14">
        <v>20329.454185425639</v>
      </c>
      <c r="G32" s="14">
        <v>20689.466564180329</v>
      </c>
      <c r="H32" s="14">
        <v>21047.551510755915</v>
      </c>
      <c r="I32" s="14">
        <v>21403.815168310204</v>
      </c>
      <c r="J32" s="14">
        <v>21758.354281402266</v>
      </c>
      <c r="K32" s="15">
        <v>22111.257321399848</v>
      </c>
      <c r="L32" s="18"/>
      <c r="O32">
        <v>3100</v>
      </c>
      <c r="P32" s="4">
        <f t="shared" si="1"/>
        <v>82330.393989635864</v>
      </c>
      <c r="Q32">
        <v>31</v>
      </c>
      <c r="R32" s="4">
        <f t="shared" ref="R32" si="31">SUM($D$8*(ROUNDUP($D$7/(3*Q32),0)),(25*(SQRT($D$3*Q32))),$K$1*Q32)</f>
        <v>117935.9643989636</v>
      </c>
    </row>
    <row r="33" spans="1:18" x14ac:dyDescent="0.3">
      <c r="A33" s="18"/>
      <c r="B33" s="12">
        <v>360</v>
      </c>
      <c r="C33" s="12">
        <v>19486.620283143282</v>
      </c>
      <c r="D33" s="14">
        <v>19853.16733199645</v>
      </c>
      <c r="E33" s="14">
        <v>20217.397502496882</v>
      </c>
      <c r="F33" s="14">
        <v>20579.454185425639</v>
      </c>
      <c r="G33" s="14">
        <v>20939.466564180329</v>
      </c>
      <c r="H33" s="14">
        <v>21297.551510755915</v>
      </c>
      <c r="I33" s="14">
        <v>21653.815168310204</v>
      </c>
      <c r="J33" s="14">
        <v>22008.354281402266</v>
      </c>
      <c r="K33" s="15">
        <v>22361.257321399848</v>
      </c>
      <c r="L33" s="18"/>
      <c r="O33">
        <v>3200</v>
      </c>
      <c r="P33" s="4">
        <f t="shared" si="1"/>
        <v>84681.676725154975</v>
      </c>
      <c r="Q33">
        <v>32</v>
      </c>
      <c r="R33" s="4">
        <f t="shared" ref="R33" si="32">SUM($D$8*(ROUNDUP($D$7/(3*Q33),0)),(25*(SQRT($D$3*Q33))),$K$1*Q33)</f>
        <v>114542.7676725155</v>
      </c>
    </row>
    <row r="34" spans="1:18" x14ac:dyDescent="0.3">
      <c r="A34" s="18"/>
      <c r="B34" s="12">
        <v>370</v>
      </c>
      <c r="C34" s="12">
        <v>19736.620283143282</v>
      </c>
      <c r="D34" s="14">
        <v>20103.16733199645</v>
      </c>
      <c r="E34" s="14">
        <v>20467.397502496882</v>
      </c>
      <c r="F34" s="14">
        <v>20829.454185425639</v>
      </c>
      <c r="G34" s="14">
        <v>21189.466564180329</v>
      </c>
      <c r="H34" s="14">
        <v>21547.551510755915</v>
      </c>
      <c r="I34" s="14">
        <v>21903.815168310204</v>
      </c>
      <c r="J34" s="14">
        <v>22258.354281402266</v>
      </c>
      <c r="K34" s="15">
        <v>22611.257321399848</v>
      </c>
      <c r="L34" s="18"/>
      <c r="O34">
        <v>3300</v>
      </c>
      <c r="P34" s="4">
        <f t="shared" si="1"/>
        <v>87028.946595965244</v>
      </c>
      <c r="Q34">
        <v>33</v>
      </c>
      <c r="R34" s="4">
        <f t="shared" ref="R34" si="33">SUM($D$8*(ROUNDUP($D$7/(3*Q34),0)),(25*(SQRT($D$3*Q34))),$K$1*Q34)</f>
        <v>111149.16965959652</v>
      </c>
    </row>
    <row r="35" spans="1:18" x14ac:dyDescent="0.3">
      <c r="A35" s="18"/>
      <c r="B35" s="12">
        <v>380</v>
      </c>
      <c r="C35" s="12">
        <v>19986.620283143282</v>
      </c>
      <c r="D35" s="14">
        <v>20353.16733199645</v>
      </c>
      <c r="E35" s="14">
        <v>20717.397502496882</v>
      </c>
      <c r="F35" s="14">
        <v>21079.454185425639</v>
      </c>
      <c r="G35" s="14">
        <v>21439.466564180329</v>
      </c>
      <c r="H35" s="14">
        <v>21797.551510755915</v>
      </c>
      <c r="I35" s="14">
        <v>22153.815168310204</v>
      </c>
      <c r="J35" s="14">
        <v>22508.354281402266</v>
      </c>
      <c r="K35" s="15">
        <v>22861.257321399848</v>
      </c>
      <c r="L35" s="18"/>
      <c r="O35">
        <v>3400</v>
      </c>
      <c r="P35" s="4">
        <f t="shared" si="1"/>
        <v>89372.384685954326</v>
      </c>
      <c r="Q35">
        <v>34</v>
      </c>
      <c r="R35" s="4">
        <f t="shared" ref="R35" si="34">SUM($D$8*(ROUNDUP($D$7/(3*Q35),0)),(25*(SQRT($D$3*Q35))),$K$1*Q35)</f>
        <v>108185.18846859543</v>
      </c>
    </row>
    <row r="36" spans="1:18" x14ac:dyDescent="0.3">
      <c r="A36" s="18"/>
      <c r="B36" s="12">
        <v>390</v>
      </c>
      <c r="C36" s="12">
        <v>20236.620283143282</v>
      </c>
      <c r="D36" s="14">
        <v>20603.16733199645</v>
      </c>
      <c r="E36" s="14">
        <v>20967.397502496882</v>
      </c>
      <c r="F36" s="14">
        <v>21329.454185425639</v>
      </c>
      <c r="G36" s="14">
        <v>21689.466564180329</v>
      </c>
      <c r="H36" s="14">
        <v>22047.551510755915</v>
      </c>
      <c r="I36" s="14">
        <v>22403.815168310204</v>
      </c>
      <c r="J36" s="14">
        <v>22758.354281402266</v>
      </c>
      <c r="K36" s="15">
        <v>23111.257321399848</v>
      </c>
      <c r="L36" s="18"/>
      <c r="O36">
        <v>3500</v>
      </c>
      <c r="P36" s="4">
        <f t="shared" si="1"/>
        <v>91712.158856084396</v>
      </c>
      <c r="Q36">
        <v>35</v>
      </c>
      <c r="R36" s="4">
        <f t="shared" ref="R36" si="35">SUM($D$8*(ROUNDUP($D$7/(3*Q36),0)),(25*(SQRT($D$3*Q36))),$K$1*Q36)</f>
        <v>105220.84088560844</v>
      </c>
    </row>
    <row r="37" spans="1:18" x14ac:dyDescent="0.3">
      <c r="A37" s="18"/>
      <c r="B37" s="12">
        <v>400</v>
      </c>
      <c r="C37" s="12">
        <v>20486.620283143282</v>
      </c>
      <c r="D37" s="14">
        <v>20853.16733199645</v>
      </c>
      <c r="E37" s="14">
        <v>21217.397502496882</v>
      </c>
      <c r="F37" s="14">
        <v>21579.454185425639</v>
      </c>
      <c r="G37" s="14">
        <v>21939.466564180329</v>
      </c>
      <c r="H37" s="14">
        <v>22297.551510755915</v>
      </c>
      <c r="I37" s="14">
        <v>22653.815168310204</v>
      </c>
      <c r="J37" s="14">
        <v>23008.354281402266</v>
      </c>
      <c r="K37" s="15">
        <v>23361.257321399848</v>
      </c>
      <c r="L37" s="18"/>
      <c r="O37">
        <v>3600</v>
      </c>
      <c r="P37" s="4">
        <f t="shared" si="1"/>
        <v>94048.425057933375</v>
      </c>
      <c r="Q37">
        <v>36</v>
      </c>
      <c r="R37" s="4">
        <f t="shared" ref="R37" si="36">SUM($D$8*(ROUNDUP($D$7/(3*Q37),0)),(25*(SQRT($D$3*Q37))),$K$1*Q37)</f>
        <v>102256.14250579334</v>
      </c>
    </row>
    <row r="38" spans="1:18" x14ac:dyDescent="0.3">
      <c r="A38" s="18"/>
      <c r="B38" s="12">
        <v>410</v>
      </c>
      <c r="C38" s="12">
        <v>20736.620283143282</v>
      </c>
      <c r="D38" s="14">
        <v>21103.16733199645</v>
      </c>
      <c r="E38" s="14">
        <v>21467.397502496882</v>
      </c>
      <c r="F38" s="14">
        <v>21829.454185425639</v>
      </c>
      <c r="G38" s="14">
        <v>22189.466564180329</v>
      </c>
      <c r="H38" s="14">
        <v>22547.551510755915</v>
      </c>
      <c r="I38" s="14">
        <v>22903.815168310204</v>
      </c>
      <c r="J38" s="14">
        <v>23258.354281402266</v>
      </c>
      <c r="K38" s="15">
        <v>23611.257321399848</v>
      </c>
      <c r="L38" s="18"/>
      <c r="O38">
        <v>3700</v>
      </c>
      <c r="P38" s="4">
        <f t="shared" si="1"/>
        <v>96381.328484084617</v>
      </c>
      <c r="Q38">
        <v>37</v>
      </c>
      <c r="R38" s="4">
        <f t="shared" ref="R38" si="37">SUM($D$8*(ROUNDUP($D$7/(3*Q38),0)),(25*(SQRT($D$3*Q38))),$K$1*Q38)</f>
        <v>99721.107848408472</v>
      </c>
    </row>
    <row r="39" spans="1:18" x14ac:dyDescent="0.3">
      <c r="A39" s="18"/>
      <c r="B39" s="12">
        <v>420</v>
      </c>
      <c r="C39" s="12">
        <v>20986.620283143282</v>
      </c>
      <c r="D39" s="14">
        <v>21353.16733199645</v>
      </c>
      <c r="E39" s="14">
        <v>21717.397502496882</v>
      </c>
      <c r="F39" s="14">
        <v>22079.454185425639</v>
      </c>
      <c r="G39" s="14">
        <v>22439.466564180329</v>
      </c>
      <c r="H39" s="14">
        <v>22797.551510755915</v>
      </c>
      <c r="I39" s="14">
        <v>23153.815168310204</v>
      </c>
      <c r="J39" s="14">
        <v>23508.354281402266</v>
      </c>
      <c r="K39" s="15">
        <v>23861.257321399848</v>
      </c>
      <c r="L39" s="18"/>
      <c r="O39">
        <v>3800</v>
      </c>
      <c r="P39" s="4">
        <f t="shared" si="1"/>
        <v>98711.004579469984</v>
      </c>
      <c r="Q39">
        <v>38</v>
      </c>
      <c r="R39" s="4">
        <f t="shared" ref="R39" si="38">SUM($D$8*(ROUNDUP($D$7/(3*Q39),0)),(25*(SQRT($D$3*Q39))),$K$1*Q39)</f>
        <v>97185.750457946997</v>
      </c>
    </row>
    <row r="40" spans="1:18" x14ac:dyDescent="0.3">
      <c r="A40" s="18"/>
      <c r="B40" s="12">
        <v>430</v>
      </c>
      <c r="C40" s="12">
        <v>21236.620283143282</v>
      </c>
      <c r="D40" s="14">
        <v>21603.16733199645</v>
      </c>
      <c r="E40" s="14">
        <v>21967.397502496882</v>
      </c>
      <c r="F40" s="14">
        <v>22329.454185425639</v>
      </c>
      <c r="G40" s="14">
        <v>22689.466564180329</v>
      </c>
      <c r="H40" s="14">
        <v>23047.551510755915</v>
      </c>
      <c r="I40" s="14">
        <v>23403.815168310204</v>
      </c>
      <c r="J40" s="14">
        <v>23758.354281402266</v>
      </c>
      <c r="K40" s="15">
        <v>24111.257321399848</v>
      </c>
      <c r="L40" s="18"/>
      <c r="O40">
        <v>3900</v>
      </c>
      <c r="P40" s="4">
        <f t="shared" si="1"/>
        <v>101037.57993367173</v>
      </c>
      <c r="Q40">
        <v>39</v>
      </c>
      <c r="R40" s="4">
        <f t="shared" ref="R40" si="39">SUM($D$8*(ROUNDUP($D$7/(3*Q40),0)),(25*(SQRT($D$3*Q40))),$K$1*Q40)</f>
        <v>94650.082993367178</v>
      </c>
    </row>
    <row r="41" spans="1:18" x14ac:dyDescent="0.3">
      <c r="A41" s="18"/>
      <c r="B41" s="12">
        <v>440</v>
      </c>
      <c r="C41" s="12">
        <v>21486.620283143282</v>
      </c>
      <c r="D41" s="14">
        <v>21853.16733199645</v>
      </c>
      <c r="E41" s="14">
        <v>22217.397502496882</v>
      </c>
      <c r="F41" s="14">
        <v>22579.454185425639</v>
      </c>
      <c r="G41" s="14">
        <v>22939.466564180329</v>
      </c>
      <c r="H41" s="14">
        <v>23297.551510755915</v>
      </c>
      <c r="I41" s="14">
        <v>23653.815168310201</v>
      </c>
      <c r="J41" s="14">
        <v>24008.354281402266</v>
      </c>
      <c r="K41" s="15">
        <v>24361.257321399848</v>
      </c>
      <c r="L41" s="18"/>
      <c r="O41">
        <v>4000</v>
      </c>
      <c r="P41" s="4">
        <f t="shared" si="1"/>
        <v>103361.17307087383</v>
      </c>
      <c r="Q41">
        <v>40</v>
      </c>
      <c r="R41" s="4">
        <f t="shared" ref="R41" si="40">SUM($D$8*(ROUNDUP($D$7/(3*Q41),0)),(25*(SQRT($D$3*Q41))),$K$1*Q41)</f>
        <v>92544.117307087377</v>
      </c>
    </row>
    <row r="42" spans="1:18" x14ac:dyDescent="0.3">
      <c r="A42" s="18"/>
      <c r="B42" s="12">
        <v>450</v>
      </c>
      <c r="C42" s="12">
        <v>21736.620283143282</v>
      </c>
      <c r="D42" s="14">
        <v>22103.16733199645</v>
      </c>
      <c r="E42" s="14">
        <v>22467.397502496882</v>
      </c>
      <c r="F42" s="14">
        <v>22829.454185425639</v>
      </c>
      <c r="G42" s="14">
        <v>23189.466564180329</v>
      </c>
      <c r="H42" s="14">
        <v>23547.551510755915</v>
      </c>
      <c r="I42" s="14">
        <v>23903.815168310201</v>
      </c>
      <c r="J42" s="14">
        <v>24258.354281402266</v>
      </c>
      <c r="K42" s="15">
        <v>24611.257321399848</v>
      </c>
      <c r="L42" s="18"/>
      <c r="O42">
        <v>4100</v>
      </c>
      <c r="P42" s="4">
        <f t="shared" si="1"/>
        <v>105681.89515145586</v>
      </c>
      <c r="Q42">
        <v>41</v>
      </c>
      <c r="R42" s="4">
        <f t="shared" ref="R42" si="41">SUM($D$8*(ROUNDUP($D$7/(3*Q42),0)),(25*(SQRT($D$3*Q42))),$K$1*Q42)</f>
        <v>90437.864515145586</v>
      </c>
    </row>
    <row r="43" spans="1:18" x14ac:dyDescent="0.3">
      <c r="A43" s="18"/>
      <c r="B43" s="12">
        <v>460</v>
      </c>
      <c r="C43" s="12">
        <v>21986.620283143282</v>
      </c>
      <c r="D43" s="14">
        <v>22353.16733199645</v>
      </c>
      <c r="E43" s="14">
        <v>22717.397502496882</v>
      </c>
      <c r="F43" s="14">
        <v>23079.454185425639</v>
      </c>
      <c r="G43" s="14">
        <v>23439.466564180329</v>
      </c>
      <c r="H43" s="14">
        <v>23797.551510755915</v>
      </c>
      <c r="I43" s="14">
        <v>24153.815168310201</v>
      </c>
      <c r="J43" s="14">
        <v>24508.354281402266</v>
      </c>
      <c r="K43" s="15">
        <v>24861.257321399848</v>
      </c>
      <c r="L43" s="18"/>
      <c r="O43">
        <v>4200</v>
      </c>
      <c r="P43" s="4">
        <f t="shared" si="1"/>
        <v>107569.8505970167</v>
      </c>
      <c r="Q43">
        <v>42</v>
      </c>
      <c r="R43" s="4">
        <f t="shared" ref="R43" si="42">SUM($D$8*(ROUNDUP($D$7/(3*Q43),0)),(25*(SQRT($D$3*Q43))),$K$1*Q43)</f>
        <v>88331.335059701669</v>
      </c>
    </row>
    <row r="44" spans="1:18" x14ac:dyDescent="0.3">
      <c r="A44" s="18"/>
      <c r="B44" s="12">
        <v>470</v>
      </c>
      <c r="C44" s="12">
        <v>22236.620283143286</v>
      </c>
      <c r="D44" s="14">
        <v>22603.16733199645</v>
      </c>
      <c r="E44" s="14">
        <v>22967.397502496882</v>
      </c>
      <c r="F44" s="14">
        <v>23329.454185425639</v>
      </c>
      <c r="G44" s="14">
        <v>23689.466564180329</v>
      </c>
      <c r="H44" s="14">
        <v>24047.551510755915</v>
      </c>
      <c r="I44" s="14">
        <v>24403.815168310201</v>
      </c>
      <c r="J44" s="14">
        <v>24758.354281402266</v>
      </c>
      <c r="K44" s="15">
        <v>25111.257321399848</v>
      </c>
      <c r="L44" s="18"/>
      <c r="O44">
        <v>4300</v>
      </c>
      <c r="P44" s="4">
        <f t="shared" si="1"/>
        <v>109885.13764880045</v>
      </c>
      <c r="Q44">
        <v>43</v>
      </c>
      <c r="R44" s="4">
        <f t="shared" ref="R44" si="43">SUM($D$8*(ROUNDUP($D$7/(3*Q44),0)),(25*(SQRT($D$3*Q44))),$K$1*Q44)</f>
        <v>86224.538764880039</v>
      </c>
    </row>
    <row r="45" spans="1:18" x14ac:dyDescent="0.3">
      <c r="A45" s="18"/>
      <c r="B45" s="12">
        <v>480</v>
      </c>
      <c r="C45" s="12">
        <v>22486.620283143286</v>
      </c>
      <c r="D45" s="14">
        <v>22853.16733199645</v>
      </c>
      <c r="E45" s="14">
        <v>23217.397502496882</v>
      </c>
      <c r="F45" s="14">
        <v>23579.454185425639</v>
      </c>
      <c r="G45" s="14">
        <v>23939.466564180329</v>
      </c>
      <c r="H45" s="14">
        <v>24297.551510755915</v>
      </c>
      <c r="I45" s="14">
        <v>24653.815168310201</v>
      </c>
      <c r="J45" s="14">
        <v>25008.354281402266</v>
      </c>
      <c r="K45" s="15">
        <v>25361.257321399848</v>
      </c>
      <c r="L45" s="18"/>
      <c r="O45">
        <v>4400</v>
      </c>
      <c r="P45" s="4">
        <f t="shared" si="1"/>
        <v>112197.8488679977</v>
      </c>
      <c r="Q45">
        <v>44</v>
      </c>
      <c r="R45" s="4">
        <f t="shared" ref="R45" si="44">SUM($D$8*(ROUNDUP($D$7/(3*Q45),0)),(25*(SQRT($D$3*Q45))),$K$1*Q45)</f>
        <v>84547.484886799764</v>
      </c>
    </row>
    <row r="46" spans="1:18" x14ac:dyDescent="0.3">
      <c r="A46" s="18"/>
      <c r="B46" s="12">
        <v>490</v>
      </c>
      <c r="C46" s="12">
        <v>22736.620283143286</v>
      </c>
      <c r="D46" s="14">
        <v>23103.16733199645</v>
      </c>
      <c r="E46" s="14">
        <v>23467.397502496882</v>
      </c>
      <c r="F46" s="14">
        <v>23829.454185425639</v>
      </c>
      <c r="G46" s="14">
        <v>24189.466564180329</v>
      </c>
      <c r="H46" s="14">
        <v>24547.551510755915</v>
      </c>
      <c r="I46" s="14">
        <v>24903.815168310201</v>
      </c>
      <c r="J46" s="14">
        <v>25258.354281402266</v>
      </c>
      <c r="K46" s="15">
        <v>25611.257321399848</v>
      </c>
      <c r="L46" s="18"/>
      <c r="O46">
        <v>4500</v>
      </c>
      <c r="P46" s="4">
        <f t="shared" si="1"/>
        <v>114508.07158514987</v>
      </c>
      <c r="Q46">
        <v>45</v>
      </c>
      <c r="R46" s="4">
        <f t="shared" ref="R46" si="45">SUM($D$8*(ROUNDUP($D$7/(3*Q46),0)),(25*(SQRT($D$3*Q46))),$K$1*Q46)</f>
        <v>82870.182158514988</v>
      </c>
    </row>
    <row r="47" spans="1:18" x14ac:dyDescent="0.3">
      <c r="A47" s="18"/>
      <c r="B47" s="13">
        <v>500</v>
      </c>
      <c r="C47" s="13">
        <v>22986.620283143286</v>
      </c>
      <c r="D47" s="16">
        <v>23353.16733199645</v>
      </c>
      <c r="E47" s="16">
        <v>23717.397502496882</v>
      </c>
      <c r="F47" s="16">
        <v>24079.454185425639</v>
      </c>
      <c r="G47" s="16">
        <v>24439.466564180329</v>
      </c>
      <c r="H47" s="16">
        <v>24797.551510755915</v>
      </c>
      <c r="I47" s="16">
        <v>25153.815168310201</v>
      </c>
      <c r="J47" s="16">
        <v>25508.354281402266</v>
      </c>
      <c r="K47" s="17">
        <v>25861.257321399848</v>
      </c>
      <c r="L47" s="18"/>
      <c r="O47">
        <v>4600</v>
      </c>
      <c r="P47" s="4">
        <f t="shared" si="1"/>
        <v>116815.88830484555</v>
      </c>
      <c r="Q47">
        <v>46</v>
      </c>
      <c r="R47" s="4">
        <f t="shared" ref="R47" si="46">SUM($D$8*(ROUNDUP($D$7/(3*Q47),0)),(25*(SQRT($D$3*Q47))),$K$1*Q47)</f>
        <v>81192.63883048456</v>
      </c>
    </row>
    <row r="48" spans="1:18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9"/>
      <c r="L48" s="18"/>
      <c r="O48">
        <v>4700</v>
      </c>
      <c r="P48" s="4">
        <f t="shared" si="1"/>
        <v>119121.37707102763</v>
      </c>
      <c r="Q48">
        <v>47</v>
      </c>
      <c r="R48" s="4">
        <f t="shared" ref="R48" si="47">SUM($D$8*(ROUNDUP($D$7/(3*Q48),0)),(25*(SQRT($D$3*Q48))),$K$1*Q48)</f>
        <v>79514.862707102773</v>
      </c>
    </row>
    <row r="49" spans="2:18" x14ac:dyDescent="0.3">
      <c r="B49" t="s">
        <v>70</v>
      </c>
      <c r="O49">
        <v>4800</v>
      </c>
      <c r="P49" s="4">
        <f t="shared" si="1"/>
        <v>121424.6117974981</v>
      </c>
      <c r="Q49">
        <v>48</v>
      </c>
      <c r="R49" s="4">
        <f t="shared" ref="R49" si="48">SUM($D$8*(ROUNDUP($D$7/(3*Q49),0)),(25*(SQRT($D$3*Q49))),$K$1*Q49)</f>
        <v>77836.861179749802</v>
      </c>
    </row>
    <row r="50" spans="2:18" x14ac:dyDescent="0.3">
      <c r="O50">
        <v>4900</v>
      </c>
      <c r="P50" s="4">
        <f t="shared" si="1"/>
        <v>123725.66256758894</v>
      </c>
      <c r="Q50">
        <v>49</v>
      </c>
      <c r="R50" s="4">
        <f t="shared" ref="R50" si="49">SUM($D$8*(ROUNDUP($D$7/(3*Q50),0)),(25*(SQRT($D$3*Q50))),$K$1*Q50)</f>
        <v>76588.641256758885</v>
      </c>
    </row>
    <row r="51" spans="2:18" x14ac:dyDescent="0.3">
      <c r="O51">
        <v>5000</v>
      </c>
      <c r="P51" s="4">
        <f t="shared" si="1"/>
        <v>126024.59590644373</v>
      </c>
      <c r="Q51">
        <v>50</v>
      </c>
      <c r="R51" s="4">
        <f t="shared" ref="R51" si="50">SUM($D$8*(ROUNDUP($D$7/(3*Q51),0)),(25*(SQRT($D$3*Q51))),$K$1*Q51)</f>
        <v>74910.209590644372</v>
      </c>
    </row>
    <row r="52" spans="2:18" x14ac:dyDescent="0.3">
      <c r="O52">
        <v>5100</v>
      </c>
      <c r="P52" s="4">
        <f t="shared" si="1"/>
        <v>128321.475028909</v>
      </c>
      <c r="Q52">
        <v>51</v>
      </c>
      <c r="R52" s="4">
        <f t="shared" ref="R52" si="51">SUM($D$8*(ROUNDUP($D$7/(3*Q52),0)),(25*(SQRT($D$3*Q52))),$K$1*Q52)</f>
        <v>73661.572502890907</v>
      </c>
    </row>
    <row r="53" spans="2:18" x14ac:dyDescent="0.3">
      <c r="O53">
        <v>5200</v>
      </c>
      <c r="P53" s="4">
        <f t="shared" si="1"/>
        <v>130616.36006565341</v>
      </c>
      <c r="Q53">
        <v>52</v>
      </c>
      <c r="R53" s="4">
        <f t="shared" ref="R53" si="52">SUM($D$8*(ROUNDUP($D$7/(3*Q53),0)),(25*(SQRT($D$3*Q53))),$K$1*Q53)</f>
        <v>72412.736006565348</v>
      </c>
    </row>
    <row r="54" spans="2:18" x14ac:dyDescent="0.3">
      <c r="O54">
        <v>5300</v>
      </c>
      <c r="P54" s="4">
        <f t="shared" si="1"/>
        <v>132909.30826980752</v>
      </c>
      <c r="Q54">
        <v>53</v>
      </c>
      <c r="R54" s="4">
        <f t="shared" ref="R54" si="53">SUM($D$8*(ROUNDUP($D$7/(3*Q54),0)),(25*(SQRT($D$3*Q54))),$K$1*Q54)</f>
        <v>71163.705826980746</v>
      </c>
    </row>
    <row r="55" spans="2:18" x14ac:dyDescent="0.3">
      <c r="O55">
        <v>5400</v>
      </c>
      <c r="P55" s="4">
        <f t="shared" si="1"/>
        <v>135200.37420613656</v>
      </c>
      <c r="Q55">
        <v>54</v>
      </c>
      <c r="R55" s="4">
        <f t="shared" ref="R55" si="54">SUM($D$8*(ROUNDUP($D$7/(3*Q55),0)),(25*(SQRT($D$3*Q55))),$K$1*Q55)</f>
        <v>69914.487420613659</v>
      </c>
    </row>
    <row r="56" spans="2:18" x14ac:dyDescent="0.3">
      <c r="O56">
        <v>5500</v>
      </c>
      <c r="P56" s="4">
        <f t="shared" si="1"/>
        <v>137489.6099245176</v>
      </c>
      <c r="Q56">
        <v>55</v>
      </c>
      <c r="R56" s="4">
        <f t="shared" ref="R56" si="55">SUM($D$8*(ROUNDUP($D$7/(3*Q56),0)),(25*(SQRT($D$3*Q56))),$K$1*Q56)</f>
        <v>68665.085992451757</v>
      </c>
    </row>
    <row r="57" spans="2:18" x14ac:dyDescent="0.3">
      <c r="O57">
        <v>5600</v>
      </c>
      <c r="P57" s="4">
        <f t="shared" si="1"/>
        <v>139777.06511928415</v>
      </c>
      <c r="Q57">
        <v>56</v>
      </c>
      <c r="R57" s="4">
        <f t="shared" ref="R57" si="56">SUM($D$8*(ROUNDUP($D$7/(3*Q57),0)),(25*(SQRT($D$3*Q57))),$K$1*Q57)</f>
        <v>67415.506511928412</v>
      </c>
    </row>
    <row r="58" spans="2:18" x14ac:dyDescent="0.3">
      <c r="O58">
        <v>5700</v>
      </c>
      <c r="P58" s="4">
        <f t="shared" si="1"/>
        <v>142062.78727582016</v>
      </c>
      <c r="Q58">
        <v>57</v>
      </c>
      <c r="R58" s="4">
        <f t="shared" ref="R58" si="57">SUM($D$8*(ROUNDUP($D$7/(3*Q58),0)),(25*(SQRT($D$3*Q58))),$K$1*Q58)</f>
        <v>66595.753727582021</v>
      </c>
    </row>
    <row r="59" spans="2:18" x14ac:dyDescent="0.3">
      <c r="O59">
        <v>5800</v>
      </c>
      <c r="P59" s="4">
        <f t="shared" si="1"/>
        <v>144346.82180562895</v>
      </c>
      <c r="Q59">
        <v>58</v>
      </c>
      <c r="R59" s="4">
        <f t="shared" ref="R59" si="58">SUM($D$8*(ROUNDUP($D$7/(3*Q59),0)),(25*(SQRT($D$3*Q59))),$K$1*Q59)</f>
        <v>65345.832180562895</v>
      </c>
    </row>
    <row r="60" spans="2:18" x14ac:dyDescent="0.3">
      <c r="O60">
        <v>5900</v>
      </c>
      <c r="P60" s="4">
        <f t="shared" si="1"/>
        <v>146629.21217096527</v>
      </c>
      <c r="Q60">
        <v>59</v>
      </c>
      <c r="R60" s="4">
        <f t="shared" ref="R60" si="59">SUM($D$8*(ROUNDUP($D$7/(3*Q60),0)),(25*(SQRT($D$3*Q60))),$K$1*Q60)</f>
        <v>64525.746217096523</v>
      </c>
    </row>
    <row r="61" spans="2:18" x14ac:dyDescent="0.3">
      <c r="O61">
        <v>6000</v>
      </c>
      <c r="P61" s="4">
        <f t="shared" si="1"/>
        <v>148910</v>
      </c>
      <c r="Q61">
        <v>60</v>
      </c>
      <c r="R61" s="4">
        <f t="shared" ref="R61" si="60">SUM($D$8*(ROUNDUP($D$7/(3*Q61),0)),(25*(SQRT($D$3*Q61))),$K$1*Q61)</f>
        <v>63275.5</v>
      </c>
    </row>
    <row r="62" spans="2:18" x14ac:dyDescent="0.3">
      <c r="O62">
        <v>6100</v>
      </c>
      <c r="P62" s="4">
        <f t="shared" si="1"/>
        <v>151189.22519338125</v>
      </c>
      <c r="Q62">
        <v>61</v>
      </c>
      <c r="R62" s="4">
        <f t="shared" ref="R62" si="61">SUM($D$8*(ROUNDUP($D$7/(3*Q62),0)),(25*(SQRT($D$3*Q62))),$K$1*Q62)</f>
        <v>62455.097519338131</v>
      </c>
    </row>
    <row r="63" spans="2:18" x14ac:dyDescent="0.3">
      <c r="O63">
        <v>6200</v>
      </c>
      <c r="P63" s="4">
        <f t="shared" si="1"/>
        <v>153466.92602296534</v>
      </c>
      <c r="Q63">
        <v>62</v>
      </c>
      <c r="R63" s="4">
        <f t="shared" ref="R63" si="62">SUM($D$8*(ROUNDUP($D$7/(3*Q63),0)),(25*(SQRT($D$3*Q63))),$K$1*Q63)</f>
        <v>61634.542602296533</v>
      </c>
    </row>
    <row r="64" spans="2:18" x14ac:dyDescent="0.3">
      <c r="O64">
        <v>6300</v>
      </c>
      <c r="P64" s="4">
        <f t="shared" si="1"/>
        <v>155743.13922340909</v>
      </c>
      <c r="Q64">
        <v>63</v>
      </c>
      <c r="R64" s="4">
        <f t="shared" ref="R64" si="63">SUM($D$8*(ROUNDUP($D$7/(3*Q64),0)),(25*(SQRT($D$3*Q64))),$K$1*Q64)</f>
        <v>60813.83892234091</v>
      </c>
    </row>
    <row r="65" spans="15:18" x14ac:dyDescent="0.3">
      <c r="O65">
        <v>6400</v>
      </c>
      <c r="P65" s="4">
        <f t="shared" si="1"/>
        <v>158017.9000772445</v>
      </c>
      <c r="Q65">
        <v>64</v>
      </c>
      <c r="R65" s="4">
        <f t="shared" ref="R65" si="64">SUM($D$8*(ROUNDUP($D$7/(3*Q65),0)),(25*(SQRT($D$3*Q65))),$K$1*Q65)</f>
        <v>59992.990007724446</v>
      </c>
    </row>
    <row r="66" spans="15:18" x14ac:dyDescent="0.3">
      <c r="O66">
        <v>6500</v>
      </c>
      <c r="P66" s="4">
        <f t="shared" si="1"/>
        <v>160291.24249399401</v>
      </c>
      <c r="Q66">
        <v>65</v>
      </c>
      <c r="R66" s="4">
        <f t="shared" ref="R66" si="65">SUM($D$8*(ROUNDUP($D$7/(3*Q66),0)),(25*(SQRT($D$3*Q66))),$K$1*Q66)</f>
        <v>59171.9992493994</v>
      </c>
    </row>
    <row r="67" spans="15:18" x14ac:dyDescent="0.3">
      <c r="O67">
        <v>6600</v>
      </c>
      <c r="P67" s="4">
        <f t="shared" ref="P67:P130" si="66">SUM($D$8*(ROUNDUP($D$7/(3*O67),0)),(25*(SQRT($D$3*O67))),$K$1*O67)</f>
        <v>162563.19908382843</v>
      </c>
      <c r="Q67">
        <v>66</v>
      </c>
      <c r="R67" s="4">
        <f t="shared" ref="R67" si="67">SUM($D$8*(ROUNDUP($D$7/(3*Q67),0)),(25*(SQRT($D$3*Q67))),$K$1*Q67)</f>
        <v>58350.869908382847</v>
      </c>
    </row>
    <row r="68" spans="15:18" x14ac:dyDescent="0.3">
      <c r="O68">
        <v>6700</v>
      </c>
      <c r="P68" s="4">
        <f t="shared" si="66"/>
        <v>164833.80122622102</v>
      </c>
      <c r="Q68">
        <v>67</v>
      </c>
      <c r="R68" s="4">
        <f t="shared" ref="R68" si="68">SUM($D$8*(ROUNDUP($D$7/(3*Q68),0)),(25*(SQRT($D$3*Q68))),$K$1*Q68)</f>
        <v>57529.605122622102</v>
      </c>
    </row>
    <row r="69" spans="15:18" x14ac:dyDescent="0.3">
      <c r="O69">
        <v>6800</v>
      </c>
      <c r="P69" s="4">
        <f t="shared" si="66"/>
        <v>167103.07913400696</v>
      </c>
      <c r="Q69">
        <v>68</v>
      </c>
      <c r="R69" s="4">
        <f t="shared" ref="R69" si="69">SUM($D$8*(ROUNDUP($D$7/(3*Q69),0)),(25*(SQRT($D$3*Q69))),$K$1*Q69)</f>
        <v>56708.2079134007</v>
      </c>
    </row>
    <row r="70" spans="15:18" x14ac:dyDescent="0.3">
      <c r="O70">
        <v>6900</v>
      </c>
      <c r="P70" s="4">
        <f t="shared" si="66"/>
        <v>169371.06191321812</v>
      </c>
      <c r="Q70">
        <v>69</v>
      </c>
      <c r="R70" s="4">
        <f t="shared" ref="R70" si="70">SUM($D$8*(ROUNDUP($D$7/(3*Q70),0)),(25*(SQRT($D$3*Q70))),$K$1*Q70)</f>
        <v>55886.681191321812</v>
      </c>
    </row>
    <row r="71" spans="15:18" x14ac:dyDescent="0.3">
      <c r="O71">
        <v>7000</v>
      </c>
      <c r="P71" s="4">
        <f t="shared" si="66"/>
        <v>171637.77761902948</v>
      </c>
      <c r="Q71">
        <v>70</v>
      </c>
      <c r="R71" s="4">
        <f t="shared" ref="R71" si="71">SUM($D$8*(ROUNDUP($D$7/(3*Q71),0)),(25*(SQRT($D$3*Q71))),$K$1*Q71)</f>
        <v>55495.027761902951</v>
      </c>
    </row>
    <row r="72" spans="15:18" x14ac:dyDescent="0.3">
      <c r="O72">
        <v>7100</v>
      </c>
      <c r="P72" s="4">
        <f t="shared" si="66"/>
        <v>173903.25330812109</v>
      </c>
      <c r="Q72">
        <v>71</v>
      </c>
      <c r="R72" s="4">
        <f t="shared" ref="R72" si="72">SUM($D$8*(ROUNDUP($D$7/(3*Q72),0)),(25*(SQRT($D$3*Q72))),$K$1*Q72)</f>
        <v>54673.250330812109</v>
      </c>
    </row>
    <row r="73" spans="15:18" x14ac:dyDescent="0.3">
      <c r="O73">
        <v>7200</v>
      </c>
      <c r="P73" s="4">
        <f t="shared" si="66"/>
        <v>176167.51508773246</v>
      </c>
      <c r="Q73">
        <v>72</v>
      </c>
      <c r="R73" s="4">
        <f t="shared" ref="R73" si="73">SUM($D$8*(ROUNDUP($D$7/(3*Q73),0)),(25*(SQRT($D$3*Q73))),$K$1*Q73)</f>
        <v>53851.351508773245</v>
      </c>
    </row>
    <row r="74" spans="15:18" x14ac:dyDescent="0.3">
      <c r="O74">
        <v>7300</v>
      </c>
      <c r="P74" s="4">
        <f t="shared" si="66"/>
        <v>178430.58816166144</v>
      </c>
      <c r="Q74">
        <v>73</v>
      </c>
      <c r="R74" s="4">
        <f t="shared" ref="R74" si="74">SUM($D$8*(ROUNDUP($D$7/(3*Q74),0)),(25*(SQRT($D$3*Q74))),$K$1*Q74)</f>
        <v>53459.333816166145</v>
      </c>
    </row>
    <row r="75" spans="15:18" x14ac:dyDescent="0.3">
      <c r="O75">
        <v>7400</v>
      </c>
      <c r="P75" s="4">
        <f t="shared" si="66"/>
        <v>180692.49687343652</v>
      </c>
      <c r="Q75">
        <v>74</v>
      </c>
      <c r="R75" s="4">
        <f t="shared" ref="R75" si="75">SUM($D$8*(ROUNDUP($D$7/(3*Q75),0)),(25*(SQRT($D$3*Q75))),$K$1*Q75)</f>
        <v>52637.199687343651</v>
      </c>
    </row>
    <row r="76" spans="15:18" x14ac:dyDescent="0.3">
      <c r="O76">
        <v>7500</v>
      </c>
      <c r="P76" s="4">
        <f t="shared" si="66"/>
        <v>182953.26474687265</v>
      </c>
      <c r="Q76">
        <v>75</v>
      </c>
      <c r="R76" s="4">
        <f t="shared" ref="R76" si="76">SUM($D$8*(ROUNDUP($D$7/(3*Q76),0)),(25*(SQRT($D$3*Q76))),$K$1*Q76)</f>
        <v>52244.951474687266</v>
      </c>
    </row>
    <row r="77" spans="15:18" x14ac:dyDescent="0.3">
      <c r="O77">
        <v>7600</v>
      </c>
      <c r="P77" s="4">
        <f t="shared" si="66"/>
        <v>185212.91452420119</v>
      </c>
      <c r="Q77">
        <v>76</v>
      </c>
      <c r="R77" s="4">
        <f t="shared" ref="R77" si="77">SUM($D$8*(ROUNDUP($D$7/(3*Q77),0)),(25*(SQRT($D$3*Q77))),$K$1*Q77)</f>
        <v>51422.591452420122</v>
      </c>
    </row>
    <row r="78" spans="15:18" x14ac:dyDescent="0.3">
      <c r="O78">
        <v>7700</v>
      </c>
      <c r="P78" s="4">
        <f t="shared" si="66"/>
        <v>187471.46820194964</v>
      </c>
      <c r="Q78">
        <v>77</v>
      </c>
      <c r="R78" s="4">
        <f t="shared" ref="R78" si="78">SUM($D$8*(ROUNDUP($D$7/(3*Q78),0)),(25*(SQRT($D$3*Q78))),$K$1*Q78)</f>
        <v>51030.12182019496</v>
      </c>
    </row>
    <row r="79" spans="15:18" x14ac:dyDescent="0.3">
      <c r="O79">
        <v>7800</v>
      </c>
      <c r="P79" s="4">
        <f t="shared" si="66"/>
        <v>189728.9470647306</v>
      </c>
      <c r="Q79">
        <v>78</v>
      </c>
      <c r="R79" s="4">
        <f t="shared" ref="R79" si="79">SUM($D$8*(ROUNDUP($D$7/(3*Q79),0)),(25*(SQRT($D$3*Q79))),$K$1*Q79)</f>
        <v>50207.544706473062</v>
      </c>
    </row>
    <row r="80" spans="15:18" x14ac:dyDescent="0.3">
      <c r="O80">
        <v>7900</v>
      </c>
      <c r="P80" s="4">
        <f t="shared" si="66"/>
        <v>191985.37171708775</v>
      </c>
      <c r="Q80">
        <v>79</v>
      </c>
      <c r="R80" s="4">
        <f t="shared" ref="R80" si="80">SUM($D$8*(ROUNDUP($D$7/(3*Q80),0)),(25*(SQRT($D$3*Q80))),$K$1*Q80)</f>
        <v>49814.862171708774</v>
      </c>
    </row>
    <row r="81" spans="15:24" x14ac:dyDescent="0.3">
      <c r="O81">
        <v>8000</v>
      </c>
      <c r="P81" s="4">
        <f t="shared" si="66"/>
        <v>194240.76211353316</v>
      </c>
      <c r="Q81">
        <v>80</v>
      </c>
      <c r="R81" s="4">
        <f t="shared" ref="R81" si="81">SUM($D$8*(ROUNDUP($D$7/(3*Q81),0)),(25*(SQRT($D$3*Q81))),$K$1*Q81)</f>
        <v>49422.076211353313</v>
      </c>
    </row>
    <row r="82" spans="15:24" x14ac:dyDescent="0.3">
      <c r="O82">
        <v>8100</v>
      </c>
      <c r="P82" s="4">
        <f t="shared" si="66"/>
        <v>196495.13758690006</v>
      </c>
      <c r="Q82">
        <v>81</v>
      </c>
      <c r="R82" s="4">
        <f t="shared" ref="R82" si="82">SUM($D$8*(ROUNDUP($D$7/(3*Q82),0)),(25*(SQRT($D$3*Q82))),$K$1*Q82)</f>
        <v>48599.188758690012</v>
      </c>
    </row>
    <row r="83" spans="15:24" x14ac:dyDescent="0.3">
      <c r="O83">
        <v>8200</v>
      </c>
      <c r="P83" s="4">
        <f t="shared" si="66"/>
        <v>198748.51687512526</v>
      </c>
      <c r="Q83">
        <v>82</v>
      </c>
      <c r="R83" s="4">
        <f t="shared" ref="R83" si="83">SUM($D$8*(ROUNDUP($D$7/(3*Q83),0)),(25*(SQRT($D$3*Q83))),$K$1*Q83)</f>
        <v>48206.201687512526</v>
      </c>
      <c r="X83" t="s">
        <v>65</v>
      </c>
    </row>
    <row r="84" spans="15:24" x14ac:dyDescent="0.3">
      <c r="O84">
        <v>8300</v>
      </c>
      <c r="P84" s="4">
        <f t="shared" si="66"/>
        <v>201000.91814656602</v>
      </c>
      <c r="Q84">
        <v>83</v>
      </c>
      <c r="R84" s="4">
        <f t="shared" ref="R84" si="84">SUM($D$8*(ROUNDUP($D$7/(3*Q84),0)),(25*(SQRT($D$3*Q84))),$K$1*Q84)</f>
        <v>47813.116814656605</v>
      </c>
    </row>
    <row r="85" spans="15:24" x14ac:dyDescent="0.3">
      <c r="O85">
        <v>8400</v>
      </c>
      <c r="P85" s="4">
        <f t="shared" si="66"/>
        <v>202822.35902394826</v>
      </c>
      <c r="Q85">
        <v>84</v>
      </c>
      <c r="R85" s="4">
        <f t="shared" ref="R85" si="85">SUM($D$8*(ROUNDUP($D$7/(3*Q85),0)),(25*(SQRT($D$3*Q85))),$K$1*Q85)</f>
        <v>47419.935902394827</v>
      </c>
    </row>
    <row r="86" spans="15:24" x14ac:dyDescent="0.3">
      <c r="O86">
        <v>8500</v>
      </c>
      <c r="P86" s="4">
        <f t="shared" si="66"/>
        <v>205072.85660703568</v>
      </c>
      <c r="Q86">
        <v>85</v>
      </c>
      <c r="R86" s="4">
        <f t="shared" ref="R86" si="86">SUM($D$8*(ROUNDUP($D$7/(3*Q86),0)),(25*(SQRT($D$3*Q86))),$K$1*Q86)</f>
        <v>47026.660660703572</v>
      </c>
    </row>
    <row r="87" spans="15:24" x14ac:dyDescent="0.3">
      <c r="O87">
        <v>8600</v>
      </c>
      <c r="P87" s="4">
        <f t="shared" si="66"/>
        <v>207322.42749410195</v>
      </c>
      <c r="Q87">
        <v>86</v>
      </c>
      <c r="R87" s="4">
        <f t="shared" ref="R87" si="87">SUM($D$8*(ROUNDUP($D$7/(3*Q87),0)),(25*(SQRT($D$3*Q87))),$K$1*Q87)</f>
        <v>46203.292749410197</v>
      </c>
    </row>
    <row r="88" spans="15:24" x14ac:dyDescent="0.3">
      <c r="O88">
        <v>8700</v>
      </c>
      <c r="P88" s="4">
        <f t="shared" si="66"/>
        <v>209571.08780228265</v>
      </c>
      <c r="Q88">
        <v>87</v>
      </c>
      <c r="R88" s="4">
        <f t="shared" ref="R88" si="88">SUM($D$8*(ROUNDUP($D$7/(3*Q88),0)),(25*(SQRT($D$3*Q88))),$K$1*Q88)</f>
        <v>45809.833780228262</v>
      </c>
    </row>
    <row r="89" spans="15:24" x14ac:dyDescent="0.3">
      <c r="O89">
        <v>8800</v>
      </c>
      <c r="P89" s="4">
        <f t="shared" si="66"/>
        <v>211818.85318687742</v>
      </c>
      <c r="Q89">
        <v>88</v>
      </c>
      <c r="R89" s="4">
        <f t="shared" ref="R89" si="89">SUM($D$8*(ROUNDUP($D$7/(3*Q89),0)),(25*(SQRT($D$3*Q89))),$K$1*Q89)</f>
        <v>45416.285318687747</v>
      </c>
    </row>
    <row r="90" spans="15:24" x14ac:dyDescent="0.3">
      <c r="O90">
        <v>8900</v>
      </c>
      <c r="P90" s="4">
        <f t="shared" si="66"/>
        <v>214065.73885966768</v>
      </c>
      <c r="Q90">
        <v>89</v>
      </c>
      <c r="R90" s="4">
        <f t="shared" ref="R90" si="90">SUM($D$8*(ROUNDUP($D$7/(3*Q90),0)),(25*(SQRT($D$3*Q90))),$K$1*Q90)</f>
        <v>45022.648885966766</v>
      </c>
    </row>
    <row r="91" spans="15:24" x14ac:dyDescent="0.3">
      <c r="O91">
        <v>9000</v>
      </c>
      <c r="P91" s="4">
        <f t="shared" si="66"/>
        <v>216311.75960631075</v>
      </c>
      <c r="Q91">
        <v>90</v>
      </c>
      <c r="R91" s="4">
        <f t="shared" ref="R91" si="91">SUM($D$8*(ROUNDUP($D$7/(3*Q91),0)),(25*(SQRT($D$3*Q91))),$K$1*Q91)</f>
        <v>44628.925960631073</v>
      </c>
    </row>
    <row r="92" spans="15:24" x14ac:dyDescent="0.3">
      <c r="O92">
        <v>9100</v>
      </c>
      <c r="P92" s="4">
        <f t="shared" si="66"/>
        <v>218556.92980286674</v>
      </c>
      <c r="Q92">
        <v>91</v>
      </c>
      <c r="R92" s="4">
        <f t="shared" ref="R92" si="92">SUM($D$8*(ROUNDUP($D$7/(3*Q92),0)),(25*(SQRT($D$3*Q92))),$K$1*Q92)</f>
        <v>44235.117980286675</v>
      </c>
    </row>
    <row r="93" spans="15:24" x14ac:dyDescent="0.3">
      <c r="O93">
        <v>9200</v>
      </c>
      <c r="P93" s="4">
        <f t="shared" si="66"/>
        <v>220801.26343151007</v>
      </c>
      <c r="Q93">
        <v>92</v>
      </c>
      <c r="R93" s="4">
        <f t="shared" ref="R93" si="93">SUM($D$8*(ROUNDUP($D$7/(3*Q93),0)),(25*(SQRT($D$3*Q93))),$K$1*Q93)</f>
        <v>43841.226343151007</v>
      </c>
    </row>
    <row r="94" spans="15:24" x14ac:dyDescent="0.3">
      <c r="O94">
        <v>9300</v>
      </c>
      <c r="P94" s="4">
        <f t="shared" si="66"/>
        <v>223044.77409547466</v>
      </c>
      <c r="Q94">
        <v>93</v>
      </c>
      <c r="R94" s="4">
        <f t="shared" ref="R94" si="94">SUM($D$8*(ROUNDUP($D$7/(3*Q94),0)),(25*(SQRT($D$3*Q94))),$K$1*Q94)</f>
        <v>43447.252409547466</v>
      </c>
    </row>
    <row r="95" spans="15:24" x14ac:dyDescent="0.3">
      <c r="O95">
        <v>9400</v>
      </c>
      <c r="P95" s="4">
        <f t="shared" si="66"/>
        <v>225287.47503327788</v>
      </c>
      <c r="Q95">
        <v>94</v>
      </c>
      <c r="R95" s="4">
        <f t="shared" ref="R95" si="95">SUM($D$8*(ROUNDUP($D$7/(3*Q95),0)),(25*(SQRT($D$3*Q95))),$K$1*Q95)</f>
        <v>43053.197503327785</v>
      </c>
    </row>
    <row r="96" spans="15:24" x14ac:dyDescent="0.3">
      <c r="O96">
        <v>9500</v>
      </c>
      <c r="P96" s="4">
        <f t="shared" si="66"/>
        <v>227529.37913226531</v>
      </c>
      <c r="Q96">
        <v>95</v>
      </c>
      <c r="R96" s="4">
        <f t="shared" ref="R96" si="96">SUM($D$8*(ROUNDUP($D$7/(3*Q96),0)),(25*(SQRT($D$3*Q96))),$K$1*Q96)</f>
        <v>42659.062913226531</v>
      </c>
    </row>
    <row r="97" spans="15:18" x14ac:dyDescent="0.3">
      <c r="O97">
        <v>9600</v>
      </c>
      <c r="P97" s="4">
        <f t="shared" si="66"/>
        <v>229770.4989415154</v>
      </c>
      <c r="Q97">
        <v>96</v>
      </c>
      <c r="R97" s="4">
        <f t="shared" ref="R97" si="97">SUM($D$8*(ROUNDUP($D$7/(3*Q97),0)),(25*(SQRT($D$3*Q97))),$K$1*Q97)</f>
        <v>42264.849894151543</v>
      </c>
    </row>
    <row r="98" spans="15:18" x14ac:dyDescent="0.3">
      <c r="O98">
        <v>9700</v>
      </c>
      <c r="P98" s="4">
        <f t="shared" si="66"/>
        <v>232010.84668414097</v>
      </c>
      <c r="Q98">
        <v>97</v>
      </c>
      <c r="R98" s="4">
        <f t="shared" ref="R98" si="98">SUM($D$8*(ROUNDUP($D$7/(3*Q98),0)),(25*(SQRT($D$3*Q98))),$K$1*Q98)</f>
        <v>41870.559668414098</v>
      </c>
    </row>
    <row r="99" spans="15:18" x14ac:dyDescent="0.3">
      <c r="O99">
        <v>9800</v>
      </c>
      <c r="P99" s="4">
        <f t="shared" si="66"/>
        <v>234250.43426902121</v>
      </c>
      <c r="Q99">
        <v>98</v>
      </c>
      <c r="R99" s="4">
        <f t="shared" ref="R99" si="99">SUM($D$8*(ROUNDUP($D$7/(3*Q99),0)),(25*(SQRT($D$3*Q99))),$K$1*Q99)</f>
        <v>41906.193426902122</v>
      </c>
    </row>
    <row r="100" spans="15:18" x14ac:dyDescent="0.3">
      <c r="O100">
        <v>9900</v>
      </c>
      <c r="P100" s="4">
        <f t="shared" si="66"/>
        <v>236489.27330199655</v>
      </c>
      <c r="Q100">
        <v>99</v>
      </c>
      <c r="R100" s="4">
        <f t="shared" ref="R100" si="100">SUM($D$8*(ROUNDUP($D$7/(3*Q100),0)),(25*(SQRT($D$3*Q100))),$K$1*Q100)</f>
        <v>41511.752330199648</v>
      </c>
    </row>
    <row r="101" spans="15:18" x14ac:dyDescent="0.3">
      <c r="O101">
        <v>10000</v>
      </c>
      <c r="P101" s="4">
        <f t="shared" si="66"/>
        <v>238727.37509655562</v>
      </c>
      <c r="Q101">
        <v>100</v>
      </c>
      <c r="R101" s="4">
        <f t="shared" ref="R101" si="101">SUM($D$8*(ROUNDUP($D$7/(3*Q101),0)),(25*(SQRT($D$3*Q101))),$K$1*Q101)</f>
        <v>41117.237509655562</v>
      </c>
    </row>
    <row r="102" spans="15:18" x14ac:dyDescent="0.3">
      <c r="O102">
        <v>10100</v>
      </c>
      <c r="P102" s="4">
        <f t="shared" si="66"/>
        <v>240964.75068404284</v>
      </c>
      <c r="Q102">
        <v>101</v>
      </c>
      <c r="R102" s="4">
        <f t="shared" ref="R102" si="102">SUM($D$8*(ROUNDUP($D$7/(3*Q102),0)),(25*(SQRT($D$3*Q102))),$K$1*Q102)</f>
        <v>40722.650068404284</v>
      </c>
    </row>
    <row r="103" spans="15:18" x14ac:dyDescent="0.3">
      <c r="O103">
        <v>10200</v>
      </c>
      <c r="P103" s="4">
        <f t="shared" si="66"/>
        <v>243201.41082341192</v>
      </c>
      <c r="Q103">
        <v>102</v>
      </c>
      <c r="R103" s="4">
        <f t="shared" ref="R103" si="103">SUM($D$8*(ROUNDUP($D$7/(3*Q103),0)),(25*(SQRT($D$3*Q103))),$K$1*Q103)</f>
        <v>40327.991082341192</v>
      </c>
    </row>
    <row r="104" spans="15:18" x14ac:dyDescent="0.3">
      <c r="O104">
        <v>10300</v>
      </c>
      <c r="P104" s="4">
        <f t="shared" si="66"/>
        <v>245437.36601055032</v>
      </c>
      <c r="Q104">
        <v>103</v>
      </c>
      <c r="R104" s="4">
        <f t="shared" ref="R104" si="104">SUM($D$8*(ROUNDUP($D$7/(3*Q104),0)),(25*(SQRT($D$3*Q104))),$K$1*Q104)</f>
        <v>39933.261601055034</v>
      </c>
    </row>
    <row r="105" spans="15:18" x14ac:dyDescent="0.3">
      <c r="O105">
        <v>10400</v>
      </c>
      <c r="P105" s="4">
        <f t="shared" si="66"/>
        <v>247672.62648719724</v>
      </c>
      <c r="Q105">
        <v>104</v>
      </c>
      <c r="R105" s="4">
        <f t="shared" ref="R105" si="105">SUM($D$8*(ROUNDUP($D$7/(3*Q105),0)),(25*(SQRT($D$3*Q105))),$K$1*Q105)</f>
        <v>39968.462648719724</v>
      </c>
    </row>
    <row r="106" spans="15:18" x14ac:dyDescent="0.3">
      <c r="O106">
        <v>10500</v>
      </c>
      <c r="P106" s="4">
        <f t="shared" si="66"/>
        <v>249907.20224947663</v>
      </c>
      <c r="Q106">
        <v>105</v>
      </c>
      <c r="R106" s="4">
        <f t="shared" ref="R106" si="106">SUM($D$8*(ROUNDUP($D$7/(3*Q106),0)),(25*(SQRT($D$3*Q106))),$K$1*Q106)</f>
        <v>39573.595224947661</v>
      </c>
    </row>
    <row r="107" spans="15:18" x14ac:dyDescent="0.3">
      <c r="O107">
        <v>10600</v>
      </c>
      <c r="P107" s="4">
        <f t="shared" si="66"/>
        <v>252141.10305606533</v>
      </c>
      <c r="Q107">
        <v>106</v>
      </c>
      <c r="R107" s="4">
        <f t="shared" ref="R107" si="107">SUM($D$8*(ROUNDUP($D$7/(3*Q107),0)),(25*(SQRT($D$3*Q107))),$K$1*Q107)</f>
        <v>39178.660305606536</v>
      </c>
    </row>
    <row r="108" spans="15:18" x14ac:dyDescent="0.3">
      <c r="O108">
        <v>10700</v>
      </c>
      <c r="P108" s="4">
        <f t="shared" si="66"/>
        <v>254374.33843601518</v>
      </c>
      <c r="Q108">
        <v>107</v>
      </c>
      <c r="R108" s="4">
        <f t="shared" ref="R108" si="108">SUM($D$8*(ROUNDUP($D$7/(3*Q108),0)),(25*(SQRT($D$3*Q108))),$K$1*Q108)</f>
        <v>38783.658843601515</v>
      </c>
    </row>
    <row r="109" spans="15:18" x14ac:dyDescent="0.3">
      <c r="O109">
        <v>10800</v>
      </c>
      <c r="P109" s="4">
        <f t="shared" si="66"/>
        <v>256606.91769624717</v>
      </c>
      <c r="Q109">
        <v>108</v>
      </c>
      <c r="R109" s="4">
        <f t="shared" ref="R109" si="109">SUM($D$8*(ROUNDUP($D$7/(3*Q109),0)),(25*(SQRT($D$3*Q109))),$K$1*Q109)</f>
        <v>38818.59176962472</v>
      </c>
    </row>
    <row r="110" spans="15:18" x14ac:dyDescent="0.3">
      <c r="O110">
        <v>10900</v>
      </c>
      <c r="P110" s="4">
        <f t="shared" si="66"/>
        <v>258838.8499287336</v>
      </c>
      <c r="Q110">
        <v>109</v>
      </c>
      <c r="R110" s="4">
        <f t="shared" ref="R110" si="110">SUM($D$8*(ROUNDUP($D$7/(3*Q110),0)),(25*(SQRT($D$3*Q110))),$K$1*Q110)</f>
        <v>38423.459992873359</v>
      </c>
    </row>
    <row r="111" spans="15:18" x14ac:dyDescent="0.3">
      <c r="O111">
        <v>11000</v>
      </c>
      <c r="P111" s="4">
        <f t="shared" si="66"/>
        <v>261070.14401738485</v>
      </c>
      <c r="Q111">
        <v>110</v>
      </c>
      <c r="R111" s="4">
        <f t="shared" ref="R111" si="111">SUM($D$8*(ROUNDUP($D$7/(3*Q111),0)),(25*(SQRT($D$3*Q111))),$K$1*Q111)</f>
        <v>38028.264401738488</v>
      </c>
    </row>
    <row r="112" spans="15:18" x14ac:dyDescent="0.3">
      <c r="O112">
        <v>11100</v>
      </c>
      <c r="P112" s="4">
        <f t="shared" si="66"/>
        <v>263300.80864465475</v>
      </c>
      <c r="Q112">
        <v>111</v>
      </c>
      <c r="R112" s="4">
        <f t="shared" ref="R112" si="112">SUM($D$8*(ROUNDUP($D$7/(3*Q112),0)),(25*(SQRT($D$3*Q112))),$K$1*Q112)</f>
        <v>38063.005864465478</v>
      </c>
    </row>
    <row r="113" spans="15:18" x14ac:dyDescent="0.3">
      <c r="O113">
        <v>11200</v>
      </c>
      <c r="P113" s="4">
        <f t="shared" si="66"/>
        <v>265530.85229787882</v>
      </c>
      <c r="Q113">
        <v>112</v>
      </c>
      <c r="R113" s="4">
        <f t="shared" ref="R113" si="113">SUM($D$8*(ROUNDUP($D$7/(3*Q113),0)),(25*(SQRT($D$3*Q113))),$K$1*Q113)</f>
        <v>37667.68522978788</v>
      </c>
    </row>
    <row r="114" spans="15:18" x14ac:dyDescent="0.3">
      <c r="O114">
        <v>11300</v>
      </c>
      <c r="P114" s="4">
        <f t="shared" si="66"/>
        <v>267760.28327535838</v>
      </c>
      <c r="Q114">
        <v>113</v>
      </c>
      <c r="R114" s="4">
        <f t="shared" ref="R114" si="114">SUM($D$8*(ROUNDUP($D$7/(3*Q114),0)),(25*(SQRT($D$3*Q114))),$K$1*Q114)</f>
        <v>37272.303327535839</v>
      </c>
    </row>
    <row r="115" spans="15:18" x14ac:dyDescent="0.3">
      <c r="O115">
        <v>11400</v>
      </c>
      <c r="P115" s="4">
        <f t="shared" si="66"/>
        <v>269989.109692203</v>
      </c>
      <c r="Q115">
        <v>114</v>
      </c>
      <c r="R115" s="4">
        <f t="shared" ref="R115" si="115">SUM($D$8*(ROUNDUP($D$7/(3*Q115),0)),(25*(SQRT($D$3*Q115))),$K$1*Q115)</f>
        <v>37306.860969220295</v>
      </c>
    </row>
    <row r="116" spans="15:18" x14ac:dyDescent="0.3">
      <c r="O116">
        <v>11500</v>
      </c>
      <c r="P116" s="4">
        <f t="shared" si="66"/>
        <v>272217.33948594279</v>
      </c>
      <c r="Q116">
        <v>115</v>
      </c>
      <c r="R116" s="4">
        <f t="shared" ref="R116" si="116">SUM($D$8*(ROUNDUP($D$7/(3*Q116),0)),(25*(SQRT($D$3*Q116))),$K$1*Q116)</f>
        <v>36911.358948594279</v>
      </c>
    </row>
    <row r="117" spans="15:18" x14ac:dyDescent="0.3">
      <c r="O117">
        <v>11600</v>
      </c>
      <c r="P117" s="4">
        <f t="shared" si="66"/>
        <v>274444.9804219213</v>
      </c>
      <c r="Q117">
        <v>116</v>
      </c>
      <c r="R117" s="4">
        <f t="shared" ref="R117" si="117">SUM($D$8*(ROUNDUP($D$7/(3*Q117),0)),(25*(SQRT($D$3*Q117))),$K$1*Q117)</f>
        <v>36515.798042192131</v>
      </c>
    </row>
    <row r="118" spans="15:18" x14ac:dyDescent="0.3">
      <c r="O118">
        <v>11700</v>
      </c>
      <c r="P118" s="4">
        <f t="shared" si="66"/>
        <v>276672.04009848012</v>
      </c>
      <c r="Q118">
        <v>117</v>
      </c>
      <c r="R118" s="4">
        <f t="shared" ref="R118" si="118">SUM($D$8*(ROUNDUP($D$7/(3*Q118),0)),(25*(SQRT($D$3*Q118))),$K$1*Q118)</f>
        <v>36550.179009848012</v>
      </c>
    </row>
    <row r="119" spans="15:18" x14ac:dyDescent="0.3">
      <c r="O119">
        <v>11800</v>
      </c>
      <c r="P119" s="4">
        <f t="shared" si="66"/>
        <v>278898.52595194394</v>
      </c>
      <c r="Q119">
        <v>118</v>
      </c>
      <c r="R119" s="4">
        <f t="shared" ref="R119" si="119">SUM($D$8*(ROUNDUP($D$7/(3*Q119),0)),(25*(SQRT($D$3*Q119))),$K$1*Q119)</f>
        <v>36154.502595194397</v>
      </c>
    </row>
    <row r="120" spans="15:18" x14ac:dyDescent="0.3">
      <c r="O120">
        <v>11900</v>
      </c>
      <c r="P120" s="4">
        <f t="shared" si="66"/>
        <v>281124.44526141643</v>
      </c>
      <c r="Q120">
        <v>119</v>
      </c>
      <c r="R120" s="4">
        <f t="shared" ref="R120" si="120">SUM($D$8*(ROUNDUP($D$7/(3*Q120),0)),(25*(SQRT($D$3*Q120))),$K$1*Q120)</f>
        <v>36188.769526141637</v>
      </c>
    </row>
    <row r="121" spans="15:18" x14ac:dyDescent="0.3">
      <c r="O121">
        <v>12000</v>
      </c>
      <c r="P121" s="4">
        <f t="shared" si="66"/>
        <v>283349.80515339464</v>
      </c>
      <c r="Q121">
        <v>120</v>
      </c>
      <c r="R121" s="4">
        <f t="shared" ref="R121" si="121">SUM($D$8*(ROUNDUP($D$7/(3*Q121),0)),(25*(SQRT($D$3*Q121))),$K$1*Q121)</f>
        <v>35792.980515339463</v>
      </c>
    </row>
    <row r="122" spans="15:18" x14ac:dyDescent="0.3">
      <c r="O122">
        <v>12100</v>
      </c>
      <c r="P122" s="4">
        <f t="shared" si="66"/>
        <v>285574.61260621122</v>
      </c>
      <c r="Q122">
        <v>121</v>
      </c>
      <c r="R122" s="4">
        <f t="shared" ref="R122" si="122">SUM($D$8*(ROUNDUP($D$7/(3*Q122),0)),(25*(SQRT($D$3*Q122))),$K$1*Q122)</f>
        <v>35397.136260621119</v>
      </c>
    </row>
    <row r="123" spans="15:18" x14ac:dyDescent="0.3">
      <c r="O123">
        <v>12200</v>
      </c>
      <c r="P123" s="4">
        <f t="shared" si="66"/>
        <v>287798.87445431115</v>
      </c>
      <c r="Q123">
        <v>122</v>
      </c>
      <c r="R123" s="4">
        <f t="shared" ref="R123" si="123">SUM($D$8*(ROUNDUP($D$7/(3*Q123),0)),(25*(SQRT($D$3*Q123))),$K$1*Q123)</f>
        <v>35431.237445431114</v>
      </c>
    </row>
    <row r="124" spans="15:18" x14ac:dyDescent="0.3">
      <c r="O124">
        <v>12300</v>
      </c>
      <c r="P124" s="4">
        <f t="shared" si="66"/>
        <v>290022.5973923718</v>
      </c>
      <c r="Q124">
        <v>123</v>
      </c>
      <c r="R124" s="4">
        <f t="shared" ref="R124" si="124">SUM($D$8*(ROUNDUP($D$7/(3*Q124),0)),(25*(SQRT($D$3*Q124))),$K$1*Q124)</f>
        <v>35035.284739237177</v>
      </c>
    </row>
    <row r="125" spans="15:18" x14ac:dyDescent="0.3">
      <c r="O125">
        <v>12400</v>
      </c>
      <c r="P125" s="4">
        <f t="shared" si="66"/>
        <v>292245.78797927173</v>
      </c>
      <c r="Q125">
        <v>124</v>
      </c>
      <c r="R125" s="4">
        <f t="shared" ref="R125" si="125">SUM($D$8*(ROUNDUP($D$7/(3*Q125),0)),(25*(SQRT($D$3*Q125))),$K$1*Q125)</f>
        <v>35069.278797927174</v>
      </c>
    </row>
    <row r="126" spans="15:18" x14ac:dyDescent="0.3">
      <c r="O126">
        <v>12500</v>
      </c>
      <c r="P126" s="4">
        <f t="shared" si="66"/>
        <v>294468.45264191646</v>
      </c>
      <c r="Q126">
        <v>125</v>
      </c>
      <c r="R126" s="4">
        <f t="shared" ref="R126" si="126">SUM($D$8*(ROUNDUP($D$7/(3*Q126),0)),(25*(SQRT($D$3*Q126))),$K$1*Q126)</f>
        <v>34673.220264191645</v>
      </c>
    </row>
    <row r="127" spans="15:18" x14ac:dyDescent="0.3">
      <c r="O127">
        <v>12600</v>
      </c>
      <c r="P127" s="4">
        <f t="shared" si="66"/>
        <v>296690.59767892625</v>
      </c>
      <c r="Q127">
        <v>126</v>
      </c>
      <c r="R127" s="4">
        <f t="shared" ref="R127" si="127">SUM($D$8*(ROUNDUP($D$7/(3*Q127),0)),(25*(SQRT($D$3*Q127))),$K$1*Q127)</f>
        <v>34707.109767892623</v>
      </c>
    </row>
    <row r="128" spans="15:18" x14ac:dyDescent="0.3">
      <c r="O128">
        <v>12700</v>
      </c>
      <c r="P128" s="4">
        <f t="shared" si="66"/>
        <v>298912.22926419281</v>
      </c>
      <c r="Q128">
        <v>127</v>
      </c>
      <c r="R128" s="4">
        <f t="shared" ref="R128" si="128">SUM($D$8*(ROUNDUP($D$7/(3*Q128),0)),(25*(SQRT($D$3*Q128))),$K$1*Q128)</f>
        <v>34310.947926419278</v>
      </c>
    </row>
    <row r="129" spans="15:18" x14ac:dyDescent="0.3">
      <c r="O129">
        <v>12800</v>
      </c>
      <c r="P129" s="4">
        <f t="shared" si="66"/>
        <v>301133.35345030995</v>
      </c>
      <c r="Q129">
        <v>128</v>
      </c>
      <c r="R129" s="4">
        <f t="shared" ref="R129" si="129">SUM($D$8*(ROUNDUP($D$7/(3*Q129),0)),(25*(SQRT($D$3*Q129))),$K$1*Q129)</f>
        <v>34344.735345030997</v>
      </c>
    </row>
    <row r="130" spans="15:18" x14ac:dyDescent="0.3">
      <c r="O130">
        <v>12900</v>
      </c>
      <c r="P130" s="4">
        <f t="shared" si="66"/>
        <v>303353.97617188416</v>
      </c>
      <c r="Q130">
        <v>129</v>
      </c>
      <c r="R130" s="4">
        <f t="shared" ref="R130" si="130">SUM($D$8*(ROUNDUP($D$7/(3*Q130),0)),(25*(SQRT($D$3*Q130))),$K$1*Q130)</f>
        <v>33948.47261718841</v>
      </c>
    </row>
    <row r="131" spans="15:18" x14ac:dyDescent="0.3">
      <c r="O131">
        <v>13000</v>
      </c>
      <c r="P131" s="4">
        <f t="shared" ref="P131:P194" si="131">SUM($D$8*(ROUNDUP($D$7/(3*O131),0)),(25*(SQRT($D$3*O131))),$K$1*O131)</f>
        <v>305574.10324872943</v>
      </c>
      <c r="Q131">
        <v>130</v>
      </c>
      <c r="R131" s="4">
        <f t="shared" ref="R131" si="132">SUM($D$8*(ROUNDUP($D$7/(3*Q131),0)),(25*(SQRT($D$3*Q131))),$K$1*Q131)</f>
        <v>33982.160324872944</v>
      </c>
    </row>
    <row r="132" spans="15:18" x14ac:dyDescent="0.3">
      <c r="O132">
        <v>13100</v>
      </c>
      <c r="P132" s="4">
        <f t="shared" si="131"/>
        <v>307793.74038895225</v>
      </c>
      <c r="Q132">
        <v>131</v>
      </c>
      <c r="R132" s="4">
        <f t="shared" ref="R132" si="133">SUM($D$8*(ROUNDUP($D$7/(3*Q132),0)),(25*(SQRT($D$3*Q132))),$K$1*Q132)</f>
        <v>33585.799038895224</v>
      </c>
    </row>
    <row r="133" spans="15:18" x14ac:dyDescent="0.3">
      <c r="O133">
        <v>13200</v>
      </c>
      <c r="P133" s="4">
        <f t="shared" si="131"/>
        <v>310012.89319193049</v>
      </c>
      <c r="Q133">
        <v>132</v>
      </c>
      <c r="R133" s="4">
        <f t="shared" ref="R133" si="134">SUM($D$8*(ROUNDUP($D$7/(3*Q133),0)),(25*(SQRT($D$3*Q133))),$K$1*Q133)</f>
        <v>33619.389319193047</v>
      </c>
    </row>
    <row r="134" spans="15:18" x14ac:dyDescent="0.3">
      <c r="O134">
        <v>13300</v>
      </c>
      <c r="P134" s="4">
        <f t="shared" si="131"/>
        <v>312231.56715119095</v>
      </c>
      <c r="Q134">
        <v>133</v>
      </c>
      <c r="R134" s="4">
        <f t="shared" ref="R134" si="135">SUM($D$8*(ROUNDUP($D$7/(3*Q134),0)),(25*(SQRT($D$3*Q134))),$K$1*Q134)</f>
        <v>33222.931715119092</v>
      </c>
    </row>
    <row r="135" spans="15:18" x14ac:dyDescent="0.3">
      <c r="O135">
        <v>13400</v>
      </c>
      <c r="P135" s="4">
        <f t="shared" si="131"/>
        <v>314449.76765718986</v>
      </c>
      <c r="Q135">
        <v>134</v>
      </c>
      <c r="R135" s="4">
        <f t="shared" ref="R135" si="136">SUM($D$8*(ROUNDUP($D$7/(3*Q135),0)),(25*(SQRT($D$3*Q135))),$K$1*Q135)</f>
        <v>33256.426765718985</v>
      </c>
    </row>
    <row r="136" spans="15:18" x14ac:dyDescent="0.3">
      <c r="O136">
        <v>13500</v>
      </c>
      <c r="P136" s="4">
        <f t="shared" si="131"/>
        <v>316667.5</v>
      </c>
      <c r="Q136">
        <v>135</v>
      </c>
      <c r="R136" s="4">
        <f t="shared" ref="R136" si="137">SUM($D$8*(ROUNDUP($D$7/(3*Q136),0)),(25*(SQRT($D$3*Q136))),$K$1*Q136)</f>
        <v>32859.875</v>
      </c>
    </row>
    <row r="137" spans="15:18" x14ac:dyDescent="0.3">
      <c r="O137">
        <v>13600</v>
      </c>
      <c r="P137" s="4">
        <f t="shared" si="131"/>
        <v>318884.76937190862</v>
      </c>
      <c r="Q137">
        <v>136</v>
      </c>
      <c r="R137" s="4">
        <f t="shared" ref="R137" si="138">SUM($D$8*(ROUNDUP($D$7/(3*Q137),0)),(25*(SQRT($D$3*Q137))),$K$1*Q137)</f>
        <v>32893.276937190865</v>
      </c>
    </row>
    <row r="138" spans="15:18" x14ac:dyDescent="0.3">
      <c r="O138">
        <v>13700</v>
      </c>
      <c r="P138" s="4">
        <f t="shared" si="131"/>
        <v>321101.5808699294</v>
      </c>
      <c r="Q138">
        <v>137</v>
      </c>
      <c r="R138" s="4">
        <f t="shared" ref="R138" si="139">SUM($D$8*(ROUNDUP($D$7/(3*Q138),0)),(25*(SQRT($D$3*Q138))),$K$1*Q138)</f>
        <v>32496.633086992941</v>
      </c>
    </row>
    <row r="139" spans="15:18" x14ac:dyDescent="0.3">
      <c r="O139">
        <v>13800</v>
      </c>
      <c r="P139" s="4">
        <f t="shared" si="131"/>
        <v>323317.93949823198</v>
      </c>
      <c r="Q139">
        <v>138</v>
      </c>
      <c r="R139" s="4">
        <f t="shared" ref="R139" si="140">SUM($D$8*(ROUNDUP($D$7/(3*Q139),0)),(25*(SQRT($D$3*Q139))),$K$1*Q139)</f>
        <v>32529.943949823199</v>
      </c>
    </row>
    <row r="140" spans="15:18" x14ac:dyDescent="0.3">
      <c r="O140">
        <v>13900</v>
      </c>
      <c r="P140" s="4">
        <f t="shared" si="131"/>
        <v>325533.8501704926</v>
      </c>
      <c r="Q140">
        <v>139</v>
      </c>
      <c r="R140" s="4">
        <f t="shared" ref="R140" si="141">SUM($D$8*(ROUNDUP($D$7/(3*Q140),0)),(25*(SQRT($D$3*Q140))),$K$1*Q140)</f>
        <v>32133.210017049263</v>
      </c>
    </row>
    <row r="141" spans="15:18" x14ac:dyDescent="0.3">
      <c r="O141">
        <v>14000</v>
      </c>
      <c r="P141" s="4">
        <f t="shared" si="131"/>
        <v>327749.31771216879</v>
      </c>
      <c r="Q141">
        <v>140</v>
      </c>
      <c r="R141" s="4">
        <f t="shared" ref="R141" si="142">SUM($D$8*(ROUNDUP($D$7/(3*Q141),0)),(25*(SQRT($D$3*Q141))),$K$1*Q141)</f>
        <v>32166.431771216881</v>
      </c>
    </row>
    <row r="142" spans="15:18" x14ac:dyDescent="0.3">
      <c r="O142">
        <v>14100</v>
      </c>
      <c r="P142" s="4">
        <f t="shared" si="131"/>
        <v>329964.34686270077</v>
      </c>
      <c r="Q142">
        <v>141</v>
      </c>
      <c r="R142" s="4">
        <f t="shared" ref="R142" si="143">SUM($D$8*(ROUNDUP($D$7/(3*Q142),0)),(25*(SQRT($D$3*Q142))),$K$1*Q142)</f>
        <v>32199.609686270076</v>
      </c>
    </row>
    <row r="143" spans="15:18" x14ac:dyDescent="0.3">
      <c r="O143">
        <v>14200</v>
      </c>
      <c r="P143" s="4">
        <f t="shared" si="131"/>
        <v>332178.94227764296</v>
      </c>
      <c r="Q143">
        <v>142</v>
      </c>
      <c r="R143" s="4">
        <f t="shared" ref="R143" si="144">SUM($D$8*(ROUNDUP($D$7/(3*Q143),0)),(25*(SQRT($D$3*Q143))),$K$1*Q143)</f>
        <v>31802.744227764295</v>
      </c>
    </row>
    <row r="144" spans="15:18" x14ac:dyDescent="0.3">
      <c r="O144">
        <v>14300</v>
      </c>
      <c r="P144" s="4">
        <f t="shared" si="131"/>
        <v>334393.10853072826</v>
      </c>
      <c r="Q144">
        <v>143</v>
      </c>
      <c r="R144" s="4">
        <f t="shared" ref="R144" si="145">SUM($D$8*(ROUNDUP($D$7/(3*Q144),0)),(25*(SQRT($D$3*Q144))),$K$1*Q144)</f>
        <v>31835.835853072826</v>
      </c>
    </row>
    <row r="145" spans="15:18" x14ac:dyDescent="0.3">
      <c r="O145">
        <v>14400</v>
      </c>
      <c r="P145" s="4">
        <f t="shared" si="131"/>
        <v>336606.85011586675</v>
      </c>
      <c r="Q145">
        <v>144</v>
      </c>
      <c r="R145" s="4">
        <f t="shared" ref="R145" si="146">SUM($D$8*(ROUNDUP($D$7/(3*Q145),0)),(25*(SQRT($D$3*Q145))),$K$1*Q145)</f>
        <v>31438.885011586677</v>
      </c>
    </row>
    <row r="146" spans="15:18" x14ac:dyDescent="0.3">
      <c r="O146">
        <v>14500</v>
      </c>
      <c r="P146" s="4">
        <f t="shared" si="131"/>
        <v>338820.17144908308</v>
      </c>
      <c r="Q146">
        <v>145</v>
      </c>
      <c r="R146" s="4">
        <f t="shared" ref="R146" si="147">SUM($D$8*(ROUNDUP($D$7/(3*Q146),0)),(25*(SQRT($D$3*Q146))),$K$1*Q146)</f>
        <v>31471.892144908306</v>
      </c>
    </row>
    <row r="147" spans="15:18" x14ac:dyDescent="0.3">
      <c r="O147">
        <v>14600</v>
      </c>
      <c r="P147" s="4">
        <f t="shared" si="131"/>
        <v>341033.07687039278</v>
      </c>
      <c r="Q147">
        <v>146</v>
      </c>
      <c r="R147" s="4">
        <f t="shared" ref="R147" si="148">SUM($D$8*(ROUNDUP($D$7/(3*Q147),0)),(25*(SQRT($D$3*Q147))),$K$1*Q147)</f>
        <v>31504.857687039275</v>
      </c>
    </row>
    <row r="148" spans="15:18" x14ac:dyDescent="0.3">
      <c r="O148">
        <v>14700</v>
      </c>
      <c r="P148" s="4">
        <f t="shared" si="131"/>
        <v>343245.57064562169</v>
      </c>
      <c r="Q148">
        <v>147</v>
      </c>
      <c r="R148" s="4">
        <f t="shared" ref="R148" si="149">SUM($D$8*(ROUNDUP($D$7/(3*Q148),0)),(25*(SQRT($D$3*Q148))),$K$1*Q148)</f>
        <v>31107.782064562169</v>
      </c>
    </row>
    <row r="149" spans="15:18" x14ac:dyDescent="0.3">
      <c r="O149">
        <v>14800</v>
      </c>
      <c r="P149" s="4">
        <f t="shared" si="131"/>
        <v>345457.65696816926</v>
      </c>
      <c r="Q149">
        <v>148</v>
      </c>
      <c r="R149" s="4">
        <f t="shared" ref="R149" si="150">SUM($D$8*(ROUNDUP($D$7/(3*Q149),0)),(25*(SQRT($D$3*Q149))),$K$1*Q149)</f>
        <v>31140.665696816926</v>
      </c>
    </row>
    <row r="150" spans="15:18" x14ac:dyDescent="0.3">
      <c r="O150">
        <v>14900</v>
      </c>
      <c r="P150" s="4">
        <f t="shared" si="131"/>
        <v>347669.33996071841</v>
      </c>
      <c r="Q150">
        <v>149</v>
      </c>
      <c r="R150" s="4">
        <f t="shared" ref="R150" si="151">SUM($D$8*(ROUNDUP($D$7/(3*Q150),0)),(25*(SQRT($D$3*Q150))),$K$1*Q150)</f>
        <v>30743.508996071843</v>
      </c>
    </row>
    <row r="151" spans="15:18" x14ac:dyDescent="0.3">
      <c r="O151">
        <v>15000</v>
      </c>
      <c r="P151" s="4">
        <f t="shared" si="131"/>
        <v>349880.62367689429</v>
      </c>
      <c r="Q151">
        <v>150</v>
      </c>
      <c r="R151" s="4">
        <f t="shared" ref="R151" si="152">SUM($D$8*(ROUNDUP($D$7/(3*Q151),0)),(25*(SQRT($D$3*Q151))),$K$1*Q151)</f>
        <v>30776.312367689425</v>
      </c>
    </row>
    <row r="152" spans="15:18" x14ac:dyDescent="0.3">
      <c r="O152">
        <v>15100</v>
      </c>
      <c r="P152" s="4">
        <f t="shared" si="131"/>
        <v>352091.51210287237</v>
      </c>
      <c r="Q152">
        <v>151</v>
      </c>
      <c r="R152" s="4">
        <f t="shared" ref="R152" si="153">SUM($D$8*(ROUNDUP($D$7/(3*Q152),0)),(25*(SQRT($D$3*Q152))),$K$1*Q152)</f>
        <v>30809.076210287236</v>
      </c>
    </row>
    <row r="153" spans="15:18" x14ac:dyDescent="0.3">
      <c r="O153">
        <v>15200</v>
      </c>
      <c r="P153" s="4">
        <f t="shared" si="131"/>
        <v>354302.00915893994</v>
      </c>
      <c r="Q153">
        <v>152</v>
      </c>
      <c r="R153" s="4">
        <f t="shared" ref="R153" si="154">SUM($D$8*(ROUNDUP($D$7/(3*Q153),0)),(25*(SQRT($D$3*Q153))),$K$1*Q153)</f>
        <v>30411.800915893997</v>
      </c>
    </row>
    <row r="154" spans="15:18" x14ac:dyDescent="0.3">
      <c r="O154">
        <v>15300</v>
      </c>
      <c r="P154" s="4">
        <f t="shared" si="131"/>
        <v>356512.11870101048</v>
      </c>
      <c r="Q154">
        <v>153</v>
      </c>
      <c r="R154" s="4">
        <f t="shared" ref="R154" si="155">SUM($D$8*(ROUNDUP($D$7/(3*Q154),0)),(25*(SQRT($D$3*Q154))),$K$1*Q154)</f>
        <v>30444.486870101045</v>
      </c>
    </row>
    <row r="155" spans="15:18" x14ac:dyDescent="0.3">
      <c r="O155">
        <v>15400</v>
      </c>
      <c r="P155" s="4">
        <f t="shared" si="131"/>
        <v>358721.84452209377</v>
      </c>
      <c r="Q155">
        <v>154</v>
      </c>
      <c r="R155" s="4">
        <f t="shared" ref="R155" si="156">SUM($D$8*(ROUNDUP($D$7/(3*Q155),0)),(25*(SQRT($D$3*Q155))),$K$1*Q155)</f>
        <v>30477.134452209375</v>
      </c>
    </row>
    <row r="156" spans="15:18" x14ac:dyDescent="0.3">
      <c r="O156">
        <v>15500</v>
      </c>
      <c r="P156" s="4">
        <f t="shared" si="131"/>
        <v>360931.19035372359</v>
      </c>
      <c r="Q156">
        <v>155</v>
      </c>
      <c r="R156" s="4">
        <f t="shared" ref="R156" si="157">SUM($D$8*(ROUNDUP($D$7/(3*Q156),0)),(25*(SQRT($D$3*Q156))),$K$1*Q156)</f>
        <v>30079.744035372358</v>
      </c>
    </row>
    <row r="157" spans="15:18" x14ac:dyDescent="0.3">
      <c r="O157">
        <v>15600</v>
      </c>
      <c r="P157" s="4">
        <f t="shared" si="131"/>
        <v>363140.15986734349</v>
      </c>
      <c r="Q157">
        <v>156</v>
      </c>
      <c r="R157" s="4">
        <f t="shared" ref="R157" si="158">SUM($D$8*(ROUNDUP($D$7/(3*Q157),0)),(25*(SQRT($D$3*Q157))),$K$1*Q157)</f>
        <v>30112.315986734346</v>
      </c>
    </row>
    <row r="158" spans="15:18" x14ac:dyDescent="0.3">
      <c r="O158">
        <v>15700</v>
      </c>
      <c r="P158" s="4">
        <f t="shared" si="131"/>
        <v>365348.75667565281</v>
      </c>
      <c r="Q158">
        <v>157</v>
      </c>
      <c r="R158" s="4">
        <f t="shared" ref="R158" si="159">SUM($D$8*(ROUNDUP($D$7/(3*Q158),0)),(25*(SQRT($D$3*Q158))),$K$1*Q158)</f>
        <v>30144.850667565275</v>
      </c>
    </row>
    <row r="159" spans="15:18" x14ac:dyDescent="0.3">
      <c r="O159">
        <v>15800</v>
      </c>
      <c r="P159" s="4">
        <f t="shared" si="131"/>
        <v>367556.98433391424</v>
      </c>
      <c r="Q159">
        <v>158</v>
      </c>
      <c r="R159" s="4">
        <f t="shared" ref="R159" si="160">SUM($D$8*(ROUNDUP($D$7/(3*Q159),0)),(25*(SQRT($D$3*Q159))),$K$1*Q159)</f>
        <v>29747.348433391428</v>
      </c>
    </row>
    <row r="160" spans="15:18" x14ac:dyDescent="0.3">
      <c r="O160">
        <v>15900</v>
      </c>
      <c r="P160" s="4">
        <f t="shared" si="131"/>
        <v>369764.84634122433</v>
      </c>
      <c r="Q160">
        <v>159</v>
      </c>
      <c r="R160" s="4">
        <f t="shared" ref="R160" si="161">SUM($D$8*(ROUNDUP($D$7/(3*Q160),0)),(25*(SQRT($D$3*Q160))),$K$1*Q160)</f>
        <v>29779.809634122434</v>
      </c>
    </row>
    <row r="161" spans="15:18" x14ac:dyDescent="0.3">
      <c r="O161">
        <v>16000</v>
      </c>
      <c r="P161" s="4">
        <f t="shared" si="131"/>
        <v>371972.34614174766</v>
      </c>
      <c r="Q161">
        <v>160</v>
      </c>
      <c r="R161" s="4">
        <f t="shared" ref="R161" si="162">SUM($D$8*(ROUNDUP($D$7/(3*Q161),0)),(25*(SQRT($D$3*Q161))),$K$1*Q161)</f>
        <v>29812.234614174769</v>
      </c>
    </row>
    <row r="162" spans="15:18" x14ac:dyDescent="0.3">
      <c r="O162">
        <v>16100</v>
      </c>
      <c r="P162" s="4">
        <f t="shared" si="131"/>
        <v>374179.48712591687</v>
      </c>
      <c r="Q162">
        <v>161</v>
      </c>
      <c r="R162" s="4">
        <f t="shared" ref="R162" si="163">SUM($D$8*(ROUNDUP($D$7/(3*Q162),0)),(25*(SQRT($D$3*Q162))),$K$1*Q162)</f>
        <v>29414.623712591685</v>
      </c>
    </row>
    <row r="163" spans="15:18" x14ac:dyDescent="0.3">
      <c r="O163">
        <v>16200</v>
      </c>
      <c r="P163" s="4">
        <f t="shared" si="131"/>
        <v>376386.27263159869</v>
      </c>
      <c r="Q163">
        <v>162</v>
      </c>
      <c r="R163" s="4">
        <f t="shared" ref="R163" si="164">SUM($D$8*(ROUNDUP($D$7/(3*Q163),0)),(25*(SQRT($D$3*Q163))),$K$1*Q163)</f>
        <v>29446.977263159872</v>
      </c>
    </row>
    <row r="164" spans="15:18" x14ac:dyDescent="0.3">
      <c r="O164">
        <v>16300</v>
      </c>
      <c r="P164" s="4">
        <f t="shared" si="131"/>
        <v>378592.70594522834</v>
      </c>
      <c r="Q164">
        <v>163</v>
      </c>
      <c r="R164" s="4">
        <f t="shared" ref="R164" si="165">SUM($D$8*(ROUNDUP($D$7/(3*Q164),0)),(25*(SQRT($D$3*Q164))),$K$1*Q164)</f>
        <v>29479.295594522835</v>
      </c>
    </row>
    <row r="165" spans="15:18" x14ac:dyDescent="0.3">
      <c r="O165">
        <v>16400</v>
      </c>
      <c r="P165" s="4">
        <f t="shared" si="131"/>
        <v>380798.79030291172</v>
      </c>
      <c r="Q165">
        <v>164</v>
      </c>
      <c r="R165" s="4">
        <f t="shared" ref="R165" si="166">SUM($D$8*(ROUNDUP($D$7/(3*Q165),0)),(25*(SQRT($D$3*Q165))),$K$1*Q165)</f>
        <v>29081.579030291174</v>
      </c>
    </row>
    <row r="166" spans="15:18" x14ac:dyDescent="0.3">
      <c r="O166">
        <v>16500</v>
      </c>
      <c r="P166" s="4">
        <f t="shared" si="131"/>
        <v>383004.52889149822</v>
      </c>
      <c r="Q166">
        <v>165</v>
      </c>
      <c r="R166" s="4">
        <f t="shared" ref="R166" si="167">SUM($D$8*(ROUNDUP($D$7/(3*Q166),0)),(25*(SQRT($D$3*Q166))),$K$1*Q166)</f>
        <v>29113.827889149827</v>
      </c>
    </row>
    <row r="167" spans="15:18" x14ac:dyDescent="0.3">
      <c r="O167">
        <v>16600</v>
      </c>
      <c r="P167" s="4">
        <f t="shared" si="131"/>
        <v>385209.92484962393</v>
      </c>
      <c r="Q167">
        <v>166</v>
      </c>
      <c r="R167" s="4">
        <f t="shared" ref="R167" si="168">SUM($D$8*(ROUNDUP($D$7/(3*Q167),0)),(25*(SQRT($D$3*Q167))),$K$1*Q167)</f>
        <v>29146.042484962392</v>
      </c>
    </row>
    <row r="168" spans="15:18" x14ac:dyDescent="0.3">
      <c r="O168">
        <v>16700</v>
      </c>
      <c r="P168" s="4">
        <f t="shared" si="131"/>
        <v>387414.98126872658</v>
      </c>
      <c r="Q168">
        <v>167</v>
      </c>
      <c r="R168" s="4">
        <f t="shared" ref="R168" si="169">SUM($D$8*(ROUNDUP($D$7/(3*Q168),0)),(25*(SQRT($D$3*Q168))),$K$1*Q168)</f>
        <v>28748.223126872657</v>
      </c>
    </row>
    <row r="169" spans="15:18" x14ac:dyDescent="0.3">
      <c r="O169">
        <v>16800</v>
      </c>
      <c r="P169" s="4">
        <f t="shared" si="131"/>
        <v>389619.70119403338</v>
      </c>
      <c r="Q169">
        <v>168</v>
      </c>
      <c r="R169" s="4">
        <f t="shared" ref="R169" si="170">SUM($D$8*(ROUNDUP($D$7/(3*Q169),0)),(25*(SQRT($D$3*Q169))),$K$1*Q169)</f>
        <v>28780.370119403342</v>
      </c>
    </row>
    <row r="170" spans="15:18" x14ac:dyDescent="0.3">
      <c r="O170">
        <v>16900</v>
      </c>
      <c r="P170" s="4">
        <f t="shared" si="131"/>
        <v>391824.08762552228</v>
      </c>
      <c r="Q170">
        <v>169</v>
      </c>
      <c r="R170" s="4">
        <f t="shared" ref="R170" si="171">SUM($D$8*(ROUNDUP($D$7/(3*Q170),0)),(25*(SQRT($D$3*Q170))),$K$1*Q170)</f>
        <v>28812.48376255223</v>
      </c>
    </row>
    <row r="171" spans="15:18" x14ac:dyDescent="0.3">
      <c r="O171">
        <v>17000</v>
      </c>
      <c r="P171" s="4">
        <f t="shared" si="131"/>
        <v>394028.14351885777</v>
      </c>
      <c r="Q171">
        <v>170</v>
      </c>
      <c r="R171" s="4">
        <f t="shared" ref="R171" si="172">SUM($D$8*(ROUNDUP($D$7/(3*Q171),0)),(25*(SQRT($D$3*Q171))),$K$1*Q171)</f>
        <v>28844.56435188578</v>
      </c>
    </row>
    <row r="172" spans="15:18" x14ac:dyDescent="0.3">
      <c r="O172">
        <v>17100</v>
      </c>
      <c r="P172" s="4">
        <f t="shared" si="131"/>
        <v>396231.87178630178</v>
      </c>
      <c r="Q172">
        <v>171</v>
      </c>
      <c r="R172" s="4">
        <f t="shared" ref="R172" si="173">SUM($D$8*(ROUNDUP($D$7/(3*Q172),0)),(25*(SQRT($D$3*Q172))),$K$1*Q172)</f>
        <v>28446.612178630177</v>
      </c>
    </row>
    <row r="173" spans="15:18" x14ac:dyDescent="0.3">
      <c r="O173">
        <v>17200</v>
      </c>
      <c r="P173" s="4">
        <f t="shared" si="131"/>
        <v>398435.27529760089</v>
      </c>
      <c r="Q173">
        <v>172</v>
      </c>
      <c r="R173" s="4">
        <f t="shared" ref="R173" si="174">SUM($D$8*(ROUNDUP($D$7/(3*Q173),0)),(25*(SQRT($D$3*Q173))),$K$1*Q173)</f>
        <v>28478.627529760088</v>
      </c>
    </row>
    <row r="174" spans="15:18" x14ac:dyDescent="0.3">
      <c r="O174">
        <v>17300</v>
      </c>
      <c r="P174" s="4">
        <f t="shared" si="131"/>
        <v>400638.3568808501</v>
      </c>
      <c r="Q174">
        <v>173</v>
      </c>
      <c r="R174" s="4">
        <f t="shared" ref="R174" si="175">SUM($D$8*(ROUNDUP($D$7/(3*Q174),0)),(25*(SQRT($D$3*Q174))),$K$1*Q174)</f>
        <v>28510.610688085009</v>
      </c>
    </row>
    <row r="175" spans="15:18" x14ac:dyDescent="0.3">
      <c r="O175">
        <v>17400</v>
      </c>
      <c r="P175" s="4">
        <f t="shared" si="131"/>
        <v>402841.11932333442</v>
      </c>
      <c r="Q175">
        <v>174</v>
      </c>
      <c r="R175" s="4">
        <f t="shared" ref="R175" si="176">SUM($D$8*(ROUNDUP($D$7/(3*Q175),0)),(25*(SQRT($D$3*Q175))),$K$1*Q175)</f>
        <v>28112.561932333443</v>
      </c>
    </row>
    <row r="176" spans="15:18" x14ac:dyDescent="0.3">
      <c r="O176">
        <v>17500</v>
      </c>
      <c r="P176" s="4">
        <f t="shared" si="131"/>
        <v>405043.56537234847</v>
      </c>
      <c r="Q176">
        <v>175</v>
      </c>
      <c r="R176" s="4">
        <f t="shared" ref="R176" si="177">SUM($D$8*(ROUNDUP($D$7/(3*Q176),0)),(25*(SQRT($D$3*Q176))),$K$1*Q176)</f>
        <v>28144.481537234849</v>
      </c>
    </row>
    <row r="177" spans="15:18" x14ac:dyDescent="0.3">
      <c r="O177">
        <v>17600</v>
      </c>
      <c r="P177" s="4">
        <f t="shared" si="131"/>
        <v>407245.6977359954</v>
      </c>
      <c r="Q177">
        <v>176</v>
      </c>
      <c r="R177" s="4">
        <f t="shared" ref="R177" si="178">SUM($D$8*(ROUNDUP($D$7/(3*Q177),0)),(25*(SQRT($D$3*Q177))),$K$1*Q177)</f>
        <v>28176.369773599537</v>
      </c>
    </row>
    <row r="178" spans="15:18" x14ac:dyDescent="0.3">
      <c r="O178">
        <v>17700</v>
      </c>
      <c r="P178" s="4">
        <f t="shared" si="131"/>
        <v>409447.51908396475</v>
      </c>
      <c r="Q178">
        <v>177</v>
      </c>
      <c r="R178" s="4">
        <f t="shared" ref="R178" si="179">SUM($D$8*(ROUNDUP($D$7/(3*Q178),0)),(25*(SQRT($D$3*Q178))),$K$1*Q178)</f>
        <v>28208.226908396475</v>
      </c>
    </row>
    <row r="179" spans="15:18" x14ac:dyDescent="0.3">
      <c r="O179">
        <v>17800</v>
      </c>
      <c r="P179" s="4">
        <f t="shared" si="131"/>
        <v>411649.03204829141</v>
      </c>
      <c r="Q179">
        <v>178</v>
      </c>
      <c r="R179" s="4">
        <f t="shared" ref="R179" si="180">SUM($D$8*(ROUNDUP($D$7/(3*Q179),0)),(25*(SQRT($D$3*Q179))),$K$1*Q179)</f>
        <v>27810.053204829146</v>
      </c>
    </row>
    <row r="180" spans="15:18" x14ac:dyDescent="0.3">
      <c r="O180">
        <v>17900</v>
      </c>
      <c r="P180" s="4">
        <f t="shared" si="131"/>
        <v>413850.23922409484</v>
      </c>
      <c r="Q180">
        <v>179</v>
      </c>
      <c r="R180" s="4">
        <f t="shared" ref="R180" si="181">SUM($D$8*(ROUNDUP($D$7/(3*Q180),0)),(25*(SQRT($D$3*Q180))),$K$1*Q180)</f>
        <v>27841.848922409485</v>
      </c>
    </row>
    <row r="181" spans="15:18" x14ac:dyDescent="0.3">
      <c r="O181">
        <v>18000</v>
      </c>
      <c r="P181" s="4">
        <f t="shared" si="131"/>
        <v>416051.14317029977</v>
      </c>
      <c r="Q181">
        <v>180</v>
      </c>
      <c r="R181" s="4">
        <f t="shared" ref="R181" si="182">SUM($D$8*(ROUNDUP($D$7/(3*Q181),0)),(25*(SQRT($D$3*Q181))),$K$1*Q181)</f>
        <v>27873.614317029973</v>
      </c>
    </row>
    <row r="182" spans="15:18" x14ac:dyDescent="0.3">
      <c r="O182">
        <v>18100</v>
      </c>
      <c r="P182" s="4">
        <f t="shared" si="131"/>
        <v>418251.74641033908</v>
      </c>
      <c r="Q182">
        <v>181</v>
      </c>
      <c r="R182" s="4">
        <f t="shared" ref="R182" si="183">SUM($D$8*(ROUNDUP($D$7/(3*Q182),0)),(25*(SQRT($D$3*Q182))),$K$1*Q182)</f>
        <v>27905.349641033907</v>
      </c>
    </row>
    <row r="183" spans="15:18" x14ac:dyDescent="0.3">
      <c r="O183">
        <v>18200</v>
      </c>
      <c r="P183" s="4">
        <f t="shared" si="131"/>
        <v>420452.05143283936</v>
      </c>
      <c r="Q183">
        <v>182</v>
      </c>
      <c r="R183" s="4">
        <f t="shared" ref="R183" si="184">SUM($D$8*(ROUNDUP($D$7/(3*Q183),0)),(25*(SQRT($D$3*Q183))),$K$1*Q183)</f>
        <v>27507.055143283938</v>
      </c>
    </row>
    <row r="184" spans="15:18" x14ac:dyDescent="0.3">
      <c r="O184">
        <v>18300</v>
      </c>
      <c r="P184" s="4">
        <f t="shared" si="131"/>
        <v>422652.0606922892</v>
      </c>
      <c r="Q184">
        <v>183</v>
      </c>
      <c r="R184" s="4">
        <f t="shared" ref="R184" si="185">SUM($D$8*(ROUNDUP($D$7/(3*Q184),0)),(25*(SQRT($D$3*Q184))),$K$1*Q184)</f>
        <v>27538.731069228921</v>
      </c>
    </row>
    <row r="185" spans="15:18" x14ac:dyDescent="0.3">
      <c r="O185">
        <v>18400</v>
      </c>
      <c r="P185" s="4">
        <f t="shared" si="131"/>
        <v>424851.77660969109</v>
      </c>
      <c r="Q185">
        <v>184</v>
      </c>
      <c r="R185" s="4">
        <f t="shared" ref="R185" si="186">SUM($D$8*(ROUNDUP($D$7/(3*Q185),0)),(25*(SQRT($D$3*Q185))),$K$1*Q185)</f>
        <v>27570.377660969109</v>
      </c>
    </row>
    <row r="186" spans="15:18" x14ac:dyDescent="0.3">
      <c r="O186">
        <v>18500</v>
      </c>
      <c r="P186" s="4">
        <f t="shared" si="131"/>
        <v>427051.20157319779</v>
      </c>
      <c r="Q186">
        <v>185</v>
      </c>
      <c r="R186" s="4">
        <f t="shared" ref="R186" si="187">SUM($D$8*(ROUNDUP($D$7/(3*Q186),0)),(25*(SQRT($D$3*Q186))),$K$1*Q186)</f>
        <v>27601.995157319776</v>
      </c>
    </row>
    <row r="187" spans="15:18" x14ac:dyDescent="0.3">
      <c r="O187">
        <v>18600</v>
      </c>
      <c r="P187" s="4">
        <f t="shared" si="131"/>
        <v>429250.33793873276</v>
      </c>
      <c r="Q187">
        <v>186</v>
      </c>
      <c r="R187" s="4">
        <f t="shared" ref="R187" si="188">SUM($D$8*(ROUNDUP($D$7/(3*Q187),0)),(25*(SQRT($D$3*Q187))),$K$1*Q187)</f>
        <v>27203.583793873277</v>
      </c>
    </row>
    <row r="188" spans="15:18" x14ac:dyDescent="0.3">
      <c r="O188">
        <v>18700</v>
      </c>
      <c r="P188" s="4">
        <f t="shared" si="131"/>
        <v>431449.18803059607</v>
      </c>
      <c r="Q188">
        <v>187</v>
      </c>
      <c r="R188" s="4">
        <f t="shared" ref="R188" si="189">SUM($D$8*(ROUNDUP($D$7/(3*Q188),0)),(25*(SQRT($D$3*Q188))),$K$1*Q188)</f>
        <v>27235.143803059607</v>
      </c>
    </row>
    <row r="189" spans="15:18" x14ac:dyDescent="0.3">
      <c r="O189">
        <v>18800</v>
      </c>
      <c r="P189" s="4">
        <f t="shared" si="131"/>
        <v>433647.75414205529</v>
      </c>
      <c r="Q189">
        <v>188</v>
      </c>
      <c r="R189" s="4">
        <f t="shared" ref="R189" si="190">SUM($D$8*(ROUNDUP($D$7/(3*Q189),0)),(25*(SQRT($D$3*Q189))),$K$1*Q189)</f>
        <v>27266.675414205529</v>
      </c>
    </row>
    <row r="190" spans="15:18" x14ac:dyDescent="0.3">
      <c r="O190">
        <v>18900</v>
      </c>
      <c r="P190" s="4">
        <f t="shared" si="131"/>
        <v>435846.03853592242</v>
      </c>
      <c r="Q190">
        <v>189</v>
      </c>
      <c r="R190" s="4">
        <f t="shared" ref="R190" si="191">SUM($D$8*(ROUNDUP($D$7/(3*Q190),0)),(25*(SQRT($D$3*Q190))),$K$1*Q190)</f>
        <v>27298.178853592242</v>
      </c>
    </row>
    <row r="191" spans="15:18" x14ac:dyDescent="0.3">
      <c r="O191">
        <v>19000</v>
      </c>
      <c r="P191" s="4">
        <f t="shared" si="131"/>
        <v>438044.04344511742</v>
      </c>
      <c r="Q191">
        <v>190</v>
      </c>
      <c r="R191" s="4">
        <f t="shared" ref="R191" si="192">SUM($D$8*(ROUNDUP($D$7/(3*Q191),0)),(25*(SQRT($D$3*Q191))),$K$1*Q191)</f>
        <v>26899.654344511742</v>
      </c>
    </row>
    <row r="192" spans="15:18" x14ac:dyDescent="0.3">
      <c r="O192">
        <v>19100</v>
      </c>
      <c r="P192" s="4">
        <f t="shared" si="131"/>
        <v>440241.77107321791</v>
      </c>
      <c r="Q192">
        <v>191</v>
      </c>
      <c r="R192" s="4">
        <f t="shared" ref="R192" si="193">SUM($D$8*(ROUNDUP($D$7/(3*Q192),0)),(25*(SQRT($D$3*Q192))),$K$1*Q192)</f>
        <v>26931.102107321789</v>
      </c>
    </row>
    <row r="193" spans="15:18" x14ac:dyDescent="0.3">
      <c r="O193">
        <v>19200</v>
      </c>
      <c r="P193" s="4">
        <f t="shared" si="131"/>
        <v>442439.22359499621</v>
      </c>
      <c r="Q193">
        <v>192</v>
      </c>
      <c r="R193" s="4">
        <f t="shared" ref="R193" si="194">SUM($D$8*(ROUNDUP($D$7/(3*Q193),0)),(25*(SQRT($D$3*Q193))),$K$1*Q193)</f>
        <v>26962.522359499621</v>
      </c>
    </row>
    <row r="194" spans="15:18" x14ac:dyDescent="0.3">
      <c r="O194">
        <v>19300</v>
      </c>
      <c r="P194" s="4">
        <f t="shared" si="131"/>
        <v>444636.40315694379</v>
      </c>
      <c r="Q194">
        <v>193</v>
      </c>
      <c r="R194" s="4">
        <f t="shared" ref="R194" si="195">SUM($D$8*(ROUNDUP($D$7/(3*Q194),0)),(25*(SQRT($D$3*Q194))),$K$1*Q194)</f>
        <v>26993.915315694383</v>
      </c>
    </row>
    <row r="195" spans="15:18" x14ac:dyDescent="0.3">
      <c r="O195">
        <v>19400</v>
      </c>
      <c r="P195" s="4">
        <f t="shared" ref="P195:P251" si="196">SUM($D$8*(ROUNDUP($D$7/(3*O195),0)),(25*(SQRT($D$3*O195))),$K$1*O195)</f>
        <v>446833.3118777835</v>
      </c>
      <c r="Q195">
        <v>194</v>
      </c>
      <c r="R195" s="4">
        <f t="shared" ref="R195" si="197">SUM($D$8*(ROUNDUP($D$7/(3*Q195),0)),(25*(SQRT($D$3*Q195))),$K$1*Q195)</f>
        <v>26595.281187778353</v>
      </c>
    </row>
    <row r="196" spans="15:18" x14ac:dyDescent="0.3">
      <c r="O196">
        <v>19500</v>
      </c>
      <c r="P196" s="4">
        <f t="shared" si="196"/>
        <v>449029.95184896991</v>
      </c>
      <c r="Q196">
        <v>195</v>
      </c>
      <c r="R196" s="4">
        <f t="shared" ref="R196" si="198">SUM($D$8*(ROUNDUP($D$7/(3*Q196),0)),(25*(SQRT($D$3*Q196))),$K$1*Q196)</f>
        <v>26626.620184896987</v>
      </c>
    </row>
    <row r="197" spans="15:18" x14ac:dyDescent="0.3">
      <c r="O197">
        <v>19600</v>
      </c>
      <c r="P197" s="4">
        <f t="shared" si="196"/>
        <v>451226.32513517787</v>
      </c>
      <c r="Q197">
        <v>196</v>
      </c>
      <c r="R197" s="4">
        <f t="shared" ref="R197" si="199">SUM($D$8*(ROUNDUP($D$7/(3*Q197),0)),(25*(SQRT($D$3*Q197))),$K$1*Q197)</f>
        <v>26657.932513517786</v>
      </c>
    </row>
    <row r="198" spans="15:18" x14ac:dyDescent="0.3">
      <c r="O198">
        <v>19700</v>
      </c>
      <c r="P198" s="4">
        <f t="shared" si="196"/>
        <v>453422.43377478066</v>
      </c>
      <c r="Q198">
        <v>197</v>
      </c>
      <c r="R198" s="4">
        <f t="shared" ref="R198" si="200">SUM($D$8*(ROUNDUP($D$7/(3*Q198),0)),(25*(SQRT($D$3*Q198))),$K$1*Q198)</f>
        <v>26689.218377478064</v>
      </c>
    </row>
    <row r="199" spans="15:18" x14ac:dyDescent="0.3">
      <c r="O199">
        <v>19800</v>
      </c>
      <c r="P199" s="4">
        <f t="shared" si="196"/>
        <v>455618.27978031617</v>
      </c>
      <c r="Q199">
        <v>198</v>
      </c>
      <c r="R199" s="4">
        <f t="shared" ref="R199" si="201">SUM($D$8*(ROUNDUP($D$7/(3*Q199),0)),(25*(SQRT($D$3*Q199))),$K$1*Q199)</f>
        <v>26720.477978031617</v>
      </c>
    </row>
    <row r="200" spans="15:18" x14ac:dyDescent="0.3">
      <c r="O200">
        <v>19900</v>
      </c>
      <c r="P200" s="4">
        <f t="shared" si="196"/>
        <v>457813.86513894319</v>
      </c>
      <c r="Q200">
        <v>199</v>
      </c>
      <c r="R200" s="4">
        <f t="shared" ref="R200" si="202">SUM($D$8*(ROUNDUP($D$7/(3*Q200),0)),(25*(SQRT($D$3*Q200))),$K$1*Q200)</f>
        <v>26321.711513894323</v>
      </c>
    </row>
    <row r="201" spans="15:18" x14ac:dyDescent="0.3">
      <c r="O201">
        <v>20000</v>
      </c>
      <c r="P201" s="4">
        <f t="shared" si="196"/>
        <v>460009.19181288744</v>
      </c>
      <c r="Q201">
        <v>200</v>
      </c>
      <c r="R201" s="4">
        <f t="shared" ref="R201" si="203">SUM($D$8*(ROUNDUP($D$7/(3*Q201),0)),(25*(SQRT($D$3*Q201))),$K$1*Q201)</f>
        <v>26352.919181288744</v>
      </c>
    </row>
    <row r="202" spans="15:18" x14ac:dyDescent="0.3">
      <c r="O202">
        <v>20100</v>
      </c>
      <c r="P202" s="4">
        <f t="shared" si="196"/>
        <v>462204.26173987705</v>
      </c>
      <c r="Q202">
        <v>201</v>
      </c>
      <c r="R202" s="4">
        <f t="shared" ref="R202" si="204">SUM($D$8*(ROUNDUP($D$7/(3*Q202),0)),(25*(SQRT($D$3*Q202))),$K$1*Q202)</f>
        <v>26384.101173987703</v>
      </c>
    </row>
    <row r="203" spans="15:18" x14ac:dyDescent="0.3">
      <c r="O203">
        <v>20200</v>
      </c>
      <c r="P203" s="4">
        <f t="shared" si="196"/>
        <v>464399.07683356863</v>
      </c>
      <c r="Q203">
        <v>202</v>
      </c>
      <c r="R203" s="4">
        <f t="shared" ref="R203" si="205">SUM($D$8*(ROUNDUP($D$7/(3*Q203),0)),(25*(SQRT($D$3*Q203))),$K$1*Q203)</f>
        <v>26415.257683356867</v>
      </c>
    </row>
    <row r="204" spans="15:18" x14ac:dyDescent="0.3">
      <c r="O204">
        <v>20300</v>
      </c>
      <c r="P204" s="4">
        <f t="shared" si="196"/>
        <v>466593.63898396416</v>
      </c>
      <c r="Q204">
        <v>203</v>
      </c>
      <c r="R204" s="4">
        <f t="shared" ref="R204" si="206">SUM($D$8*(ROUNDUP($D$7/(3*Q204),0)),(25*(SQRT($D$3*Q204))),$K$1*Q204)</f>
        <v>26446.388898396421</v>
      </c>
    </row>
    <row r="205" spans="15:18" x14ac:dyDescent="0.3">
      <c r="O205">
        <v>20400</v>
      </c>
      <c r="P205" s="4">
        <f t="shared" si="196"/>
        <v>468787.95005781797</v>
      </c>
      <c r="Q205">
        <v>204</v>
      </c>
      <c r="R205" s="4">
        <f t="shared" ref="R205" si="207">SUM($D$8*(ROUNDUP($D$7/(3*Q205),0)),(25*(SQRT($D$3*Q205))),$K$1*Q205)</f>
        <v>26047.495005781799</v>
      </c>
    </row>
    <row r="206" spans="15:18" x14ac:dyDescent="0.3">
      <c r="O206">
        <v>20500</v>
      </c>
      <c r="P206" s="4">
        <f t="shared" si="196"/>
        <v>470982.01189903531</v>
      </c>
      <c r="Q206">
        <v>205</v>
      </c>
      <c r="R206" s="4">
        <f t="shared" ref="R206" si="208">SUM($D$8*(ROUNDUP($D$7/(3*Q206),0)),(25*(SQRT($D$3*Q206))),$K$1*Q206)</f>
        <v>26078.576189903531</v>
      </c>
    </row>
    <row r="207" spans="15:18" x14ac:dyDescent="0.3">
      <c r="O207">
        <v>20600</v>
      </c>
      <c r="P207" s="4">
        <f t="shared" si="196"/>
        <v>473175.82632906188</v>
      </c>
      <c r="Q207">
        <v>206</v>
      </c>
      <c r="R207" s="4">
        <f t="shared" ref="R207" si="209">SUM($D$8*(ROUNDUP($D$7/(3*Q207),0)),(25*(SQRT($D$3*Q207))),$K$1*Q207)</f>
        <v>26109.632632906189</v>
      </c>
    </row>
    <row r="208" spans="15:18" x14ac:dyDescent="0.3">
      <c r="O208">
        <v>20700</v>
      </c>
      <c r="P208" s="4">
        <f t="shared" si="196"/>
        <v>475369.39514726511</v>
      </c>
      <c r="Q208">
        <v>207</v>
      </c>
      <c r="R208" s="4">
        <f t="shared" ref="R208" si="210">SUM($D$8*(ROUNDUP($D$7/(3*Q208),0)),(25*(SQRT($D$3*Q208))),$K$1*Q208)</f>
        <v>26140.664514726508</v>
      </c>
    </row>
    <row r="209" spans="15:18" x14ac:dyDescent="0.3">
      <c r="O209">
        <v>20800</v>
      </c>
      <c r="P209" s="4">
        <f t="shared" si="196"/>
        <v>477562.72013130679</v>
      </c>
      <c r="Q209">
        <v>208</v>
      </c>
      <c r="R209" s="4">
        <f t="shared" ref="R209" si="211">SUM($D$8*(ROUNDUP($D$7/(3*Q209),0)),(25*(SQRT($D$3*Q209))),$K$1*Q209)</f>
        <v>26171.672013130683</v>
      </c>
    </row>
    <row r="210" spans="15:18" x14ac:dyDescent="0.3">
      <c r="O210">
        <v>20900</v>
      </c>
      <c r="P210" s="4">
        <f t="shared" si="196"/>
        <v>479755.80303750827</v>
      </c>
      <c r="Q210">
        <v>209</v>
      </c>
      <c r="R210" s="4">
        <f t="shared" ref="R210" si="212">SUM($D$8*(ROUNDUP($D$7/(3*Q210),0)),(25*(SQRT($D$3*Q210))),$K$1*Q210)</f>
        <v>25772.655303750827</v>
      </c>
    </row>
    <row r="211" spans="15:18" x14ac:dyDescent="0.3">
      <c r="O211">
        <v>21000</v>
      </c>
      <c r="P211" s="4">
        <f t="shared" si="196"/>
        <v>481948.64560120681</v>
      </c>
      <c r="Q211">
        <v>210</v>
      </c>
      <c r="R211" s="4">
        <f t="shared" ref="R211" si="213">SUM($D$8*(ROUNDUP($D$7/(3*Q211),0)),(25*(SQRT($D$3*Q211))),$K$1*Q211)</f>
        <v>25803.614560120684</v>
      </c>
    </row>
    <row r="212" spans="15:18" x14ac:dyDescent="0.3">
      <c r="O212">
        <v>21100</v>
      </c>
      <c r="P212" s="4">
        <f t="shared" si="196"/>
        <v>484141.24953710561</v>
      </c>
      <c r="Q212">
        <v>211</v>
      </c>
      <c r="R212" s="4">
        <f t="shared" ref="R212" si="214">SUM($D$8*(ROUNDUP($D$7/(3*Q212),0)),(25*(SQRT($D$3*Q212))),$K$1*Q212)</f>
        <v>25834.549953710561</v>
      </c>
    </row>
    <row r="213" spans="15:18" x14ac:dyDescent="0.3">
      <c r="O213">
        <v>21200</v>
      </c>
      <c r="P213" s="4">
        <f t="shared" si="196"/>
        <v>486333.61653961503</v>
      </c>
      <c r="Q213">
        <v>212</v>
      </c>
      <c r="R213" s="4">
        <f t="shared" ref="R213" si="215">SUM($D$8*(ROUNDUP($D$7/(3*Q213),0)),(25*(SQRT($D$3*Q213))),$K$1*Q213)</f>
        <v>25865.461653961502</v>
      </c>
    </row>
    <row r="214" spans="15:18" x14ac:dyDescent="0.3">
      <c r="O214">
        <v>21300</v>
      </c>
      <c r="P214" s="4">
        <f t="shared" si="196"/>
        <v>488525.74828318774</v>
      </c>
      <c r="Q214">
        <v>213</v>
      </c>
      <c r="R214" s="4">
        <f t="shared" ref="R214" si="216">SUM($D$8*(ROUNDUP($D$7/(3*Q214),0)),(25*(SQRT($D$3*Q214))),$K$1*Q214)</f>
        <v>25896.349828318776</v>
      </c>
    </row>
    <row r="215" spans="15:18" x14ac:dyDescent="0.3">
      <c r="O215">
        <v>21400</v>
      </c>
      <c r="P215" s="4">
        <f t="shared" si="196"/>
        <v>490717.64642264589</v>
      </c>
      <c r="Q215">
        <v>214</v>
      </c>
      <c r="R215" s="4">
        <f t="shared" ref="R215" si="217">SUM($D$8*(ROUNDUP($D$7/(3*Q215),0)),(25*(SQRT($D$3*Q215))),$K$1*Q215)</f>
        <v>25497.214642264589</v>
      </c>
    </row>
    <row r="216" spans="15:18" x14ac:dyDescent="0.3">
      <c r="O216">
        <v>21500</v>
      </c>
      <c r="P216" s="4">
        <f t="shared" si="196"/>
        <v>492909.31259350205</v>
      </c>
      <c r="Q216">
        <v>215</v>
      </c>
      <c r="R216" s="4">
        <f t="shared" ref="R216" si="218">SUM($D$8*(ROUNDUP($D$7/(3*Q216),0)),(25*(SQRT($D$3*Q216))),$K$1*Q216)</f>
        <v>25528.056259350204</v>
      </c>
    </row>
    <row r="217" spans="15:18" x14ac:dyDescent="0.3">
      <c r="O217">
        <v>21600</v>
      </c>
      <c r="P217" s="4">
        <f t="shared" si="196"/>
        <v>495100.74841227313</v>
      </c>
      <c r="Q217">
        <v>216</v>
      </c>
      <c r="R217" s="4">
        <f t="shared" ref="R217" si="219">SUM($D$8*(ROUNDUP($D$7/(3*Q217),0)),(25*(SQRT($D$3*Q217))),$K$1*Q217)</f>
        <v>25558.874841227313</v>
      </c>
    </row>
    <row r="218" spans="15:18" x14ac:dyDescent="0.3">
      <c r="O218">
        <v>21700</v>
      </c>
      <c r="P218" s="4">
        <f t="shared" si="196"/>
        <v>497291.95547678776</v>
      </c>
      <c r="Q218">
        <v>217</v>
      </c>
      <c r="R218" s="4">
        <f t="shared" ref="R218" si="220">SUM($D$8*(ROUNDUP($D$7/(3*Q218),0)),(25*(SQRT($D$3*Q218))),$K$1*Q218)</f>
        <v>25589.670547678776</v>
      </c>
    </row>
    <row r="219" spans="15:18" x14ac:dyDescent="0.3">
      <c r="O219">
        <v>21800</v>
      </c>
      <c r="P219" s="4">
        <f t="shared" si="196"/>
        <v>499482.93536648736</v>
      </c>
      <c r="Q219">
        <v>218</v>
      </c>
      <c r="R219" s="4">
        <f t="shared" ref="R219" si="221">SUM($D$8*(ROUNDUP($D$7/(3*Q219),0)),(25*(SQRT($D$3*Q219))),$K$1*Q219)</f>
        <v>25620.443536648741</v>
      </c>
    </row>
    <row r="220" spans="15:18" x14ac:dyDescent="0.3">
      <c r="O220">
        <v>21900</v>
      </c>
      <c r="P220" s="4">
        <f t="shared" si="196"/>
        <v>501673.68964272132</v>
      </c>
      <c r="Q220">
        <v>219</v>
      </c>
      <c r="R220" s="4">
        <f t="shared" ref="R220" si="222">SUM($D$8*(ROUNDUP($D$7/(3*Q220),0)),(25*(SQRT($D$3*Q220))),$K$1*Q220)</f>
        <v>25651.19396427213</v>
      </c>
    </row>
    <row r="221" spans="15:18" x14ac:dyDescent="0.3">
      <c r="O221">
        <v>22000</v>
      </c>
      <c r="P221" s="4">
        <f t="shared" si="196"/>
        <v>503864.2198490352</v>
      </c>
      <c r="Q221">
        <v>220</v>
      </c>
      <c r="R221" s="4">
        <f t="shared" ref="R221" si="223">SUM($D$8*(ROUNDUP($D$7/(3*Q221),0)),(25*(SQRT($D$3*Q221))),$K$1*Q221)</f>
        <v>25251.921984903522</v>
      </c>
    </row>
    <row r="222" spans="15:18" x14ac:dyDescent="0.3">
      <c r="O222">
        <v>22100</v>
      </c>
      <c r="P222" s="4">
        <f t="shared" si="196"/>
        <v>506054.52751145436</v>
      </c>
      <c r="Q222">
        <v>221</v>
      </c>
      <c r="R222" s="4">
        <f t="shared" ref="R222" si="224">SUM($D$8*(ROUNDUP($D$7/(3*Q222),0)),(25*(SQRT($D$3*Q222))),$K$1*Q222)</f>
        <v>25282.627751145435</v>
      </c>
    </row>
    <row r="223" spans="15:18" x14ac:dyDescent="0.3">
      <c r="O223">
        <v>22200</v>
      </c>
      <c r="P223" s="4">
        <f t="shared" si="196"/>
        <v>508244.61413876055</v>
      </c>
      <c r="Q223">
        <v>222</v>
      </c>
      <c r="R223" s="4">
        <f t="shared" ref="R223" si="225">SUM($D$8*(ROUNDUP($D$7/(3*Q223),0)),(25*(SQRT($D$3*Q223))),$K$1*Q223)</f>
        <v>25313.31141387605</v>
      </c>
    </row>
    <row r="224" spans="15:18" x14ac:dyDescent="0.3">
      <c r="O224">
        <v>22300</v>
      </c>
      <c r="P224" s="4">
        <f t="shared" si="196"/>
        <v>510434.48122276377</v>
      </c>
      <c r="Q224">
        <v>223</v>
      </c>
      <c r="R224" s="4">
        <f t="shared" ref="R224" si="226">SUM($D$8*(ROUNDUP($D$7/(3*Q224),0)),(25*(SQRT($D$3*Q224))),$K$1*Q224)</f>
        <v>25343.973122276377</v>
      </c>
    </row>
    <row r="225" spans="15:18" x14ac:dyDescent="0.3">
      <c r="O225">
        <v>22400</v>
      </c>
      <c r="P225" s="4">
        <f t="shared" si="196"/>
        <v>512624.13023856829</v>
      </c>
      <c r="Q225">
        <v>224</v>
      </c>
      <c r="R225" s="4">
        <f t="shared" ref="R225" si="227">SUM($D$8*(ROUNDUP($D$7/(3*Q225),0)),(25*(SQRT($D$3*Q225))),$K$1*Q225)</f>
        <v>25374.613023856833</v>
      </c>
    </row>
    <row r="226" spans="15:18" x14ac:dyDescent="0.3">
      <c r="O226">
        <v>22500</v>
      </c>
      <c r="P226" s="4">
        <f t="shared" si="196"/>
        <v>514813.56264483347</v>
      </c>
      <c r="Q226">
        <v>225</v>
      </c>
      <c r="R226" s="4">
        <f t="shared" ref="R226" si="228">SUM($D$8*(ROUNDUP($D$7/(3*Q226),0)),(25*(SQRT($D$3*Q226))),$K$1*Q226)</f>
        <v>25405.231264483344</v>
      </c>
    </row>
    <row r="227" spans="15:18" x14ac:dyDescent="0.3">
      <c r="O227">
        <v>22600</v>
      </c>
      <c r="P227" s="4">
        <f t="shared" si="196"/>
        <v>517002.77988402889</v>
      </c>
      <c r="Q227">
        <v>226</v>
      </c>
      <c r="R227" s="4">
        <f t="shared" ref="R227" si="229">SUM($D$8*(ROUNDUP($D$7/(3*Q227),0)),(25*(SQRT($D$3*Q227))),$K$1*Q227)</f>
        <v>25005.827988402893</v>
      </c>
    </row>
    <row r="228" spans="15:18" x14ac:dyDescent="0.3">
      <c r="O228">
        <v>22700</v>
      </c>
      <c r="P228" s="4">
        <f t="shared" si="196"/>
        <v>519191.78338268551</v>
      </c>
      <c r="Q228">
        <v>227</v>
      </c>
      <c r="R228" s="4">
        <f t="shared" ref="R228" si="230">SUM($D$8*(ROUNDUP($D$7/(3*Q228),0)),(25*(SQRT($D$3*Q228))),$K$1*Q228)</f>
        <v>25036.403338268545</v>
      </c>
    </row>
    <row r="229" spans="15:18" x14ac:dyDescent="0.3">
      <c r="O229">
        <v>22800</v>
      </c>
      <c r="P229" s="4">
        <f t="shared" si="196"/>
        <v>521380.57455164031</v>
      </c>
      <c r="Q229">
        <v>228</v>
      </c>
      <c r="R229" s="4">
        <f t="shared" ref="R229" si="231">SUM($D$8*(ROUNDUP($D$7/(3*Q229),0)),(25*(SQRT($D$3*Q229))),$K$1*Q229)</f>
        <v>25066.957455164036</v>
      </c>
    </row>
    <row r="230" spans="15:18" x14ac:dyDescent="0.3">
      <c r="O230">
        <v>22900</v>
      </c>
      <c r="P230" s="4">
        <f t="shared" si="196"/>
        <v>523569.1547862778</v>
      </c>
      <c r="Q230">
        <v>229</v>
      </c>
      <c r="R230" s="4">
        <f t="shared" ref="R230" si="232">SUM($D$8*(ROUNDUP($D$7/(3*Q230),0)),(25*(SQRT($D$3*Q230))),$K$1*Q230)</f>
        <v>25097.49047862778</v>
      </c>
    </row>
    <row r="231" spans="15:18" x14ac:dyDescent="0.3">
      <c r="O231">
        <v>23000</v>
      </c>
      <c r="P231" s="4">
        <f t="shared" si="196"/>
        <v>525757.52546676528</v>
      </c>
      <c r="Q231">
        <v>230</v>
      </c>
      <c r="R231" s="4">
        <f t="shared" ref="R231" si="233">SUM($D$8*(ROUNDUP($D$7/(3*Q231),0)),(25*(SQRT($D$3*Q231))),$K$1*Q231)</f>
        <v>25128.002546676522</v>
      </c>
    </row>
    <row r="232" spans="15:18" x14ac:dyDescent="0.3">
      <c r="O232">
        <v>23100</v>
      </c>
      <c r="P232" s="4">
        <f t="shared" si="196"/>
        <v>527945.68795828428</v>
      </c>
      <c r="Q232">
        <v>231</v>
      </c>
      <c r="R232" s="4">
        <f t="shared" ref="R232" si="234">SUM($D$8*(ROUNDUP($D$7/(3*Q232),0)),(25*(SQRT($D$3*Q232))),$K$1*Q232)</f>
        <v>25158.493795828432</v>
      </c>
    </row>
    <row r="233" spans="15:18" x14ac:dyDescent="0.3">
      <c r="O233">
        <v>23200</v>
      </c>
      <c r="P233" s="4">
        <f t="shared" si="196"/>
        <v>530133.6436112579</v>
      </c>
      <c r="Q233">
        <v>232</v>
      </c>
      <c r="R233" s="4">
        <f t="shared" ref="R233" si="235">SUM($D$8*(ROUNDUP($D$7/(3*Q233),0)),(25*(SQRT($D$3*Q233))),$K$1*Q233)</f>
        <v>24758.964361125785</v>
      </c>
    </row>
    <row r="234" spans="15:18" x14ac:dyDescent="0.3">
      <c r="O234">
        <v>23300</v>
      </c>
      <c r="P234" s="4">
        <f t="shared" si="196"/>
        <v>532321.39376157231</v>
      </c>
      <c r="Q234">
        <v>233</v>
      </c>
      <c r="R234" s="4">
        <f t="shared" ref="R234" si="236">SUM($D$8*(ROUNDUP($D$7/(3*Q234),0)),(25*(SQRT($D$3*Q234))),$K$1*Q234)</f>
        <v>24789.414376157238</v>
      </c>
    </row>
    <row r="235" spans="15:18" x14ac:dyDescent="0.3">
      <c r="O235">
        <v>23400</v>
      </c>
      <c r="P235" s="4">
        <f t="shared" si="196"/>
        <v>534508.93973079592</v>
      </c>
      <c r="Q235">
        <v>234</v>
      </c>
      <c r="R235" s="4">
        <f t="shared" ref="R235" si="237">SUM($D$8*(ROUNDUP($D$7/(3*Q235),0)),(25*(SQRT($D$3*Q235))),$K$1*Q235)</f>
        <v>24819.843973079587</v>
      </c>
    </row>
    <row r="236" spans="15:18" x14ac:dyDescent="0.3">
      <c r="O236">
        <v>23500</v>
      </c>
      <c r="P236" s="4">
        <f t="shared" si="196"/>
        <v>536696.28282639221</v>
      </c>
      <c r="Q236">
        <v>235</v>
      </c>
      <c r="R236" s="4">
        <f t="shared" ref="R236" si="238">SUM($D$8*(ROUNDUP($D$7/(3*Q236),0)),(25*(SQRT($D$3*Q236))),$K$1*Q236)</f>
        <v>24850.25328263922</v>
      </c>
    </row>
    <row r="237" spans="15:18" x14ac:dyDescent="0.3">
      <c r="O237">
        <v>23600</v>
      </c>
      <c r="P237" s="4">
        <f t="shared" si="196"/>
        <v>538883.42434193054</v>
      </c>
      <c r="Q237">
        <v>236</v>
      </c>
      <c r="R237" s="4">
        <f t="shared" ref="R237" si="239">SUM($D$8*(ROUNDUP($D$7/(3*Q237),0)),(25*(SQRT($D$3*Q237))),$K$1*Q237)</f>
        <v>24880.642434193054</v>
      </c>
    </row>
    <row r="238" spans="15:18" x14ac:dyDescent="0.3">
      <c r="O238">
        <v>23700</v>
      </c>
      <c r="P238" s="4">
        <f t="shared" si="196"/>
        <v>541070.36555729154</v>
      </c>
      <c r="Q238">
        <v>237</v>
      </c>
      <c r="R238" s="4">
        <f t="shared" ref="R238" si="240">SUM($D$8*(ROUNDUP($D$7/(3*Q238),0)),(25*(SQRT($D$3*Q238))),$K$1*Q238)</f>
        <v>24911.01155572915</v>
      </c>
    </row>
    <row r="239" spans="15:18" x14ac:dyDescent="0.3">
      <c r="O239">
        <v>23800</v>
      </c>
      <c r="P239" s="4">
        <f t="shared" si="196"/>
        <v>543257.10773886892</v>
      </c>
      <c r="Q239">
        <v>238</v>
      </c>
      <c r="R239" s="4">
        <f t="shared" ref="R239" si="241">SUM($D$8*(ROUNDUP($D$7/(3*Q239),0)),(25*(SQRT($D$3*Q239))),$K$1*Q239)</f>
        <v>24941.360773886896</v>
      </c>
    </row>
    <row r="240" spans="15:18" x14ac:dyDescent="0.3">
      <c r="O240">
        <v>23900</v>
      </c>
      <c r="P240" s="4">
        <f t="shared" si="196"/>
        <v>545443.65213976812</v>
      </c>
      <c r="Q240">
        <v>239</v>
      </c>
      <c r="R240" s="4">
        <f t="shared" ref="R240" si="242">SUM($D$8*(ROUNDUP($D$7/(3*Q240),0)),(25*(SQRT($D$3*Q240))),$K$1*Q240)</f>
        <v>24541.69021397681</v>
      </c>
    </row>
    <row r="241" spans="15:18" x14ac:dyDescent="0.3">
      <c r="O241">
        <v>24000</v>
      </c>
      <c r="P241" s="4">
        <f t="shared" si="196"/>
        <v>547630</v>
      </c>
      <c r="Q241">
        <v>240</v>
      </c>
      <c r="R241" s="4">
        <f t="shared" ref="R241" si="243">SUM($D$8*(ROUNDUP($D$7/(3*Q241),0)),(25*(SQRT($D$3*Q241))),$K$1*Q241)</f>
        <v>24572</v>
      </c>
    </row>
    <row r="242" spans="15:18" x14ac:dyDescent="0.3">
      <c r="O242">
        <v>24100</v>
      </c>
      <c r="P242" s="4">
        <f t="shared" si="196"/>
        <v>549816.15254667227</v>
      </c>
      <c r="Q242">
        <v>241</v>
      </c>
      <c r="R242" s="4">
        <f t="shared" ref="R242" si="244">SUM($D$8*(ROUNDUP($D$7/(3*Q242),0)),(25*(SQRT($D$3*Q242))),$K$1*Q242)</f>
        <v>24602.290254667223</v>
      </c>
    </row>
    <row r="243" spans="15:18" x14ac:dyDescent="0.3">
      <c r="O243">
        <v>24200</v>
      </c>
      <c r="P243" s="4">
        <f t="shared" si="196"/>
        <v>552002.11099417624</v>
      </c>
      <c r="Q243">
        <v>242</v>
      </c>
      <c r="R243" s="4">
        <f t="shared" ref="R243" si="245">SUM($D$8*(ROUNDUP($D$7/(3*Q243),0)),(25*(SQRT($D$3*Q243))),$K$1*Q243)</f>
        <v>24632.561099417617</v>
      </c>
    </row>
    <row r="244" spans="15:18" x14ac:dyDescent="0.3">
      <c r="O244">
        <v>24300</v>
      </c>
      <c r="P244" s="4">
        <f t="shared" si="196"/>
        <v>554187.87654437078</v>
      </c>
      <c r="Q244">
        <v>243</v>
      </c>
      <c r="R244" s="4">
        <f t="shared" ref="R244" si="246">SUM($D$8*(ROUNDUP($D$7/(3*Q244),0)),(25*(SQRT($D$3*Q244))),$K$1*Q244)</f>
        <v>24662.812654437075</v>
      </c>
    </row>
    <row r="245" spans="15:18" x14ac:dyDescent="0.3">
      <c r="O245">
        <v>24400</v>
      </c>
      <c r="P245" s="4">
        <f t="shared" si="196"/>
        <v>556373.4503867625</v>
      </c>
      <c r="Q245">
        <v>244</v>
      </c>
      <c r="R245" s="4">
        <f t="shared" ref="R245" si="247">SUM($D$8*(ROUNDUP($D$7/(3*Q245),0)),(25*(SQRT($D$3*Q245))),$K$1*Q245)</f>
        <v>24693.045038676253</v>
      </c>
    </row>
    <row r="246" spans="15:18" x14ac:dyDescent="0.3">
      <c r="O246">
        <v>24500</v>
      </c>
      <c r="P246" s="4">
        <f t="shared" si="196"/>
        <v>558558.83369868307</v>
      </c>
      <c r="Q246">
        <v>245</v>
      </c>
      <c r="R246" s="4">
        <f t="shared" ref="R246" si="248">SUM($D$8*(ROUNDUP($D$7/(3*Q246),0)),(25*(SQRT($D$3*Q246))),$K$1*Q246)</f>
        <v>24723.258369868301</v>
      </c>
    </row>
    <row r="247" spans="15:18" x14ac:dyDescent="0.3">
      <c r="O247">
        <v>24600</v>
      </c>
      <c r="P247" s="4">
        <f t="shared" si="196"/>
        <v>560744.02764546231</v>
      </c>
      <c r="Q247">
        <v>246</v>
      </c>
      <c r="R247" s="4">
        <f t="shared" ref="R247" si="249">SUM($D$8*(ROUNDUP($D$7/(3*Q247),0)),(25*(SQRT($D$3*Q247))),$K$1*Q247)</f>
        <v>24323.452764546233</v>
      </c>
    </row>
    <row r="248" spans="15:18" x14ac:dyDescent="0.3">
      <c r="O248">
        <v>24700</v>
      </c>
      <c r="P248" s="4">
        <f t="shared" si="196"/>
        <v>562929.03338059958</v>
      </c>
      <c r="Q248">
        <v>247</v>
      </c>
      <c r="R248" s="4">
        <f t="shared" ref="R248" si="250">SUM($D$8*(ROUNDUP($D$7/(3*Q248),0)),(25*(SQRT($D$3*Q248))),$K$1*Q248)</f>
        <v>24353.628338059963</v>
      </c>
    </row>
    <row r="249" spans="15:18" x14ac:dyDescent="0.3">
      <c r="O249">
        <v>24800</v>
      </c>
      <c r="P249" s="4">
        <f t="shared" si="196"/>
        <v>565113.85204593069</v>
      </c>
      <c r="Q249">
        <v>248</v>
      </c>
      <c r="R249" s="4">
        <f t="shared" ref="R249" si="251">SUM($D$8*(ROUNDUP($D$7/(3*Q249),0)),(25*(SQRT($D$3*Q249))),$K$1*Q249)</f>
        <v>24383.785204593074</v>
      </c>
    </row>
    <row r="250" spans="15:18" x14ac:dyDescent="0.3">
      <c r="O250">
        <v>24900</v>
      </c>
      <c r="P250" s="4">
        <f t="shared" si="196"/>
        <v>567298.48477179254</v>
      </c>
      <c r="Q250">
        <v>249</v>
      </c>
      <c r="R250" s="4">
        <f t="shared" ref="R250" si="252">SUM($D$8*(ROUNDUP($D$7/(3*Q250),0)),(25*(SQRT($D$3*Q250))),$K$1*Q250)</f>
        <v>24413.923477179258</v>
      </c>
    </row>
    <row r="251" spans="15:18" x14ac:dyDescent="0.3">
      <c r="O251">
        <v>25000</v>
      </c>
      <c r="P251" s="4">
        <f t="shared" si="196"/>
        <v>569482.93267718458</v>
      </c>
      <c r="Q251">
        <v>250</v>
      </c>
      <c r="R251" s="4">
        <f t="shared" ref="R251" si="253">SUM($D$8*(ROUNDUP($D$7/(3*Q251),0)),(25*(SQRT($D$3*Q251))),$K$1*Q251)</f>
        <v>24444.043267718458</v>
      </c>
    </row>
    <row r="252" spans="15:18" x14ac:dyDescent="0.3">
      <c r="Q252">
        <v>251</v>
      </c>
      <c r="R252" s="4">
        <f t="shared" ref="R252:R315" si="254">SUM($D$8*(ROUNDUP($D$7/(3*Q252),0)),(25*(SQRT($D$3*Q252))),$K$1*Q252)</f>
        <v>24474.144686992735</v>
      </c>
    </row>
    <row r="253" spans="15:18" x14ac:dyDescent="0.3">
      <c r="Q253">
        <v>252</v>
      </c>
      <c r="R253" s="4">
        <f t="shared" si="254"/>
        <v>24504.227844681816</v>
      </c>
    </row>
    <row r="254" spans="15:18" x14ac:dyDescent="0.3">
      <c r="Q254">
        <v>253</v>
      </c>
      <c r="R254" s="4">
        <f t="shared" si="254"/>
        <v>24104.292849378435</v>
      </c>
    </row>
    <row r="255" spans="15:18" x14ac:dyDescent="0.3">
      <c r="Q255">
        <v>254</v>
      </c>
      <c r="R255" s="4">
        <f t="shared" si="254"/>
        <v>24134.33980860329</v>
      </c>
    </row>
    <row r="256" spans="15:18" x14ac:dyDescent="0.3">
      <c r="Q256">
        <v>255</v>
      </c>
      <c r="R256" s="4">
        <f t="shared" si="254"/>
        <v>24164.368828819868</v>
      </c>
    </row>
    <row r="257" spans="17:18" x14ac:dyDescent="0.3">
      <c r="Q257">
        <v>256</v>
      </c>
      <c r="R257" s="4">
        <f t="shared" si="254"/>
        <v>24194.3800154489</v>
      </c>
    </row>
    <row r="258" spans="17:18" x14ac:dyDescent="0.3">
      <c r="Q258">
        <v>257</v>
      </c>
      <c r="R258" s="4">
        <f t="shared" si="254"/>
        <v>24224.373472882617</v>
      </c>
    </row>
    <row r="259" spans="17:18" x14ac:dyDescent="0.3">
      <c r="Q259">
        <v>258</v>
      </c>
      <c r="R259" s="4">
        <f t="shared" si="254"/>
        <v>24254.349304498741</v>
      </c>
    </row>
    <row r="260" spans="17:18" x14ac:dyDescent="0.3">
      <c r="Q260">
        <v>259</v>
      </c>
      <c r="R260" s="4">
        <f t="shared" si="254"/>
        <v>24284.307612674227</v>
      </c>
    </row>
    <row r="261" spans="17:18" x14ac:dyDescent="0.3">
      <c r="Q261">
        <v>260</v>
      </c>
      <c r="R261" s="4">
        <f t="shared" si="254"/>
        <v>24314.248498798799</v>
      </c>
    </row>
    <row r="262" spans="17:18" x14ac:dyDescent="0.3">
      <c r="Q262">
        <v>261</v>
      </c>
      <c r="R262" s="4">
        <f t="shared" si="254"/>
        <v>23914.172063288195</v>
      </c>
    </row>
    <row r="263" spans="17:18" x14ac:dyDescent="0.3">
      <c r="Q263">
        <v>262</v>
      </c>
      <c r="R263" s="4">
        <f t="shared" si="254"/>
        <v>23944.078405597247</v>
      </c>
    </row>
    <row r="264" spans="17:18" x14ac:dyDescent="0.3">
      <c r="Q264">
        <v>263</v>
      </c>
      <c r="R264" s="4">
        <f t="shared" si="254"/>
        <v>23973.967624232664</v>
      </c>
    </row>
    <row r="265" spans="17:18" x14ac:dyDescent="0.3">
      <c r="Q265">
        <v>264</v>
      </c>
      <c r="R265" s="4">
        <f t="shared" si="254"/>
        <v>24003.839816765681</v>
      </c>
    </row>
    <row r="266" spans="17:18" x14ac:dyDescent="0.3">
      <c r="Q266">
        <v>265</v>
      </c>
      <c r="R266" s="4">
        <f t="shared" si="254"/>
        <v>24033.695079844434</v>
      </c>
    </row>
    <row r="267" spans="17:18" x14ac:dyDescent="0.3">
      <c r="Q267">
        <v>266</v>
      </c>
      <c r="R267" s="4">
        <f t="shared" si="254"/>
        <v>24063.533509206125</v>
      </c>
    </row>
    <row r="268" spans="17:18" x14ac:dyDescent="0.3">
      <c r="Q268">
        <v>267</v>
      </c>
      <c r="R268" s="4">
        <f t="shared" si="254"/>
        <v>24093.355199689024</v>
      </c>
    </row>
    <row r="269" spans="17:18" x14ac:dyDescent="0.3">
      <c r="Q269">
        <v>268</v>
      </c>
      <c r="R269" s="4">
        <f t="shared" si="254"/>
        <v>24123.160245244209</v>
      </c>
    </row>
    <row r="270" spans="17:18" x14ac:dyDescent="0.3">
      <c r="Q270">
        <v>269</v>
      </c>
      <c r="R270" s="4">
        <f t="shared" si="254"/>
        <v>23722.948738947176</v>
      </c>
    </row>
    <row r="271" spans="17:18" x14ac:dyDescent="0.3">
      <c r="Q271">
        <v>270</v>
      </c>
      <c r="R271" s="4">
        <f t="shared" si="254"/>
        <v>23752.720773009198</v>
      </c>
    </row>
    <row r="272" spans="17:18" x14ac:dyDescent="0.3">
      <c r="Q272">
        <v>271</v>
      </c>
      <c r="R272" s="4">
        <f t="shared" si="254"/>
        <v>23782.476438788523</v>
      </c>
    </row>
    <row r="273" spans="17:18" x14ac:dyDescent="0.3">
      <c r="Q273">
        <v>272</v>
      </c>
      <c r="R273" s="4">
        <f t="shared" si="254"/>
        <v>23812.215826801395</v>
      </c>
    </row>
    <row r="274" spans="17:18" x14ac:dyDescent="0.3">
      <c r="Q274">
        <v>273</v>
      </c>
      <c r="R274" s="4">
        <f t="shared" si="254"/>
        <v>23841.939026732849</v>
      </c>
    </row>
    <row r="275" spans="17:18" x14ac:dyDescent="0.3">
      <c r="Q275">
        <v>274</v>
      </c>
      <c r="R275" s="4">
        <f t="shared" si="254"/>
        <v>23871.64612744738</v>
      </c>
    </row>
    <row r="276" spans="17:18" x14ac:dyDescent="0.3">
      <c r="Q276">
        <v>275</v>
      </c>
      <c r="R276" s="4">
        <f t="shared" si="254"/>
        <v>23901.337216999425</v>
      </c>
    </row>
    <row r="277" spans="17:18" x14ac:dyDescent="0.3">
      <c r="Q277">
        <v>276</v>
      </c>
      <c r="R277" s="4">
        <f t="shared" si="254"/>
        <v>23931.012382643621</v>
      </c>
    </row>
    <row r="278" spans="17:18" x14ac:dyDescent="0.3">
      <c r="Q278">
        <v>277</v>
      </c>
      <c r="R278" s="4">
        <f t="shared" si="254"/>
        <v>23960.671710844996</v>
      </c>
    </row>
    <row r="279" spans="17:18" x14ac:dyDescent="0.3">
      <c r="Q279">
        <v>278</v>
      </c>
      <c r="R279" s="4">
        <f t="shared" si="254"/>
        <v>23560.315287288882</v>
      </c>
    </row>
    <row r="280" spans="17:18" x14ac:dyDescent="0.3">
      <c r="Q280">
        <v>279</v>
      </c>
      <c r="R280" s="4">
        <f t="shared" si="254"/>
        <v>23589.943196890763</v>
      </c>
    </row>
    <row r="281" spans="17:18" x14ac:dyDescent="0.3">
      <c r="Q281">
        <v>280</v>
      </c>
      <c r="R281" s="4">
        <f t="shared" si="254"/>
        <v>23619.555523805895</v>
      </c>
    </row>
    <row r="282" spans="17:18" x14ac:dyDescent="0.3">
      <c r="Q282">
        <v>281</v>
      </c>
      <c r="R282" s="4">
        <f t="shared" si="254"/>
        <v>23649.152351438828</v>
      </c>
    </row>
    <row r="283" spans="17:18" x14ac:dyDescent="0.3">
      <c r="Q283">
        <v>282</v>
      </c>
      <c r="R283" s="4">
        <f t="shared" si="254"/>
        <v>23678.733762452728</v>
      </c>
    </row>
    <row r="284" spans="17:18" x14ac:dyDescent="0.3">
      <c r="Q284">
        <v>283</v>
      </c>
      <c r="R284" s="4">
        <f t="shared" si="254"/>
        <v>23708.299838778577</v>
      </c>
    </row>
    <row r="285" spans="17:18" x14ac:dyDescent="0.3">
      <c r="Q285">
        <v>284</v>
      </c>
      <c r="R285" s="4">
        <f t="shared" si="254"/>
        <v>23737.850661624216</v>
      </c>
    </row>
    <row r="286" spans="17:18" x14ac:dyDescent="0.3">
      <c r="Q286">
        <v>285</v>
      </c>
      <c r="R286" s="4">
        <f t="shared" si="254"/>
        <v>23767.386311483257</v>
      </c>
    </row>
    <row r="287" spans="17:18" x14ac:dyDescent="0.3">
      <c r="Q287">
        <v>286</v>
      </c>
      <c r="R287" s="4">
        <f t="shared" si="254"/>
        <v>23796.906868143844</v>
      </c>
    </row>
    <row r="288" spans="17:18" x14ac:dyDescent="0.3">
      <c r="Q288">
        <v>287</v>
      </c>
      <c r="R288" s="4">
        <f t="shared" si="254"/>
        <v>23826.412410697274</v>
      </c>
    </row>
    <row r="289" spans="17:18" x14ac:dyDescent="0.3">
      <c r="Q289">
        <v>288</v>
      </c>
      <c r="R289" s="4">
        <f t="shared" si="254"/>
        <v>23425.903017546498</v>
      </c>
    </row>
    <row r="290" spans="17:18" x14ac:dyDescent="0.3">
      <c r="Q290">
        <v>289</v>
      </c>
      <c r="R290" s="4">
        <f t="shared" si="254"/>
        <v>23455.378766414458</v>
      </c>
    </row>
    <row r="291" spans="17:18" x14ac:dyDescent="0.3">
      <c r="Q291">
        <v>290</v>
      </c>
      <c r="R291" s="4">
        <f t="shared" si="254"/>
        <v>23484.839734352347</v>
      </c>
    </row>
    <row r="292" spans="17:18" x14ac:dyDescent="0.3">
      <c r="Q292">
        <v>291</v>
      </c>
      <c r="R292" s="4">
        <f t="shared" si="254"/>
        <v>23514.28599774768</v>
      </c>
    </row>
    <row r="293" spans="17:18" x14ac:dyDescent="0.3">
      <c r="Q293">
        <v>292</v>
      </c>
      <c r="R293" s="4">
        <f t="shared" si="254"/>
        <v>23543.717632332286</v>
      </c>
    </row>
    <row r="294" spans="17:18" x14ac:dyDescent="0.3">
      <c r="Q294">
        <v>293</v>
      </c>
      <c r="R294" s="4">
        <f t="shared" si="254"/>
        <v>23573.134713190168</v>
      </c>
    </row>
    <row r="295" spans="17:18" x14ac:dyDescent="0.3">
      <c r="Q295">
        <v>294</v>
      </c>
      <c r="R295" s="4">
        <f t="shared" si="254"/>
        <v>23602.537314765199</v>
      </c>
    </row>
    <row r="296" spans="17:18" x14ac:dyDescent="0.3">
      <c r="Q296">
        <v>295</v>
      </c>
      <c r="R296" s="4">
        <f t="shared" si="254"/>
        <v>23631.925510868776</v>
      </c>
    </row>
    <row r="297" spans="17:18" x14ac:dyDescent="0.3">
      <c r="Q297">
        <v>296</v>
      </c>
      <c r="R297" s="4">
        <f t="shared" si="254"/>
        <v>23661.299374687303</v>
      </c>
    </row>
    <row r="298" spans="17:18" x14ac:dyDescent="0.3">
      <c r="Q298">
        <v>297</v>
      </c>
      <c r="R298" s="4">
        <f t="shared" si="254"/>
        <v>23690.658978789572</v>
      </c>
    </row>
    <row r="299" spans="17:18" x14ac:dyDescent="0.3">
      <c r="Q299">
        <v>298</v>
      </c>
      <c r="R299" s="4">
        <f t="shared" si="254"/>
        <v>23290.004395134034</v>
      </c>
    </row>
    <row r="300" spans="17:18" x14ac:dyDescent="0.3">
      <c r="Q300">
        <v>299</v>
      </c>
      <c r="R300" s="4">
        <f t="shared" si="254"/>
        <v>23319.335695075966</v>
      </c>
    </row>
    <row r="301" spans="17:18" x14ac:dyDescent="0.3">
      <c r="Q301">
        <v>300</v>
      </c>
      <c r="R301" s="4">
        <f t="shared" si="254"/>
        <v>23348.652949374526</v>
      </c>
    </row>
    <row r="302" spans="17:18" x14ac:dyDescent="0.3">
      <c r="Q302">
        <v>301</v>
      </c>
      <c r="R302" s="4">
        <f t="shared" si="254"/>
        <v>23377.956228199702</v>
      </c>
    </row>
    <row r="303" spans="17:18" x14ac:dyDescent="0.3">
      <c r="Q303">
        <v>302</v>
      </c>
      <c r="R303" s="4">
        <f t="shared" si="254"/>
        <v>23407.245601139155</v>
      </c>
    </row>
    <row r="304" spans="17:18" x14ac:dyDescent="0.3">
      <c r="Q304">
        <v>303</v>
      </c>
      <c r="R304" s="4">
        <f t="shared" si="254"/>
        <v>23436.521137204953</v>
      </c>
    </row>
    <row r="305" spans="17:18" x14ac:dyDescent="0.3">
      <c r="Q305">
        <v>304</v>
      </c>
      <c r="R305" s="4">
        <f t="shared" si="254"/>
        <v>23465.782904840242</v>
      </c>
    </row>
    <row r="306" spans="17:18" x14ac:dyDescent="0.3">
      <c r="Q306">
        <v>305</v>
      </c>
      <c r="R306" s="4">
        <f t="shared" si="254"/>
        <v>23495.030971925757</v>
      </c>
    </row>
    <row r="307" spans="17:18" x14ac:dyDescent="0.3">
      <c r="Q307">
        <v>306</v>
      </c>
      <c r="R307" s="4">
        <f t="shared" si="254"/>
        <v>23524.265405786296</v>
      </c>
    </row>
    <row r="308" spans="17:18" x14ac:dyDescent="0.3">
      <c r="Q308">
        <v>307</v>
      </c>
      <c r="R308" s="4">
        <f t="shared" si="254"/>
        <v>23553.486273197064</v>
      </c>
    </row>
    <row r="309" spans="17:18" x14ac:dyDescent="0.3">
      <c r="Q309">
        <v>308</v>
      </c>
      <c r="R309" s="4">
        <f t="shared" si="254"/>
        <v>23582.693640389931</v>
      </c>
    </row>
    <row r="310" spans="17:18" x14ac:dyDescent="0.3">
      <c r="Q310">
        <v>309</v>
      </c>
      <c r="R310" s="4">
        <f t="shared" si="254"/>
        <v>23181.887573059601</v>
      </c>
    </row>
    <row r="311" spans="17:18" x14ac:dyDescent="0.3">
      <c r="Q311">
        <v>310</v>
      </c>
      <c r="R311" s="4">
        <f t="shared" si="254"/>
        <v>23211.068136369697</v>
      </c>
    </row>
    <row r="312" spans="17:18" x14ac:dyDescent="0.3">
      <c r="Q312">
        <v>311</v>
      </c>
      <c r="R312" s="4">
        <f t="shared" si="254"/>
        <v>23240.235394958752</v>
      </c>
    </row>
    <row r="313" spans="17:18" x14ac:dyDescent="0.3">
      <c r="Q313">
        <v>312</v>
      </c>
      <c r="R313" s="4">
        <f t="shared" si="254"/>
        <v>23269.389412946119</v>
      </c>
    </row>
    <row r="314" spans="17:18" x14ac:dyDescent="0.3">
      <c r="Q314">
        <v>313</v>
      </c>
      <c r="R314" s="4">
        <f t="shared" si="254"/>
        <v>23298.530253937774</v>
      </c>
    </row>
    <row r="315" spans="17:18" x14ac:dyDescent="0.3">
      <c r="Q315">
        <v>314</v>
      </c>
      <c r="R315" s="4">
        <f t="shared" si="254"/>
        <v>23327.657981032047</v>
      </c>
    </row>
    <row r="316" spans="17:18" x14ac:dyDescent="0.3">
      <c r="Q316">
        <v>315</v>
      </c>
      <c r="R316" s="4">
        <f t="shared" ref="R316:R379" si="255">SUM($D$8*(ROUNDUP($D$7/(3*Q316),0)),(25*(SQRT($D$3*Q316))),$K$1*Q316)</f>
        <v>23356.77265682532</v>
      </c>
    </row>
    <row r="317" spans="17:18" x14ac:dyDescent="0.3">
      <c r="Q317">
        <v>316</v>
      </c>
      <c r="R317" s="4">
        <f t="shared" si="255"/>
        <v>23385.874343417552</v>
      </c>
    </row>
    <row r="318" spans="17:18" x14ac:dyDescent="0.3">
      <c r="Q318">
        <v>317</v>
      </c>
      <c r="R318" s="4">
        <f t="shared" si="255"/>
        <v>23414.963102417794</v>
      </c>
    </row>
    <row r="319" spans="17:18" x14ac:dyDescent="0.3">
      <c r="Q319">
        <v>318</v>
      </c>
      <c r="R319" s="4">
        <f t="shared" si="255"/>
        <v>23444.038994949602</v>
      </c>
    </row>
    <row r="320" spans="17:18" x14ac:dyDescent="0.3">
      <c r="Q320">
        <v>319</v>
      </c>
      <c r="R320" s="4">
        <f t="shared" si="255"/>
        <v>23473.10208165638</v>
      </c>
    </row>
    <row r="321" spans="17:18" x14ac:dyDescent="0.3">
      <c r="Q321">
        <v>320</v>
      </c>
      <c r="R321" s="4">
        <f t="shared" si="255"/>
        <v>23502.152422706633</v>
      </c>
    </row>
    <row r="322" spans="17:18" x14ac:dyDescent="0.3">
      <c r="Q322">
        <v>321</v>
      </c>
      <c r="R322" s="4">
        <f t="shared" si="255"/>
        <v>23101.190077799169</v>
      </c>
    </row>
    <row r="323" spans="17:18" x14ac:dyDescent="0.3">
      <c r="Q323">
        <v>322</v>
      </c>
      <c r="R323" s="4">
        <f t="shared" si="255"/>
        <v>23130.215106168216</v>
      </c>
    </row>
    <row r="324" spans="17:18" x14ac:dyDescent="0.3">
      <c r="Q324">
        <v>323</v>
      </c>
      <c r="R324" s="4">
        <f t="shared" si="255"/>
        <v>23159.227566588459</v>
      </c>
    </row>
    <row r="325" spans="17:18" x14ac:dyDescent="0.3">
      <c r="Q325">
        <v>324</v>
      </c>
      <c r="R325" s="4">
        <f t="shared" si="255"/>
        <v>23188.227517380012</v>
      </c>
    </row>
    <row r="326" spans="17:18" x14ac:dyDescent="0.3">
      <c r="Q326">
        <v>325</v>
      </c>
      <c r="R326" s="4">
        <f t="shared" si="255"/>
        <v>23217.215016413353</v>
      </c>
    </row>
    <row r="327" spans="17:18" x14ac:dyDescent="0.3">
      <c r="Q327">
        <v>326</v>
      </c>
      <c r="R327" s="4">
        <f t="shared" si="255"/>
        <v>23246.190121114127</v>
      </c>
    </row>
    <row r="328" spans="17:18" x14ac:dyDescent="0.3">
      <c r="Q328">
        <v>327</v>
      </c>
      <c r="R328" s="4">
        <f t="shared" si="255"/>
        <v>23275.152888467936</v>
      </c>
    </row>
    <row r="329" spans="17:18" x14ac:dyDescent="0.3">
      <c r="Q329">
        <v>328</v>
      </c>
      <c r="R329" s="4">
        <f t="shared" si="255"/>
        <v>23304.103375025057</v>
      </c>
    </row>
    <row r="330" spans="17:18" x14ac:dyDescent="0.3">
      <c r="Q330">
        <v>329</v>
      </c>
      <c r="R330" s="4">
        <f t="shared" si="255"/>
        <v>23333.041636905047</v>
      </c>
    </row>
    <row r="331" spans="17:18" x14ac:dyDescent="0.3">
      <c r="Q331">
        <v>330</v>
      </c>
      <c r="R331" s="4">
        <f t="shared" si="255"/>
        <v>23361.967729801359</v>
      </c>
    </row>
    <row r="332" spans="17:18" x14ac:dyDescent="0.3">
      <c r="Q332">
        <v>331</v>
      </c>
      <c r="R332" s="4">
        <f t="shared" si="255"/>
        <v>23390.881708985846</v>
      </c>
    </row>
    <row r="333" spans="17:18" x14ac:dyDescent="0.3">
      <c r="Q333">
        <v>332</v>
      </c>
      <c r="R333" s="4">
        <f t="shared" si="255"/>
        <v>23419.783629313206</v>
      </c>
    </row>
    <row r="334" spans="17:18" x14ac:dyDescent="0.3">
      <c r="Q334">
        <v>333</v>
      </c>
      <c r="R334" s="4">
        <f t="shared" si="255"/>
        <v>23448.673545225389</v>
      </c>
    </row>
    <row r="335" spans="17:18" x14ac:dyDescent="0.3">
      <c r="Q335">
        <v>334</v>
      </c>
      <c r="R335" s="4">
        <f t="shared" si="255"/>
        <v>23047.551510755915</v>
      </c>
    </row>
    <row r="336" spans="17:18" x14ac:dyDescent="0.3">
      <c r="Q336">
        <v>335</v>
      </c>
      <c r="R336" s="4">
        <f t="shared" si="255"/>
        <v>23076.417579534183</v>
      </c>
    </row>
    <row r="337" spans="17:18" x14ac:dyDescent="0.3">
      <c r="Q337">
        <v>336</v>
      </c>
      <c r="R337" s="4">
        <f t="shared" si="255"/>
        <v>23105.271804789656</v>
      </c>
    </row>
    <row r="338" spans="17:18" x14ac:dyDescent="0.3">
      <c r="Q338">
        <v>337</v>
      </c>
      <c r="R338" s="4">
        <f t="shared" si="255"/>
        <v>23134.114239356029</v>
      </c>
    </row>
    <row r="339" spans="17:18" x14ac:dyDescent="0.3">
      <c r="Q339">
        <v>338</v>
      </c>
      <c r="R339" s="4">
        <f t="shared" si="255"/>
        <v>23162.944935675372</v>
      </c>
    </row>
    <row r="340" spans="17:18" x14ac:dyDescent="0.3">
      <c r="Q340">
        <v>339</v>
      </c>
      <c r="R340" s="4">
        <f t="shared" si="255"/>
        <v>23191.763945802122</v>
      </c>
    </row>
    <row r="341" spans="17:18" x14ac:dyDescent="0.3">
      <c r="Q341">
        <v>340</v>
      </c>
      <c r="R341" s="4">
        <f t="shared" si="255"/>
        <v>23220.571321407137</v>
      </c>
    </row>
    <row r="342" spans="17:18" x14ac:dyDescent="0.3">
      <c r="Q342">
        <v>341</v>
      </c>
      <c r="R342" s="4">
        <f t="shared" si="255"/>
        <v>23249.367113781616</v>
      </c>
    </row>
    <row r="343" spans="17:18" x14ac:dyDescent="0.3">
      <c r="Q343">
        <v>342</v>
      </c>
      <c r="R343" s="4">
        <f t="shared" si="255"/>
        <v>23278.151373840996</v>
      </c>
    </row>
    <row r="344" spans="17:18" x14ac:dyDescent="0.3">
      <c r="Q344">
        <v>343</v>
      </c>
      <c r="R344" s="4">
        <f t="shared" si="255"/>
        <v>23306.924152128791</v>
      </c>
    </row>
    <row r="345" spans="17:18" x14ac:dyDescent="0.3">
      <c r="Q345">
        <v>344</v>
      </c>
      <c r="R345" s="4">
        <f t="shared" si="255"/>
        <v>23335.685498820392</v>
      </c>
    </row>
    <row r="346" spans="17:18" x14ac:dyDescent="0.3">
      <c r="Q346">
        <v>345</v>
      </c>
      <c r="R346" s="4">
        <f t="shared" si="255"/>
        <v>23364.435463726812</v>
      </c>
    </row>
    <row r="347" spans="17:18" x14ac:dyDescent="0.3">
      <c r="Q347">
        <v>346</v>
      </c>
      <c r="R347" s="4">
        <f t="shared" si="255"/>
        <v>23393.174096298364</v>
      </c>
    </row>
    <row r="348" spans="17:18" x14ac:dyDescent="0.3">
      <c r="Q348">
        <v>347</v>
      </c>
      <c r="R348" s="4">
        <f t="shared" si="255"/>
        <v>23421.901445628326</v>
      </c>
    </row>
    <row r="349" spans="17:18" x14ac:dyDescent="0.3">
      <c r="Q349">
        <v>348</v>
      </c>
      <c r="R349" s="4">
        <f t="shared" si="255"/>
        <v>23020.617560456536</v>
      </c>
    </row>
    <row r="350" spans="17:18" x14ac:dyDescent="0.3">
      <c r="Q350">
        <v>349</v>
      </c>
      <c r="R350" s="4">
        <f t="shared" si="255"/>
        <v>23049.322489172919</v>
      </c>
    </row>
    <row r="351" spans="17:18" x14ac:dyDescent="0.3">
      <c r="Q351">
        <v>350</v>
      </c>
      <c r="R351" s="4">
        <f t="shared" si="255"/>
        <v>23078.01627982104</v>
      </c>
    </row>
    <row r="352" spans="17:18" x14ac:dyDescent="0.3">
      <c r="Q352">
        <v>351</v>
      </c>
      <c r="R352" s="4">
        <f t="shared" si="255"/>
        <v>23106.698980101519</v>
      </c>
    </row>
    <row r="353" spans="17:18" x14ac:dyDescent="0.3">
      <c r="Q353">
        <v>352</v>
      </c>
      <c r="R353" s="4">
        <f t="shared" si="255"/>
        <v>23135.370637375483</v>
      </c>
    </row>
    <row r="354" spans="17:18" x14ac:dyDescent="0.3">
      <c r="Q354">
        <v>353</v>
      </c>
      <c r="R354" s="4">
        <f t="shared" si="255"/>
        <v>23164.03129866792</v>
      </c>
    </row>
    <row r="355" spans="17:18" x14ac:dyDescent="0.3">
      <c r="Q355">
        <v>354</v>
      </c>
      <c r="R355" s="4">
        <f t="shared" si="255"/>
        <v>23192.681010671004</v>
      </c>
    </row>
    <row r="356" spans="17:18" x14ac:dyDescent="0.3">
      <c r="Q356">
        <v>355</v>
      </c>
      <c r="R356" s="4">
        <f t="shared" si="255"/>
        <v>23221.319819747408</v>
      </c>
    </row>
    <row r="357" spans="17:18" x14ac:dyDescent="0.3">
      <c r="Q357">
        <v>356</v>
      </c>
      <c r="R357" s="4">
        <f t="shared" si="255"/>
        <v>23249.947771933534</v>
      </c>
    </row>
    <row r="358" spans="17:18" x14ac:dyDescent="0.3">
      <c r="Q358">
        <v>357</v>
      </c>
      <c r="R358" s="4">
        <f t="shared" si="255"/>
        <v>23278.564912942711</v>
      </c>
    </row>
    <row r="359" spans="17:18" x14ac:dyDescent="0.3">
      <c r="Q359">
        <v>358</v>
      </c>
      <c r="R359" s="4">
        <f t="shared" si="255"/>
        <v>23307.171288168378</v>
      </c>
    </row>
    <row r="360" spans="17:18" x14ac:dyDescent="0.3">
      <c r="Q360">
        <v>359</v>
      </c>
      <c r="R360" s="4">
        <f t="shared" si="255"/>
        <v>23335.766942687202</v>
      </c>
    </row>
    <row r="361" spans="17:18" x14ac:dyDescent="0.3">
      <c r="Q361">
        <v>360</v>
      </c>
      <c r="R361" s="4">
        <f t="shared" si="255"/>
        <v>23364.35192126215</v>
      </c>
    </row>
    <row r="362" spans="17:18" x14ac:dyDescent="0.3">
      <c r="Q362">
        <v>361</v>
      </c>
      <c r="R362" s="4">
        <f t="shared" si="255"/>
        <v>23392.926268345567</v>
      </c>
    </row>
    <row r="363" spans="17:18" x14ac:dyDescent="0.3">
      <c r="Q363">
        <v>362</v>
      </c>
      <c r="R363" s="4">
        <f t="shared" si="255"/>
        <v>23421.49002808216</v>
      </c>
    </row>
    <row r="364" spans="17:18" x14ac:dyDescent="0.3">
      <c r="Q364">
        <v>363</v>
      </c>
      <c r="R364" s="4">
        <f t="shared" si="255"/>
        <v>23020.043244311979</v>
      </c>
    </row>
    <row r="365" spans="17:18" x14ac:dyDescent="0.3">
      <c r="Q365">
        <v>364</v>
      </c>
      <c r="R365" s="4">
        <f t="shared" si="255"/>
        <v>23048.585960573349</v>
      </c>
    </row>
    <row r="366" spans="17:18" x14ac:dyDescent="0.3">
      <c r="Q366">
        <v>365</v>
      </c>
      <c r="R366" s="4">
        <f t="shared" si="255"/>
        <v>23077.118220105778</v>
      </c>
    </row>
    <row r="367" spans="17:18" x14ac:dyDescent="0.3">
      <c r="Q367">
        <v>366</v>
      </c>
      <c r="R367" s="4">
        <f t="shared" si="255"/>
        <v>23105.640065852811</v>
      </c>
    </row>
    <row r="368" spans="17:18" x14ac:dyDescent="0.3">
      <c r="Q368">
        <v>367</v>
      </c>
      <c r="R368" s="4">
        <f t="shared" si="255"/>
        <v>23134.151540464864</v>
      </c>
    </row>
    <row r="369" spans="17:18" x14ac:dyDescent="0.3">
      <c r="Q369">
        <v>368</v>
      </c>
      <c r="R369" s="4">
        <f t="shared" si="255"/>
        <v>23162.652686302015</v>
      </c>
    </row>
    <row r="370" spans="17:18" x14ac:dyDescent="0.3">
      <c r="Q370">
        <v>369</v>
      </c>
      <c r="R370" s="4">
        <f t="shared" si="255"/>
        <v>23191.14354543676</v>
      </c>
    </row>
    <row r="371" spans="17:18" x14ac:dyDescent="0.3">
      <c r="Q371">
        <v>370</v>
      </c>
      <c r="R371" s="4">
        <f t="shared" si="255"/>
        <v>23219.624159656752</v>
      </c>
    </row>
    <row r="372" spans="17:18" x14ac:dyDescent="0.3">
      <c r="Q372">
        <v>371</v>
      </c>
      <c r="R372" s="4">
        <f t="shared" si="255"/>
        <v>23248.094570467478</v>
      </c>
    </row>
    <row r="373" spans="17:18" x14ac:dyDescent="0.3">
      <c r="Q373">
        <v>372</v>
      </c>
      <c r="R373" s="4">
        <f t="shared" si="255"/>
        <v>23276.55481909493</v>
      </c>
    </row>
    <row r="374" spans="17:18" x14ac:dyDescent="0.3">
      <c r="Q374">
        <v>373</v>
      </c>
      <c r="R374" s="4">
        <f t="shared" si="255"/>
        <v>23305.004946488225</v>
      </c>
    </row>
    <row r="375" spans="17:18" x14ac:dyDescent="0.3">
      <c r="Q375">
        <v>374</v>
      </c>
      <c r="R375" s="4">
        <f t="shared" si="255"/>
        <v>23333.444993322202</v>
      </c>
    </row>
    <row r="376" spans="17:18" x14ac:dyDescent="0.3">
      <c r="Q376">
        <v>375</v>
      </c>
      <c r="R376" s="4">
        <f t="shared" si="255"/>
        <v>23361.875</v>
      </c>
    </row>
    <row r="377" spans="17:18" x14ac:dyDescent="0.3">
      <c r="Q377">
        <v>376</v>
      </c>
      <c r="R377" s="4">
        <f t="shared" si="255"/>
        <v>23390.295006655575</v>
      </c>
    </row>
    <row r="378" spans="17:18" x14ac:dyDescent="0.3">
      <c r="Q378">
        <v>377</v>
      </c>
      <c r="R378" s="4">
        <f t="shared" si="255"/>
        <v>23418.705053156216</v>
      </c>
    </row>
    <row r="379" spans="17:18" x14ac:dyDescent="0.3">
      <c r="Q379">
        <v>378</v>
      </c>
      <c r="R379" s="4">
        <f t="shared" si="255"/>
        <v>23447.105179105012</v>
      </c>
    </row>
    <row r="380" spans="17:18" x14ac:dyDescent="0.3">
      <c r="Q380">
        <v>379</v>
      </c>
      <c r="R380" s="4">
        <f t="shared" ref="R380:R443" si="256">SUM($D$8*(ROUNDUP($D$7/(3*Q380),0)),(25*(SQRT($D$3*Q380))),$K$1*Q380)</f>
        <v>23045.495423843291</v>
      </c>
    </row>
    <row r="381" spans="17:18" x14ac:dyDescent="0.3">
      <c r="Q381">
        <v>380</v>
      </c>
      <c r="R381" s="4">
        <f t="shared" si="256"/>
        <v>23073.875826453062</v>
      </c>
    </row>
    <row r="382" spans="17:18" x14ac:dyDescent="0.3">
      <c r="Q382">
        <v>381</v>
      </c>
      <c r="R382" s="4">
        <f t="shared" si="256"/>
        <v>23102.246425759367</v>
      </c>
    </row>
    <row r="383" spans="17:18" x14ac:dyDescent="0.3">
      <c r="Q383">
        <v>382</v>
      </c>
      <c r="R383" s="4">
        <f t="shared" si="256"/>
        <v>23130.607260332668</v>
      </c>
    </row>
    <row r="384" spans="17:18" x14ac:dyDescent="0.3">
      <c r="Q384">
        <v>383</v>
      </c>
      <c r="R384" s="4">
        <f t="shared" si="256"/>
        <v>23158.958368491159</v>
      </c>
    </row>
    <row r="385" spans="17:18" x14ac:dyDescent="0.3">
      <c r="Q385">
        <v>384</v>
      </c>
      <c r="R385" s="4">
        <f t="shared" si="256"/>
        <v>23187.299788303084</v>
      </c>
    </row>
    <row r="386" spans="17:18" x14ac:dyDescent="0.3">
      <c r="Q386">
        <v>385</v>
      </c>
      <c r="R386" s="4">
        <f t="shared" si="256"/>
        <v>23215.631557588997</v>
      </c>
    </row>
    <row r="387" spans="17:18" x14ac:dyDescent="0.3">
      <c r="Q387">
        <v>386</v>
      </c>
      <c r="R387" s="4">
        <f t="shared" si="256"/>
        <v>23243.953713924038</v>
      </c>
    </row>
    <row r="388" spans="17:18" x14ac:dyDescent="0.3">
      <c r="Q388">
        <v>387</v>
      </c>
      <c r="R388" s="4">
        <f t="shared" si="256"/>
        <v>23272.266294640132</v>
      </c>
    </row>
    <row r="389" spans="17:18" x14ac:dyDescent="0.3">
      <c r="Q389">
        <v>388</v>
      </c>
      <c r="R389" s="4">
        <f t="shared" si="256"/>
        <v>23300.569336828197</v>
      </c>
    </row>
    <row r="390" spans="17:18" x14ac:dyDescent="0.3">
      <c r="Q390">
        <v>389</v>
      </c>
      <c r="R390" s="4">
        <f t="shared" si="256"/>
        <v>23328.862877340314</v>
      </c>
    </row>
    <row r="391" spans="17:18" x14ac:dyDescent="0.3">
      <c r="Q391">
        <v>390</v>
      </c>
      <c r="R391" s="4">
        <f t="shared" si="256"/>
        <v>23357.146952791882</v>
      </c>
    </row>
    <row r="392" spans="17:18" x14ac:dyDescent="0.3">
      <c r="Q392">
        <v>391</v>
      </c>
      <c r="R392" s="4">
        <f t="shared" si="256"/>
        <v>23385.421599563739</v>
      </c>
    </row>
    <row r="393" spans="17:18" x14ac:dyDescent="0.3">
      <c r="Q393">
        <v>392</v>
      </c>
      <c r="R393" s="4">
        <f t="shared" si="256"/>
        <v>23413.686853804247</v>
      </c>
    </row>
    <row r="394" spans="17:18" x14ac:dyDescent="0.3">
      <c r="Q394">
        <v>393</v>
      </c>
      <c r="R394" s="4">
        <f t="shared" si="256"/>
        <v>23441.942751431379</v>
      </c>
    </row>
    <row r="395" spans="17:18" x14ac:dyDescent="0.3">
      <c r="Q395">
        <v>394</v>
      </c>
      <c r="R395" s="4">
        <f t="shared" si="256"/>
        <v>23470.189328134773</v>
      </c>
    </row>
    <row r="396" spans="17:18" x14ac:dyDescent="0.3">
      <c r="Q396">
        <v>395</v>
      </c>
      <c r="R396" s="4">
        <f t="shared" si="256"/>
        <v>23498.426619377744</v>
      </c>
    </row>
    <row r="397" spans="17:18" x14ac:dyDescent="0.3">
      <c r="Q397">
        <v>396</v>
      </c>
      <c r="R397" s="4">
        <f t="shared" si="256"/>
        <v>23526.654660399312</v>
      </c>
    </row>
    <row r="398" spans="17:18" x14ac:dyDescent="0.3">
      <c r="Q398">
        <v>397</v>
      </c>
      <c r="R398" s="4">
        <f t="shared" si="256"/>
        <v>23124.873486216144</v>
      </c>
    </row>
    <row r="399" spans="17:18" x14ac:dyDescent="0.3">
      <c r="Q399">
        <v>398</v>
      </c>
      <c r="R399" s="4">
        <f t="shared" si="256"/>
        <v>23153.08313162456</v>
      </c>
    </row>
    <row r="400" spans="17:18" x14ac:dyDescent="0.3">
      <c r="Q400">
        <v>399</v>
      </c>
      <c r="R400" s="4">
        <f t="shared" si="256"/>
        <v>23181.283631202434</v>
      </c>
    </row>
    <row r="401" spans="17:18" x14ac:dyDescent="0.3">
      <c r="Q401">
        <v>400</v>
      </c>
      <c r="R401" s="4">
        <f t="shared" si="256"/>
        <v>23209.475019311125</v>
      </c>
    </row>
    <row r="402" spans="17:18" x14ac:dyDescent="0.3">
      <c r="Q402">
        <v>401</v>
      </c>
      <c r="R402" s="4">
        <f t="shared" si="256"/>
        <v>23237.657330097376</v>
      </c>
    </row>
    <row r="403" spans="17:18" x14ac:dyDescent="0.3">
      <c r="Q403">
        <v>402</v>
      </c>
      <c r="R403" s="4">
        <f t="shared" si="256"/>
        <v>23265.830597495151</v>
      </c>
    </row>
    <row r="404" spans="17:18" x14ac:dyDescent="0.3">
      <c r="Q404">
        <v>403</v>
      </c>
      <c r="R404" s="4">
        <f t="shared" si="256"/>
        <v>23293.994855227545</v>
      </c>
    </row>
    <row r="405" spans="17:18" x14ac:dyDescent="0.3">
      <c r="Q405">
        <v>404</v>
      </c>
      <c r="R405" s="4">
        <f t="shared" si="256"/>
        <v>23322.15013680857</v>
      </c>
    </row>
    <row r="406" spans="17:18" x14ac:dyDescent="0.3">
      <c r="Q406">
        <v>405</v>
      </c>
      <c r="R406" s="4">
        <f t="shared" si="256"/>
        <v>23350.296475544961</v>
      </c>
    </row>
    <row r="407" spans="17:18" x14ac:dyDescent="0.3">
      <c r="Q407">
        <v>406</v>
      </c>
      <c r="R407" s="4">
        <f t="shared" si="256"/>
        <v>23378.433904538004</v>
      </c>
    </row>
    <row r="408" spans="17:18" x14ac:dyDescent="0.3">
      <c r="Q408">
        <v>407</v>
      </c>
      <c r="R408" s="4">
        <f t="shared" si="256"/>
        <v>23406.562456685268</v>
      </c>
    </row>
    <row r="409" spans="17:18" x14ac:dyDescent="0.3">
      <c r="Q409">
        <v>408</v>
      </c>
      <c r="R409" s="4">
        <f t="shared" si="256"/>
        <v>23434.682164682381</v>
      </c>
    </row>
    <row r="410" spans="17:18" x14ac:dyDescent="0.3">
      <c r="Q410">
        <v>409</v>
      </c>
      <c r="R410" s="4">
        <f t="shared" si="256"/>
        <v>23462.79306102476</v>
      </c>
    </row>
    <row r="411" spans="17:18" x14ac:dyDescent="0.3">
      <c r="Q411">
        <v>410</v>
      </c>
      <c r="R411" s="4">
        <f t="shared" si="256"/>
        <v>23490.895178009298</v>
      </c>
    </row>
    <row r="412" spans="17:18" x14ac:dyDescent="0.3">
      <c r="Q412">
        <v>411</v>
      </c>
      <c r="R412" s="4">
        <f t="shared" si="256"/>
        <v>23518.98854773608</v>
      </c>
    </row>
    <row r="413" spans="17:18" x14ac:dyDescent="0.3">
      <c r="Q413">
        <v>412</v>
      </c>
      <c r="R413" s="4">
        <f t="shared" si="256"/>
        <v>23547.073202110063</v>
      </c>
    </row>
    <row r="414" spans="17:18" x14ac:dyDescent="0.3">
      <c r="Q414">
        <v>413</v>
      </c>
      <c r="R414" s="4">
        <f t="shared" si="256"/>
        <v>23575.149172842714</v>
      </c>
    </row>
    <row r="415" spans="17:18" x14ac:dyDescent="0.3">
      <c r="Q415">
        <v>414</v>
      </c>
      <c r="R415" s="4">
        <f t="shared" si="256"/>
        <v>23603.216491453662</v>
      </c>
    </row>
    <row r="416" spans="17:18" x14ac:dyDescent="0.3">
      <c r="Q416">
        <v>415</v>
      </c>
      <c r="R416" s="4">
        <f t="shared" si="256"/>
        <v>23631.275189272314</v>
      </c>
    </row>
    <row r="417" spans="17:18" x14ac:dyDescent="0.3">
      <c r="Q417">
        <v>416</v>
      </c>
      <c r="R417" s="4">
        <f t="shared" si="256"/>
        <v>23659.325297439449</v>
      </c>
    </row>
    <row r="418" spans="17:18" x14ac:dyDescent="0.3">
      <c r="Q418">
        <v>417</v>
      </c>
      <c r="R418" s="4">
        <f t="shared" si="256"/>
        <v>23257.36684690883</v>
      </c>
    </row>
    <row r="419" spans="17:18" x14ac:dyDescent="0.3">
      <c r="Q419">
        <v>418</v>
      </c>
      <c r="R419" s="4">
        <f t="shared" si="256"/>
        <v>23285.399868448745</v>
      </c>
    </row>
    <row r="420" spans="17:18" x14ac:dyDescent="0.3">
      <c r="Q420">
        <v>419</v>
      </c>
      <c r="R420" s="4">
        <f t="shared" si="256"/>
        <v>23313.424392643577</v>
      </c>
    </row>
    <row r="421" spans="17:18" x14ac:dyDescent="0.3">
      <c r="Q421">
        <v>420</v>
      </c>
      <c r="R421" s="4">
        <f t="shared" si="256"/>
        <v>23341.44044989533</v>
      </c>
    </row>
    <row r="422" spans="17:18" x14ac:dyDescent="0.3">
      <c r="Q422">
        <v>421</v>
      </c>
      <c r="R422" s="4">
        <f t="shared" si="256"/>
        <v>23369.448070425147</v>
      </c>
    </row>
    <row r="423" spans="17:18" x14ac:dyDescent="0.3">
      <c r="Q423">
        <v>422</v>
      </c>
      <c r="R423" s="4">
        <f t="shared" si="256"/>
        <v>23397.447284274826</v>
      </c>
    </row>
    <row r="424" spans="17:18" x14ac:dyDescent="0.3">
      <c r="Q424">
        <v>423</v>
      </c>
      <c r="R424" s="4">
        <f t="shared" si="256"/>
        <v>23425.438121308289</v>
      </c>
    </row>
    <row r="425" spans="17:18" x14ac:dyDescent="0.3">
      <c r="Q425">
        <v>424</v>
      </c>
      <c r="R425" s="4">
        <f t="shared" si="256"/>
        <v>23453.420611213067</v>
      </c>
    </row>
    <row r="426" spans="17:18" x14ac:dyDescent="0.3">
      <c r="Q426">
        <v>425</v>
      </c>
      <c r="R426" s="4">
        <f t="shared" si="256"/>
        <v>23481.394783501742</v>
      </c>
    </row>
    <row r="427" spans="17:18" x14ac:dyDescent="0.3">
      <c r="Q427">
        <v>426</v>
      </c>
      <c r="R427" s="4">
        <f t="shared" si="256"/>
        <v>23509.360667513403</v>
      </c>
    </row>
    <row r="428" spans="17:18" x14ac:dyDescent="0.3">
      <c r="Q428">
        <v>427</v>
      </c>
      <c r="R428" s="4">
        <f t="shared" si="256"/>
        <v>23537.318292415053</v>
      </c>
    </row>
    <row r="429" spans="17:18" x14ac:dyDescent="0.3">
      <c r="Q429">
        <v>428</v>
      </c>
      <c r="R429" s="4">
        <f t="shared" si="256"/>
        <v>23565.267687203035</v>
      </c>
    </row>
    <row r="430" spans="17:18" x14ac:dyDescent="0.3">
      <c r="Q430">
        <v>429</v>
      </c>
      <c r="R430" s="4">
        <f t="shared" si="256"/>
        <v>23593.208880704424</v>
      </c>
    </row>
    <row r="431" spans="17:18" x14ac:dyDescent="0.3">
      <c r="Q431">
        <v>430</v>
      </c>
      <c r="R431" s="4">
        <f t="shared" si="256"/>
        <v>23621.141901578379</v>
      </c>
    </row>
    <row r="432" spans="17:18" x14ac:dyDescent="0.3">
      <c r="Q432">
        <v>431</v>
      </c>
      <c r="R432" s="4">
        <f t="shared" si="256"/>
        <v>23649.06677831756</v>
      </c>
    </row>
    <row r="433" spans="17:18" x14ac:dyDescent="0.3">
      <c r="Q433">
        <v>432</v>
      </c>
      <c r="R433" s="4">
        <f t="shared" si="256"/>
        <v>23676.983539249435</v>
      </c>
    </row>
    <row r="434" spans="17:18" x14ac:dyDescent="0.3">
      <c r="Q434">
        <v>433</v>
      </c>
      <c r="R434" s="4">
        <f t="shared" si="256"/>
        <v>23704.892212537634</v>
      </c>
    </row>
    <row r="435" spans="17:18" x14ac:dyDescent="0.3">
      <c r="Q435">
        <v>434</v>
      </c>
      <c r="R435" s="4">
        <f t="shared" si="256"/>
        <v>23732.792826183293</v>
      </c>
    </row>
    <row r="436" spans="17:18" x14ac:dyDescent="0.3">
      <c r="Q436">
        <v>435</v>
      </c>
      <c r="R436" s="4">
        <f t="shared" si="256"/>
        <v>23760.685408026315</v>
      </c>
    </row>
    <row r="437" spans="17:18" x14ac:dyDescent="0.3">
      <c r="Q437">
        <v>436</v>
      </c>
      <c r="R437" s="4">
        <f t="shared" si="256"/>
        <v>23788.569985746719</v>
      </c>
    </row>
    <row r="438" spans="17:18" x14ac:dyDescent="0.3">
      <c r="Q438">
        <v>437</v>
      </c>
      <c r="R438" s="4">
        <f t="shared" si="256"/>
        <v>23816.446586865881</v>
      </c>
    </row>
    <row r="439" spans="17:18" x14ac:dyDescent="0.3">
      <c r="Q439">
        <v>438</v>
      </c>
      <c r="R439" s="4">
        <f t="shared" si="256"/>
        <v>23844.315238747833</v>
      </c>
    </row>
    <row r="440" spans="17:18" x14ac:dyDescent="0.3">
      <c r="Q440">
        <v>439</v>
      </c>
      <c r="R440" s="4">
        <f t="shared" si="256"/>
        <v>23442.175968600506</v>
      </c>
    </row>
    <row r="441" spans="17:18" x14ac:dyDescent="0.3">
      <c r="Q441">
        <v>440</v>
      </c>
      <c r="R441" s="4">
        <f t="shared" si="256"/>
        <v>23470.028803476969</v>
      </c>
    </row>
    <row r="442" spans="17:18" x14ac:dyDescent="0.3">
      <c r="Q442">
        <v>441</v>
      </c>
      <c r="R442" s="4">
        <f t="shared" si="256"/>
        <v>23497.873770276681</v>
      </c>
    </row>
    <row r="443" spans="17:18" x14ac:dyDescent="0.3">
      <c r="Q443">
        <v>442</v>
      </c>
      <c r="R443" s="4">
        <f t="shared" si="256"/>
        <v>23525.710895746684</v>
      </c>
    </row>
    <row r="444" spans="17:18" x14ac:dyDescent="0.3">
      <c r="Q444">
        <v>443</v>
      </c>
      <c r="R444" s="4">
        <f t="shared" ref="R444:R500" si="257">SUM($D$8*(ROUNDUP($D$7/(3*Q444),0)),(25*(SQRT($D$3*Q444))),$K$1*Q444)</f>
        <v>23553.540206482823</v>
      </c>
    </row>
    <row r="445" spans="17:18" x14ac:dyDescent="0.3">
      <c r="Q445">
        <v>444</v>
      </c>
      <c r="R445" s="4">
        <f t="shared" si="257"/>
        <v>23581.361728930948</v>
      </c>
    </row>
    <row r="446" spans="17:18" x14ac:dyDescent="0.3">
      <c r="Q446">
        <v>445</v>
      </c>
      <c r="R446" s="4">
        <f t="shared" si="257"/>
        <v>23609.175489388072</v>
      </c>
    </row>
    <row r="447" spans="17:18" x14ac:dyDescent="0.3">
      <c r="Q447">
        <v>446</v>
      </c>
      <c r="R447" s="4">
        <f t="shared" si="257"/>
        <v>23636.981514003557</v>
      </c>
    </row>
    <row r="448" spans="17:18" x14ac:dyDescent="0.3">
      <c r="Q448">
        <v>447</v>
      </c>
      <c r="R448" s="4">
        <f t="shared" si="257"/>
        <v>23664.77982878028</v>
      </c>
    </row>
    <row r="449" spans="17:18" x14ac:dyDescent="0.3">
      <c r="Q449">
        <v>448</v>
      </c>
      <c r="R449" s="4">
        <f t="shared" si="257"/>
        <v>23692.570459575756</v>
      </c>
    </row>
    <row r="450" spans="17:18" x14ac:dyDescent="0.3">
      <c r="Q450">
        <v>449</v>
      </c>
      <c r="R450" s="4">
        <f t="shared" si="257"/>
        <v>23720.3534321033</v>
      </c>
    </row>
    <row r="451" spans="17:18" x14ac:dyDescent="0.3">
      <c r="Q451">
        <v>450</v>
      </c>
      <c r="R451" s="4">
        <f t="shared" si="257"/>
        <v>23748.128771933119</v>
      </c>
    </row>
    <row r="452" spans="17:18" x14ac:dyDescent="0.3">
      <c r="Q452">
        <v>451</v>
      </c>
      <c r="R452" s="4">
        <f t="shared" si="257"/>
        <v>23775.896504493459</v>
      </c>
    </row>
    <row r="453" spans="17:18" x14ac:dyDescent="0.3">
      <c r="Q453">
        <v>452</v>
      </c>
      <c r="R453" s="4">
        <f t="shared" si="257"/>
        <v>23803.656655071671</v>
      </c>
    </row>
    <row r="454" spans="17:18" x14ac:dyDescent="0.3">
      <c r="Q454">
        <v>453</v>
      </c>
      <c r="R454" s="4">
        <f t="shared" si="257"/>
        <v>23831.40924881534</v>
      </c>
    </row>
    <row r="455" spans="17:18" x14ac:dyDescent="0.3">
      <c r="Q455">
        <v>454</v>
      </c>
      <c r="R455" s="4">
        <f t="shared" si="257"/>
        <v>23859.154310733327</v>
      </c>
    </row>
    <row r="456" spans="17:18" x14ac:dyDescent="0.3">
      <c r="Q456">
        <v>455</v>
      </c>
      <c r="R456" s="4">
        <f t="shared" si="257"/>
        <v>23886.891865696864</v>
      </c>
    </row>
    <row r="457" spans="17:18" x14ac:dyDescent="0.3">
      <c r="Q457">
        <v>456</v>
      </c>
      <c r="R457" s="4">
        <f t="shared" si="257"/>
        <v>23914.621938440599</v>
      </c>
    </row>
    <row r="458" spans="17:18" x14ac:dyDescent="0.3">
      <c r="Q458">
        <v>457</v>
      </c>
      <c r="R458" s="4">
        <f t="shared" si="257"/>
        <v>23942.344553563649</v>
      </c>
    </row>
    <row r="459" spans="17:18" x14ac:dyDescent="0.3">
      <c r="Q459">
        <v>458</v>
      </c>
      <c r="R459" s="4">
        <f t="shared" si="257"/>
        <v>23970.059735530631</v>
      </c>
    </row>
    <row r="460" spans="17:18" x14ac:dyDescent="0.3">
      <c r="Q460">
        <v>459</v>
      </c>
      <c r="R460" s="4">
        <f t="shared" si="257"/>
        <v>23997.767508672699</v>
      </c>
    </row>
    <row r="461" spans="17:18" x14ac:dyDescent="0.3">
      <c r="Q461">
        <v>460</v>
      </c>
      <c r="R461" s="4">
        <f t="shared" si="257"/>
        <v>24025.467897188555</v>
      </c>
    </row>
    <row r="462" spans="17:18" x14ac:dyDescent="0.3">
      <c r="Q462">
        <v>461</v>
      </c>
      <c r="R462" s="4">
        <f t="shared" si="257"/>
        <v>24053.160925145461</v>
      </c>
    </row>
    <row r="463" spans="17:18" x14ac:dyDescent="0.3">
      <c r="Q463">
        <v>462</v>
      </c>
      <c r="R463" s="4">
        <f t="shared" si="257"/>
        <v>24080.846616480223</v>
      </c>
    </row>
    <row r="464" spans="17:18" x14ac:dyDescent="0.3">
      <c r="Q464">
        <v>463</v>
      </c>
      <c r="R464" s="4">
        <f t="shared" si="257"/>
        <v>23678.524995000196</v>
      </c>
    </row>
    <row r="465" spans="17:18" x14ac:dyDescent="0.3">
      <c r="Q465">
        <v>464</v>
      </c>
      <c r="R465" s="4">
        <f t="shared" si="257"/>
        <v>23706.196084384264</v>
      </c>
    </row>
    <row r="466" spans="17:18" x14ac:dyDescent="0.3">
      <c r="Q466">
        <v>465</v>
      </c>
      <c r="R466" s="4">
        <f t="shared" si="257"/>
        <v>23733.859908183775</v>
      </c>
    </row>
    <row r="467" spans="17:18" x14ac:dyDescent="0.3">
      <c r="Q467">
        <v>466</v>
      </c>
      <c r="R467" s="4">
        <f t="shared" si="257"/>
        <v>23761.516489823545</v>
      </c>
    </row>
    <row r="468" spans="17:18" x14ac:dyDescent="0.3">
      <c r="Q468">
        <v>467</v>
      </c>
      <c r="R468" s="4">
        <f t="shared" si="257"/>
        <v>23789.165852602779</v>
      </c>
    </row>
    <row r="469" spans="17:18" x14ac:dyDescent="0.3">
      <c r="Q469">
        <v>468</v>
      </c>
      <c r="R469" s="4">
        <f t="shared" si="257"/>
        <v>23816.808019696022</v>
      </c>
    </row>
    <row r="470" spans="17:18" x14ac:dyDescent="0.3">
      <c r="Q470">
        <v>469</v>
      </c>
      <c r="R470" s="4">
        <f t="shared" si="257"/>
        <v>23844.443014154094</v>
      </c>
    </row>
    <row r="471" spans="17:18" x14ac:dyDescent="0.3">
      <c r="Q471">
        <v>470</v>
      </c>
      <c r="R471" s="4">
        <f t="shared" si="257"/>
        <v>23872.070858905001</v>
      </c>
    </row>
    <row r="472" spans="17:18" x14ac:dyDescent="0.3">
      <c r="Q472">
        <v>471</v>
      </c>
      <c r="R472" s="4">
        <f t="shared" si="257"/>
        <v>23899.691576754856</v>
      </c>
    </row>
    <row r="473" spans="17:18" x14ac:dyDescent="0.3">
      <c r="Q473">
        <v>472</v>
      </c>
      <c r="R473" s="4">
        <f t="shared" si="257"/>
        <v>23927.30519038879</v>
      </c>
    </row>
    <row r="474" spans="17:18" x14ac:dyDescent="0.3">
      <c r="Q474">
        <v>473</v>
      </c>
      <c r="R474" s="4">
        <f t="shared" si="257"/>
        <v>23954.911722371835</v>
      </c>
    </row>
    <row r="475" spans="17:18" x14ac:dyDescent="0.3">
      <c r="Q475">
        <v>474</v>
      </c>
      <c r="R475" s="4">
        <f t="shared" si="257"/>
        <v>23982.51119514984</v>
      </c>
    </row>
    <row r="476" spans="17:18" x14ac:dyDescent="0.3">
      <c r="Q476">
        <v>475</v>
      </c>
      <c r="R476" s="4">
        <f t="shared" si="257"/>
        <v>24010.1036310503</v>
      </c>
    </row>
    <row r="477" spans="17:18" x14ac:dyDescent="0.3">
      <c r="Q477">
        <v>476</v>
      </c>
      <c r="R477" s="4">
        <f t="shared" si="257"/>
        <v>24037.689052283284</v>
      </c>
    </row>
    <row r="478" spans="17:18" x14ac:dyDescent="0.3">
      <c r="Q478">
        <v>477</v>
      </c>
      <c r="R478" s="4">
        <f t="shared" si="257"/>
        <v>24065.267480942261</v>
      </c>
    </row>
    <row r="479" spans="17:18" x14ac:dyDescent="0.3">
      <c r="Q479">
        <v>478</v>
      </c>
      <c r="R479" s="4">
        <f t="shared" si="257"/>
        <v>24092.838939004963</v>
      </c>
    </row>
    <row r="480" spans="17:18" x14ac:dyDescent="0.3">
      <c r="Q480">
        <v>479</v>
      </c>
      <c r="R480" s="4">
        <f t="shared" si="257"/>
        <v>24120.403448334255</v>
      </c>
    </row>
    <row r="481" spans="17:18" x14ac:dyDescent="0.3">
      <c r="Q481">
        <v>480</v>
      </c>
      <c r="R481" s="4">
        <f t="shared" si="257"/>
        <v>24147.961030678929</v>
      </c>
    </row>
    <row r="482" spans="17:18" x14ac:dyDescent="0.3">
      <c r="Q482">
        <v>481</v>
      </c>
      <c r="R482" s="4">
        <f t="shared" si="257"/>
        <v>24175.511707674581</v>
      </c>
    </row>
    <row r="483" spans="17:18" x14ac:dyDescent="0.3">
      <c r="Q483">
        <v>482</v>
      </c>
      <c r="R483" s="4">
        <f t="shared" si="257"/>
        <v>24203.055500844392</v>
      </c>
    </row>
    <row r="484" spans="17:18" x14ac:dyDescent="0.3">
      <c r="Q484">
        <v>483</v>
      </c>
      <c r="R484" s="4">
        <f t="shared" si="257"/>
        <v>24230.592431599998</v>
      </c>
    </row>
    <row r="485" spans="17:18" x14ac:dyDescent="0.3">
      <c r="Q485">
        <v>484</v>
      </c>
      <c r="R485" s="4">
        <f t="shared" si="257"/>
        <v>24258.122521242236</v>
      </c>
    </row>
    <row r="486" spans="17:18" x14ac:dyDescent="0.3">
      <c r="Q486">
        <v>485</v>
      </c>
      <c r="R486" s="4">
        <f t="shared" si="257"/>
        <v>24285.645790961993</v>
      </c>
    </row>
    <row r="487" spans="17:18" x14ac:dyDescent="0.3">
      <c r="Q487">
        <v>486</v>
      </c>
      <c r="R487" s="4">
        <f t="shared" si="257"/>
        <v>24313.162261840967</v>
      </c>
    </row>
    <row r="488" spans="17:18" x14ac:dyDescent="0.3">
      <c r="Q488">
        <v>487</v>
      </c>
      <c r="R488" s="4">
        <f t="shared" si="257"/>
        <v>24340.671954852478</v>
      </c>
    </row>
    <row r="489" spans="17:18" x14ac:dyDescent="0.3">
      <c r="Q489">
        <v>488</v>
      </c>
      <c r="R489" s="4">
        <f t="shared" si="257"/>
        <v>24368.174890862232</v>
      </c>
    </row>
    <row r="490" spans="17:18" x14ac:dyDescent="0.3">
      <c r="Q490">
        <v>489</v>
      </c>
      <c r="R490" s="4">
        <f t="shared" si="257"/>
        <v>24395.67109062909</v>
      </c>
    </row>
    <row r="491" spans="17:18" x14ac:dyDescent="0.3">
      <c r="Q491">
        <v>490</v>
      </c>
      <c r="R491" s="4">
        <f t="shared" si="257"/>
        <v>24423.160574805843</v>
      </c>
    </row>
    <row r="492" spans="17:18" x14ac:dyDescent="0.3">
      <c r="Q492">
        <v>491</v>
      </c>
      <c r="R492" s="4">
        <f t="shared" si="257"/>
        <v>24020.643363939966</v>
      </c>
    </row>
    <row r="493" spans="17:18" x14ac:dyDescent="0.3">
      <c r="Q493">
        <v>492</v>
      </c>
      <c r="R493" s="4">
        <f t="shared" si="257"/>
        <v>24048.119478474357</v>
      </c>
    </row>
    <row r="494" spans="17:18" x14ac:dyDescent="0.3">
      <c r="Q494">
        <v>493</v>
      </c>
      <c r="R494" s="4">
        <f t="shared" si="257"/>
        <v>24075.588938748107</v>
      </c>
    </row>
    <row r="495" spans="17:18" x14ac:dyDescent="0.3">
      <c r="Q495">
        <v>494</v>
      </c>
      <c r="R495" s="4">
        <f t="shared" si="257"/>
        <v>24103.051764997203</v>
      </c>
    </row>
    <row r="496" spans="17:18" x14ac:dyDescent="0.3">
      <c r="Q496">
        <v>495</v>
      </c>
      <c r="R496" s="4">
        <f t="shared" si="257"/>
        <v>24130.507977355282</v>
      </c>
    </row>
    <row r="497" spans="17:18" x14ac:dyDescent="0.3">
      <c r="Q497">
        <v>496</v>
      </c>
      <c r="R497" s="4">
        <f t="shared" si="257"/>
        <v>24157.95759585435</v>
      </c>
    </row>
    <row r="498" spans="17:18" x14ac:dyDescent="0.3">
      <c r="Q498">
        <v>497</v>
      </c>
      <c r="R498" s="4">
        <f t="shared" si="257"/>
        <v>24185.400640425483</v>
      </c>
    </row>
    <row r="499" spans="17:18" x14ac:dyDescent="0.3">
      <c r="Q499">
        <v>498</v>
      </c>
      <c r="R499" s="4">
        <f t="shared" si="257"/>
        <v>24212.83713089957</v>
      </c>
    </row>
    <row r="500" spans="17:18" x14ac:dyDescent="0.3">
      <c r="Q500">
        <v>499</v>
      </c>
      <c r="R500" s="4">
        <f t="shared" si="257"/>
        <v>24240.267087007982</v>
      </c>
    </row>
    <row r="1048550" spans="16381:16381" x14ac:dyDescent="0.3">
      <c r="XFA1048550">
        <f>solver_pre</f>
        <v>0.1</v>
      </c>
    </row>
    <row r="1048551" spans="16381:16381" x14ac:dyDescent="0.3">
      <c r="XFA1048551">
        <f>solver_scl</f>
        <v>2</v>
      </c>
    </row>
    <row r="1048552" spans="16381:16381" x14ac:dyDescent="0.3">
      <c r="XFA1048552">
        <f>solver_rlx</f>
        <v>2</v>
      </c>
    </row>
    <row r="1048553" spans="16381:16381" x14ac:dyDescent="0.3">
      <c r="XFA1048553">
        <f>solver_tol</f>
        <v>0.01</v>
      </c>
    </row>
    <row r="1048554" spans="16381:16381" x14ac:dyDescent="0.3">
      <c r="XFA1048554">
        <f>solver_cvg</f>
        <v>1E-4</v>
      </c>
    </row>
    <row r="1048555" spans="16381:16381" x14ac:dyDescent="0.3">
      <c r="XFA1048555" t="e">
        <f>AREAS(solver_adj1)</f>
        <v>#NAME?</v>
      </c>
    </row>
    <row r="1048556" spans="16381:16381" x14ac:dyDescent="0.3">
      <c r="XFA1048556">
        <f>solver_ssz</f>
        <v>0</v>
      </c>
    </row>
    <row r="1048557" spans="16381:16381" x14ac:dyDescent="0.3">
      <c r="XFA1048557">
        <f>solver_rsd</f>
        <v>0</v>
      </c>
    </row>
    <row r="1048558" spans="16381:16381" x14ac:dyDescent="0.3">
      <c r="XFA1048558">
        <f>solver_mrt</f>
        <v>7.4999999999999997E-2</v>
      </c>
    </row>
    <row r="1048559" spans="16381:16381" x14ac:dyDescent="0.3">
      <c r="XFA1048559">
        <f>solver_mni</f>
        <v>30</v>
      </c>
    </row>
    <row r="1048560" spans="16381:16381" x14ac:dyDescent="0.3">
      <c r="XFA1048560">
        <f>solver_rbv</f>
        <v>2</v>
      </c>
    </row>
    <row r="1048561" spans="16381:16381" x14ac:dyDescent="0.3">
      <c r="XFA1048561">
        <f>solver_neg</f>
        <v>1</v>
      </c>
    </row>
    <row r="1048562" spans="16381:16381" x14ac:dyDescent="0.3">
      <c r="XFA1048562" t="e">
        <f>solver_ntr</f>
        <v>#NAME?</v>
      </c>
    </row>
    <row r="1048563" spans="16381:16381" x14ac:dyDescent="0.3">
      <c r="XFA1048563" t="e">
        <f>solver_acc</f>
        <v>#NAME?</v>
      </c>
    </row>
    <row r="1048564" spans="16381:16381" x14ac:dyDescent="0.3">
      <c r="XFA1048564" t="e">
        <f>solver_res</f>
        <v>#NAME?</v>
      </c>
    </row>
    <row r="1048565" spans="16381:16381" x14ac:dyDescent="0.3">
      <c r="XFA1048565" t="e">
        <f>solver_ars</f>
        <v>#NAME?</v>
      </c>
    </row>
    <row r="1048566" spans="16381:16381" x14ac:dyDescent="0.3">
      <c r="XFA1048566" t="e">
        <f>solver_sta</f>
        <v>#NAME?</v>
      </c>
    </row>
    <row r="1048567" spans="16381:16381" x14ac:dyDescent="0.3">
      <c r="XFA1048567" t="e">
        <f>solver_met</f>
        <v>#NAME?</v>
      </c>
    </row>
    <row r="1048568" spans="16381:16381" x14ac:dyDescent="0.3">
      <c r="XFA1048568" t="e">
        <f>solver_soc</f>
        <v>#NAME?</v>
      </c>
    </row>
    <row r="1048569" spans="16381:16381" x14ac:dyDescent="0.3">
      <c r="XFA1048569" t="e">
        <f>solver_lpt</f>
        <v>#NAME?</v>
      </c>
    </row>
    <row r="1048570" spans="16381:16381" x14ac:dyDescent="0.3">
      <c r="XFA1048570" t="e">
        <f>solver_lpp</f>
        <v>#NAME?</v>
      </c>
    </row>
    <row r="1048571" spans="16381:16381" x14ac:dyDescent="0.3">
      <c r="XFA1048571" t="e">
        <f>solver_gap</f>
        <v>#NAME?</v>
      </c>
    </row>
    <row r="1048572" spans="16381:16381" x14ac:dyDescent="0.3">
      <c r="XFA1048572" t="e">
        <f>solver_ips</f>
        <v>#NAME?</v>
      </c>
    </row>
    <row r="1048573" spans="16381:16381" x14ac:dyDescent="0.3">
      <c r="XFA1048573" t="e">
        <f>solver_fea</f>
        <v>#NAME?</v>
      </c>
    </row>
    <row r="1048574" spans="16381:16381" x14ac:dyDescent="0.3">
      <c r="XFA1048574" t="e">
        <f>solver_ipi</f>
        <v>#NAME?</v>
      </c>
    </row>
    <row r="1048575" spans="16381:16381" x14ac:dyDescent="0.3">
      <c r="XFA1048575" t="e">
        <f>solver_ipd</f>
        <v>#NAME?</v>
      </c>
    </row>
  </sheetData>
  <mergeCells count="1">
    <mergeCell ref="B30:K30"/>
  </mergeCells>
  <conditionalFormatting sqref="C32:K47">
    <cfRule type="cellIs" dxfId="1" priority="1" operator="lessThan">
      <formula>$K$10</formula>
    </cfRule>
    <cfRule type="cellIs" dxfId="0" priority="2" operator="greaterThan">
      <formula>$K$10</formula>
    </cfRule>
  </conditionalFormatting>
  <pageMargins left="0.7" right="0.7" top="0.75" bottom="0.75" header="0.3" footer="0.3"/>
  <pageSetup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56E8B746-879F-44A8-B7E7-30E595058AD3}">
          <xm:f>'Part 1'!1:1048576</xm:f>
        </x15:webExtension>
        <x15:webExtension appRef="{7B9AA5D0-679C-497F-9914-9CA73599CEC4}">
          <xm:f>'Part 1'!XFA1048550:XFD1048575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DFE8-C69D-43EA-979B-D5507F66536E}">
  <dimension ref="A1:Z18"/>
  <sheetViews>
    <sheetView workbookViewId="0">
      <selection activeCell="A20" sqref="A20"/>
    </sheetView>
  </sheetViews>
  <sheetFormatPr defaultRowHeight="14.4" x14ac:dyDescent="0.3"/>
  <cols>
    <col min="1" max="1" width="11.109375" bestFit="1" customWidth="1"/>
  </cols>
  <sheetData>
    <row r="1" spans="1:26" x14ac:dyDescent="0.3">
      <c r="A1" t="s">
        <v>69</v>
      </c>
      <c r="M1" t="s">
        <v>66</v>
      </c>
      <c r="Q1" t="s">
        <v>67</v>
      </c>
      <c r="Z1" t="s">
        <v>68</v>
      </c>
    </row>
    <row r="2" spans="1:26" x14ac:dyDescent="0.3">
      <c r="A2" s="8"/>
      <c r="B2">
        <v>110</v>
      </c>
      <c r="C2">
        <v>115</v>
      </c>
      <c r="D2">
        <v>120</v>
      </c>
      <c r="E2">
        <v>125</v>
      </c>
      <c r="F2">
        <v>130</v>
      </c>
      <c r="G2">
        <v>135</v>
      </c>
      <c r="H2">
        <v>140</v>
      </c>
      <c r="I2">
        <v>145</v>
      </c>
      <c r="J2">
        <v>150</v>
      </c>
    </row>
    <row r="3" spans="1:26" x14ac:dyDescent="0.3">
      <c r="A3">
        <v>350</v>
      </c>
    </row>
    <row r="4" spans="1:26" x14ac:dyDescent="0.3">
      <c r="A4">
        <v>360</v>
      </c>
    </row>
    <row r="5" spans="1:26" x14ac:dyDescent="0.3">
      <c r="A5">
        <v>370</v>
      </c>
    </row>
    <row r="6" spans="1:26" x14ac:dyDescent="0.3">
      <c r="A6">
        <v>380</v>
      </c>
    </row>
    <row r="7" spans="1:26" x14ac:dyDescent="0.3">
      <c r="A7">
        <v>390</v>
      </c>
    </row>
    <row r="8" spans="1:26" x14ac:dyDescent="0.3">
      <c r="A8">
        <v>400</v>
      </c>
    </row>
    <row r="9" spans="1:26" x14ac:dyDescent="0.3">
      <c r="A9">
        <v>410</v>
      </c>
    </row>
    <row r="10" spans="1:26" x14ac:dyDescent="0.3">
      <c r="A10">
        <v>420</v>
      </c>
    </row>
    <row r="11" spans="1:26" x14ac:dyDescent="0.3">
      <c r="A11">
        <v>430</v>
      </c>
    </row>
    <row r="12" spans="1:26" x14ac:dyDescent="0.3">
      <c r="A12">
        <v>440</v>
      </c>
    </row>
    <row r="13" spans="1:26" x14ac:dyDescent="0.3">
      <c r="A13">
        <v>450</v>
      </c>
    </row>
    <row r="14" spans="1:26" x14ac:dyDescent="0.3">
      <c r="A14">
        <v>460</v>
      </c>
    </row>
    <row r="15" spans="1:26" x14ac:dyDescent="0.3">
      <c r="A15">
        <v>470</v>
      </c>
    </row>
    <row r="16" spans="1:26" x14ac:dyDescent="0.3">
      <c r="A16">
        <v>480</v>
      </c>
    </row>
    <row r="17" spans="1:1" x14ac:dyDescent="0.3">
      <c r="A17">
        <v>490</v>
      </c>
    </row>
    <row r="18" spans="1:1" x14ac:dyDescent="0.3">
      <c r="A1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2way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DiSessa</dc:creator>
  <cp:lastModifiedBy>John DiSessa</cp:lastModifiedBy>
  <dcterms:created xsi:type="dcterms:W3CDTF">2022-03-15T22:25:26Z</dcterms:created>
  <dcterms:modified xsi:type="dcterms:W3CDTF">2022-03-22T04:32:39Z</dcterms:modified>
</cp:coreProperties>
</file>