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<sst xmlns="http://schemas.openxmlformats.org/spreadsheetml/2006/main" count="33" uniqueCount="32">
  <si>
    <t xml:space="preserve">numid</t>
  </si>
  <si>
    <t xml:space="preserve">variant</t>
  </si>
  <si>
    <t xml:space="preserve">livery</t>
  </si>
  <si>
    <t xml:space="preserve">name</t>
  </si>
  <si>
    <t xml:space="preserve">intyear</t>
  </si>
  <si>
    <t xml:space="preserve">vehlife</t>
  </si>
  <si>
    <t xml:space="preserve">modellife</t>
  </si>
  <si>
    <t xml:space="preserve">earlyretire</t>
  </si>
  <si>
    <t xml:space="preserve">reldec</t>
  </si>
  <si>
    <t xml:space="preserve">length</t>
  </si>
  <si>
    <t xml:space="preserve">width</t>
  </si>
  <si>
    <t xml:space="preserve">height</t>
  </si>
  <si>
    <t xml:space="preserve">lenvox</t>
  </si>
  <si>
    <t xml:space="preserve">widvox</t>
  </si>
  <si>
    <t xml:space="preserve">heivox</t>
  </si>
  <si>
    <t xml:space="preserve">speed</t>
  </si>
  <si>
    <t xml:space="preserve">power</t>
  </si>
  <si>
    <t xml:space="preserve">weight</t>
  </si>
  <si>
    <t xml:space="preserve">tecoef</t>
  </si>
  <si>
    <t xml:space="preserve">te</t>
  </si>
  <si>
    <t xml:space="preserve">capacity</t>
  </si>
  <si>
    <t xml:space="preserve">loadspeed</t>
  </si>
  <si>
    <t xml:space="preserve">cargodecay</t>
  </si>
  <si>
    <t xml:space="preserve">purcost</t>
  </si>
  <si>
    <t xml:space="preserve">estpur</t>
  </si>
  <si>
    <t xml:space="preserve">runcost</t>
  </si>
  <si>
    <t xml:space="preserve">estrun</t>
  </si>
  <si>
    <t xml:space="preserve">coder</t>
  </si>
  <si>
    <t xml:space="preserve">artist</t>
  </si>
  <si>
    <t xml:space="preserve">lck6820hg</t>
  </si>
  <si>
    <t xml:space="preserve">inf</t>
  </si>
  <si>
    <t xml:space="preserve">jf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</si>
</sst>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Microsoft YaHe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Noto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2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H2" activeCellId="0" sqref="H2"/>
    </sheetView>
  </sheetViews>
  <sheetFormatPr defaultColWidth="10.94140625" defaultRowHeight="12.8" zeroHeight="false" outlineLevelRow="0" outlineLevelCol="0"/>
  <cols>
    <col collapsed="false" customWidth="true" hidden="false" outlineLevel="0" max="1" min="1" style="1" width="5.96"/>
    <col collapsed="false" customWidth="true" hidden="false" outlineLevel="0" max="2" min="2" style="1" width="6.54"/>
    <col collapsed="false" customWidth="true" hidden="false" outlineLevel="0" max="3" min="3" style="1" width="5.4"/>
    <col collapsed="false" customWidth="true" hidden="false" outlineLevel="0" max="4" min="4" style="1" width="10.16"/>
    <col collapsed="false" customWidth="true" hidden="false" outlineLevel="0" max="5" min="5" style="1" width="6.54"/>
    <col collapsed="false" customWidth="true" hidden="false" outlineLevel="0" max="6" min="6" style="1" width="6.35"/>
    <col collapsed="false" customWidth="true" hidden="false" outlineLevel="0" max="7" min="7" style="1" width="8.19"/>
    <col collapsed="false" customWidth="true" hidden="false" outlineLevel="0" max="8" min="8" style="1" width="9.01"/>
    <col collapsed="false" customWidth="true" hidden="false" outlineLevel="0" max="16" min="9" style="1" width="6.03"/>
    <col collapsed="false" customWidth="true" hidden="false" outlineLevel="0" max="17" min="17" style="1" width="5.96"/>
    <col collapsed="false" customWidth="true" hidden="false" outlineLevel="0" max="18" min="18" style="1" width="6.29"/>
    <col collapsed="false" customWidth="true" hidden="false" outlineLevel="0" max="19" min="19" style="1" width="6.1"/>
    <col collapsed="false" customWidth="true" hidden="false" outlineLevel="0" max="20" min="20" style="1" width="2.81"/>
    <col collapsed="false" customWidth="true" hidden="false" outlineLevel="0" max="21" min="21" style="1" width="7.74"/>
    <col collapsed="false" customWidth="true" hidden="false" outlineLevel="0" max="22" min="22" style="1" width="9.25"/>
    <col collapsed="false" customWidth="true" hidden="false" outlineLevel="0" max="23" min="23" style="1" width="10.28"/>
    <col collapsed="false" customWidth="true" hidden="false" outlineLevel="0" max="24" min="24" style="1" width="7.05"/>
    <col collapsed="false" customWidth="true" hidden="false" outlineLevel="0" max="25" min="25" style="1" width="6.16"/>
    <col collapsed="false" customWidth="true" hidden="false" outlineLevel="0" max="26" min="26" style="1" width="7.05"/>
    <col collapsed="false" customWidth="true" hidden="false" outlineLevel="0" max="27" min="27" style="1" width="6.16"/>
    <col collapsed="false" customWidth="true" hidden="false" outlineLevel="0" max="28" min="28" style="1" width="5.65"/>
    <col collapsed="false" customWidth="true" hidden="false" outlineLevel="0" max="29" min="29" style="1" width="5.16"/>
    <col collapsed="false" customWidth="false" hidden="false" outlineLevel="0" max="16384" min="30" style="1" width="10.9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customFormat="false" ht="12.8" hidden="false" customHeight="false" outlineLevel="0" collapsed="false">
      <c r="A2" s="1" t="n">
        <v>512</v>
      </c>
      <c r="B2" s="1" t="n">
        <v>512</v>
      </c>
      <c r="D2" s="2" t="s">
        <v>29</v>
      </c>
      <c r="E2" s="1" t="n">
        <v>2013</v>
      </c>
      <c r="F2" s="1" t="n">
        <v>20</v>
      </c>
      <c r="G2" s="3" t="s">
        <v>30</v>
      </c>
      <c r="I2" s="1" t="n">
        <v>15</v>
      </c>
      <c r="J2" s="1" t="n">
        <v>8190</v>
      </c>
      <c r="K2" s="1" t="n">
        <v>2380</v>
      </c>
      <c r="L2" s="1" t="n">
        <v>3280</v>
      </c>
      <c r="M2" s="1" t="n">
        <v>82</v>
      </c>
      <c r="N2" s="1" t="n">
        <v>24</v>
      </c>
      <c r="O2" s="1" t="n">
        <v>33</v>
      </c>
      <c r="P2" s="1" t="n">
        <v>70</v>
      </c>
      <c r="Q2" s="1" t="n">
        <v>132</v>
      </c>
      <c r="R2" s="1" t="n">
        <v>7.5</v>
      </c>
      <c r="S2" s="1" t="n">
        <v>0.3</v>
      </c>
      <c r="T2" s="1" t="n">
        <f aca="false">R2*S2*9.8</f>
        <v>22.05</v>
      </c>
      <c r="U2" s="1" t="n">
        <v>58</v>
      </c>
      <c r="V2" s="1" t="n">
        <v>12</v>
      </c>
      <c r="W2" s="1" t="n">
        <v>138</v>
      </c>
      <c r="X2" s="1" t="n">
        <f aca="false">MAX(1, ROUND(R2+S2*10+P2/2+Q2/5+I2-20, 0))</f>
        <v>67</v>
      </c>
      <c r="Y2" s="1" t="n">
        <f aca="false">ROUND(14000*X2/256, 0)</f>
        <v>3664</v>
      </c>
      <c r="Z2" s="1" t="n">
        <f aca="false">MAX(1, ROUND(P2+Q2/2+SQRT(U2/185*W2), 0))</f>
        <v>143</v>
      </c>
      <c r="AA2" s="1" t="n">
        <f aca="false">ROUND(1600*Z2/256, 0)</f>
        <v>894</v>
      </c>
      <c r="AB2" s="3" t="s">
        <v>31</v>
      </c>
      <c r="AC2" s="3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Roman,obyčejné"&amp;12&amp;A</oddHeader>
    <oddFooter>&amp;C&amp;"Times New Roman,obyčejné"&amp;12页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2024-04-19T15:56:00Z</dcterms:created>
  <dc:creator/>
  <dc:description/>
  <dc:language>zh-CN</dc:language>
  <cp:lastModifiedBy/>
  <dcterms:modified xsi:type="dcterms:W3CDTF">2024-05-03T14:36:20Z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