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GitHub\china-set-buses\docs\"/>
    </mc:Choice>
  </mc:AlternateContent>
  <xr:revisionPtr revIDLastSave="0" documentId="13_ncr:1_{99DAB384-346C-419C-A44B-22929C659C73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工作表1" sheetId="1" r:id="rId1"/>
    <sheet name="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0" i="2" l="1"/>
  <c r="B18" i="2"/>
  <c r="B17" i="2"/>
  <c r="Z2" i="1"/>
  <c r="AA2" i="1" s="1"/>
  <c r="X2" i="1"/>
  <c r="Y2" i="1" s="1"/>
  <c r="T2" i="1"/>
</calcChain>
</file>

<file path=xl/sharedStrings.xml><?xml version="1.0" encoding="utf-8"?>
<sst xmlns="http://schemas.openxmlformats.org/spreadsheetml/2006/main" count="55" uniqueCount="54">
  <si>
    <t>numid</t>
  </si>
  <si>
    <t>variant</t>
  </si>
  <si>
    <t>livery</t>
  </si>
  <si>
    <t>name</t>
  </si>
  <si>
    <t>intyear</t>
  </si>
  <si>
    <t>vehlife</t>
  </si>
  <si>
    <t>modellife</t>
  </si>
  <si>
    <t>earlyretire</t>
  </si>
  <si>
    <t>reldec</t>
  </si>
  <si>
    <t>length</t>
  </si>
  <si>
    <t>width</t>
  </si>
  <si>
    <t>height</t>
  </si>
  <si>
    <t>lenvox</t>
  </si>
  <si>
    <t>widvox</t>
  </si>
  <si>
    <t>heivox</t>
  </si>
  <si>
    <t>speed</t>
  </si>
  <si>
    <t>power</t>
  </si>
  <si>
    <t>weight</t>
  </si>
  <si>
    <t>tecoef</t>
  </si>
  <si>
    <t>te</t>
  </si>
  <si>
    <t>capacity</t>
  </si>
  <si>
    <t>loadspeed</t>
  </si>
  <si>
    <t>cargodecay</t>
  </si>
  <si>
    <t>purcost</t>
  </si>
  <si>
    <t>estpur</t>
  </si>
  <si>
    <t>runcost</t>
  </si>
  <si>
    <t>estrun</t>
  </si>
  <si>
    <t>coder</t>
  </si>
  <si>
    <t>artist</t>
  </si>
  <si>
    <t>lck6820hg</t>
  </si>
  <si>
    <t>inf</t>
  </si>
  <si>
    <t>jf</t>
  </si>
  <si>
    <t>comfort formula</t>
    <phoneticPr fontId="3" type="noConversion"/>
  </si>
  <si>
    <t>basis</t>
    <phoneticPr fontId="3" type="noConversion"/>
  </si>
  <si>
    <t>aircon</t>
    <phoneticPr fontId="3" type="noConversion"/>
  </si>
  <si>
    <t>ev</t>
    <phoneticPr fontId="3" type="noConversion"/>
  </si>
  <si>
    <t>2025+</t>
    <phoneticPr fontId="3" type="noConversion"/>
  </si>
  <si>
    <t>citybus</t>
    <phoneticPr fontId="3" type="noConversion"/>
  </si>
  <si>
    <t>2+2+stand</t>
    <phoneticPr fontId="3" type="noConversion"/>
  </si>
  <si>
    <t>2+2-nostand</t>
    <phoneticPr fontId="3" type="noConversion"/>
  </si>
  <si>
    <t>2+1</t>
    <phoneticPr fontId="3" type="noConversion"/>
  </si>
  <si>
    <t>1+1</t>
    <phoneticPr fontId="3" type="noConversion"/>
  </si>
  <si>
    <t>1踏</t>
    <phoneticPr fontId="3" type="noConversion"/>
  </si>
  <si>
    <t>高低板</t>
    <phoneticPr fontId="3" type="noConversion"/>
  </si>
  <si>
    <t>sleeper</t>
    <phoneticPr fontId="3" type="noConversion"/>
  </si>
  <si>
    <t>doubledecker</t>
    <phoneticPr fontId="3" type="noConversion"/>
  </si>
  <si>
    <t>luxury</t>
    <phoneticPr fontId="3" type="noConversion"/>
  </si>
  <si>
    <t>example</t>
    <phoneticPr fontId="3" type="noConversion"/>
  </si>
  <si>
    <t>2013+aircon+diesel+citybus+1踏</t>
    <phoneticPr fontId="3" type="noConversion"/>
  </si>
  <si>
    <t>year</t>
    <phoneticPr fontId="3" type="noConversion"/>
  </si>
  <si>
    <t>舒适度公式</t>
    <phoneticPr fontId="3" type="noConversion"/>
  </si>
  <si>
    <t>2005+aircon+luxury+卧铺客车</t>
    <phoneticPr fontId="3" type="noConversion"/>
  </si>
  <si>
    <t>1950+citybus</t>
    <phoneticPr fontId="3" type="noConversion"/>
  </si>
  <si>
    <t>2025+aircon+ev+(1+1)+高低板+luxury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</si>
</sst>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icrosoft YaHei"/>
      <family val="2"/>
      <charset val="1"/>
    </font>
    <font>
      <sz val="10"/>
      <name val="Arial"/>
      <family val="2"/>
      <charset val="1"/>
    </font>
    <font>
      <sz val="10"/>
      <name val="Noto Sans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G1" zoomScaleNormal="100" workbookViewId="0">
      <selection activeCell="Z2" sqref="Z2"/>
    </sheetView>
  </sheetViews>
  <sheetFormatPr defaultColWidth="10.9375" defaultRowHeight="13.9"/>
  <cols>
    <col min="1" max="1" width="5.9375" customWidth="1"/>
    <col min="2" max="2" width="6.5625" customWidth="1"/>
    <col min="3" max="3" width="5.375" customWidth="1"/>
    <col min="4" max="4" width="10.1875" customWidth="1"/>
    <col min="5" max="5" width="6.5625" customWidth="1"/>
    <col min="6" max="6" width="6.375" customWidth="1"/>
    <col min="7" max="7" width="8.1875" customWidth="1"/>
    <col min="8" max="8" width="9" customWidth="1"/>
    <col min="9" max="16" width="6" customWidth="1"/>
    <col min="17" max="17" width="5.9375" customWidth="1"/>
    <col min="18" max="18" width="6.3125" customWidth="1"/>
    <col min="19" max="19" width="6.125" customWidth="1"/>
    <col min="20" max="20" width="2.8125" customWidth="1"/>
    <col min="21" max="21" width="7.75" customWidth="1"/>
    <col min="22" max="22" width="9.25" customWidth="1"/>
    <col min="23" max="23" width="10.25" customWidth="1"/>
    <col min="24" max="24" width="7.0625" customWidth="1"/>
    <col min="25" max="25" width="6.1875" customWidth="1"/>
    <col min="26" max="26" width="7.0625" customWidth="1"/>
    <col min="27" max="27" width="6.1875" customWidth="1"/>
    <col min="28" max="28" width="5.625" customWidth="1"/>
    <col min="29" max="29" width="5.1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5.4">
      <c r="A2">
        <v>512</v>
      </c>
      <c r="B2">
        <v>512</v>
      </c>
      <c r="D2" s="1" t="s">
        <v>29</v>
      </c>
      <c r="E2">
        <v>2013</v>
      </c>
      <c r="F2">
        <v>20</v>
      </c>
      <c r="G2" s="2" t="s">
        <v>30</v>
      </c>
      <c r="I2">
        <v>15</v>
      </c>
      <c r="J2">
        <v>8190</v>
      </c>
      <c r="K2">
        <v>2380</v>
      </c>
      <c r="L2">
        <v>3280</v>
      </c>
      <c r="M2">
        <v>82</v>
      </c>
      <c r="N2">
        <v>24</v>
      </c>
      <c r="O2">
        <v>33</v>
      </c>
      <c r="P2">
        <v>70</v>
      </c>
      <c r="Q2">
        <v>132</v>
      </c>
      <c r="R2">
        <v>7.5</v>
      </c>
      <c r="S2">
        <v>0.3</v>
      </c>
      <c r="T2">
        <f>R2*S2*9.8</f>
        <v>22.05</v>
      </c>
      <c r="U2">
        <v>58</v>
      </c>
      <c r="V2">
        <v>12</v>
      </c>
      <c r="W2">
        <v>169</v>
      </c>
      <c r="X2">
        <f>MAX(1, ROUND(R2+S2*10+P2/2+Q2/5+I2-20, 0))</f>
        <v>67</v>
      </c>
      <c r="Y2">
        <f>ROUND(14000*X2/256, 0)</f>
        <v>3664</v>
      </c>
      <c r="Z2">
        <f>MAX(1, ROUND(P2+Q2/2+SQRT(U2/185*W2), 0))</f>
        <v>143</v>
      </c>
      <c r="AA2">
        <f>ROUND(1600*Z2/256, 0)</f>
        <v>894</v>
      </c>
      <c r="AB2" s="2" t="s">
        <v>31</v>
      </c>
      <c r="AC2" s="2" t="s">
        <v>31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Roman,obyčejné"&amp;12&amp;A</oddHeader>
    <oddFooter>&amp;C&amp;"Times New Roman,obyčejné"&amp;12页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6F05-33C1-4D60-A6D6-BBF6E09759A4}">
  <dimension ref="A1:K20"/>
  <sheetViews>
    <sheetView workbookViewId="0">
      <selection activeCell="C17" sqref="C17"/>
    </sheetView>
  </sheetViews>
  <sheetFormatPr defaultRowHeight="13.9"/>
  <cols>
    <col min="1" max="1" width="33.6875" bestFit="1" customWidth="1"/>
    <col min="2" max="2" width="6.25" bestFit="1" customWidth="1"/>
    <col min="3" max="3" width="5.0625" bestFit="1" customWidth="1"/>
    <col min="4" max="4" width="6" bestFit="1" customWidth="1"/>
    <col min="5" max="5" width="3" bestFit="1" customWidth="1"/>
    <col min="6" max="6" width="3" customWidth="1"/>
    <col min="7" max="7" width="6.75" bestFit="1" customWidth="1"/>
    <col min="8" max="8" width="10" bestFit="1" customWidth="1"/>
    <col min="9" max="9" width="12.125" bestFit="1" customWidth="1"/>
    <col min="10" max="10" width="6.75" bestFit="1" customWidth="1"/>
    <col min="11" max="11" width="5.9375" bestFit="1" customWidth="1"/>
  </cols>
  <sheetData>
    <row r="1" spans="1:11">
      <c r="A1" t="s">
        <v>32</v>
      </c>
      <c r="B1" t="s">
        <v>49</v>
      </c>
      <c r="C1" t="s">
        <v>33</v>
      </c>
      <c r="D1" t="s">
        <v>34</v>
      </c>
      <c r="E1" t="s">
        <v>35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50</v>
      </c>
      <c r="B2">
        <v>1950</v>
      </c>
      <c r="C2">
        <v>100</v>
      </c>
      <c r="D2">
        <v>30</v>
      </c>
      <c r="E2">
        <v>15</v>
      </c>
      <c r="G2">
        <v>1</v>
      </c>
      <c r="H2">
        <v>1.2</v>
      </c>
      <c r="I2">
        <v>1.5</v>
      </c>
      <c r="J2">
        <v>2</v>
      </c>
      <c r="K2">
        <v>2.5</v>
      </c>
    </row>
    <row r="3" spans="1:11">
      <c r="B3">
        <v>1960</v>
      </c>
      <c r="C3">
        <v>105</v>
      </c>
      <c r="D3">
        <v>30</v>
      </c>
      <c r="E3">
        <v>15</v>
      </c>
      <c r="G3" t="s">
        <v>42</v>
      </c>
      <c r="H3" t="s">
        <v>43</v>
      </c>
      <c r="I3" t="s">
        <v>45</v>
      </c>
      <c r="J3" t="s">
        <v>44</v>
      </c>
      <c r="K3" t="s">
        <v>46</v>
      </c>
    </row>
    <row r="4" spans="1:11">
      <c r="B4">
        <v>1970</v>
      </c>
      <c r="C4">
        <v>110</v>
      </c>
      <c r="D4">
        <v>30</v>
      </c>
      <c r="E4">
        <v>15</v>
      </c>
      <c r="G4">
        <v>1.1000000000000001</v>
      </c>
      <c r="H4">
        <v>1.2</v>
      </c>
      <c r="I4">
        <v>1.25</v>
      </c>
      <c r="J4">
        <v>1.5</v>
      </c>
      <c r="K4">
        <v>1.2</v>
      </c>
    </row>
    <row r="5" spans="1:11">
      <c r="B5">
        <v>1980</v>
      </c>
      <c r="C5">
        <v>114</v>
      </c>
      <c r="D5">
        <v>28</v>
      </c>
      <c r="E5">
        <v>14</v>
      </c>
    </row>
    <row r="6" spans="1:11">
      <c r="B6">
        <v>1985</v>
      </c>
      <c r="C6">
        <v>118</v>
      </c>
      <c r="D6">
        <v>26</v>
      </c>
      <c r="E6">
        <v>13</v>
      </c>
    </row>
    <row r="7" spans="1:11">
      <c r="B7">
        <v>1990</v>
      </c>
      <c r="C7">
        <v>122</v>
      </c>
      <c r="D7">
        <v>24</v>
      </c>
      <c r="E7">
        <v>12</v>
      </c>
    </row>
    <row r="8" spans="1:11">
      <c r="B8">
        <v>1995</v>
      </c>
      <c r="C8">
        <v>126</v>
      </c>
      <c r="D8">
        <v>22</v>
      </c>
      <c r="E8">
        <v>11</v>
      </c>
    </row>
    <row r="9" spans="1:11">
      <c r="B9">
        <v>2000</v>
      </c>
      <c r="C9">
        <v>130</v>
      </c>
      <c r="D9">
        <v>20</v>
      </c>
      <c r="E9">
        <v>10</v>
      </c>
    </row>
    <row r="10" spans="1:11">
      <c r="B10">
        <v>2005</v>
      </c>
      <c r="C10">
        <v>134</v>
      </c>
      <c r="D10">
        <v>18</v>
      </c>
      <c r="E10">
        <v>9</v>
      </c>
    </row>
    <row r="11" spans="1:11">
      <c r="B11">
        <v>2010</v>
      </c>
      <c r="C11">
        <v>138</v>
      </c>
      <c r="D11">
        <v>16</v>
      </c>
      <c r="E11">
        <v>8</v>
      </c>
    </row>
    <row r="12" spans="1:11">
      <c r="B12">
        <v>2015</v>
      </c>
      <c r="C12">
        <v>142</v>
      </c>
      <c r="D12">
        <v>14</v>
      </c>
      <c r="E12">
        <v>7</v>
      </c>
    </row>
    <row r="13" spans="1:11">
      <c r="B13">
        <v>2020</v>
      </c>
      <c r="C13">
        <v>146</v>
      </c>
      <c r="D13">
        <v>12</v>
      </c>
      <c r="E13">
        <v>6</v>
      </c>
    </row>
    <row r="14" spans="1:11">
      <c r="B14" t="s">
        <v>36</v>
      </c>
      <c r="C14">
        <v>150</v>
      </c>
      <c r="D14">
        <v>10</v>
      </c>
      <c r="E14">
        <v>5</v>
      </c>
    </row>
    <row r="16" spans="1:11">
      <c r="A16" t="s">
        <v>47</v>
      </c>
    </row>
    <row r="17" spans="1:2">
      <c r="A17" t="s">
        <v>48</v>
      </c>
      <c r="B17">
        <f>ROUND((C11+D11)*G2*G4, 0)</f>
        <v>169</v>
      </c>
    </row>
    <row r="18" spans="1:2">
      <c r="A18" t="s">
        <v>51</v>
      </c>
      <c r="B18">
        <f>ROUND((C10+D10)*1.2*1.5,0)</f>
        <v>274</v>
      </c>
    </row>
    <row r="19" spans="1:2">
      <c r="A19" t="s">
        <v>52</v>
      </c>
      <c r="B19">
        <v>100</v>
      </c>
    </row>
    <row r="20" spans="1:2">
      <c r="A20" t="s">
        <v>53</v>
      </c>
      <c r="B20">
        <f>ROUND((C14+D14+E14)*K2*H4*K4, 0)</f>
        <v>594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 Franklin</cp:lastModifiedBy>
  <cp:revision>2</cp:revision>
  <dcterms:created xsi:type="dcterms:W3CDTF">2024-04-19T15:56:00Z</dcterms:created>
  <dcterms:modified xsi:type="dcterms:W3CDTF">2025-01-16T16:43:37Z</dcterms:modified>
  <dc:language>zh-CN</dc:language>
</cp:coreProperties>
</file>